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ittl\Desktop\workspace\Trinergy-mapper-master\Trinergy-mapper-master\Trinergy Mapper Utility\"/>
    </mc:Choice>
  </mc:AlternateContent>
  <xr:revisionPtr revIDLastSave="0" documentId="13_ncr:1_{2C4EFC01-E96A-4BE9-97F9-CDFCAC701AA9}" xr6:coauthVersionLast="46" xr6:coauthVersionMax="46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Nuevos Proyectos" sheetId="1" r:id="rId1"/>
    <sheet name="Declarados en Construcción" sheetId="2" r:id="rId2"/>
    <sheet name="Ampliación" sheetId="3" r:id="rId3"/>
    <sheet name="Nuevas SE" sheetId="4" r:id="rId4"/>
    <sheet name="Nueva Línea" sheetId="5" r:id="rId5"/>
    <sheet name="Grandes Clientes" sheetId="6" r:id="rId6"/>
    <sheet name="Electroterminales" sheetId="19" r:id="rId7"/>
    <sheet name="Puertos" sheetId="20" r:id="rId8"/>
    <sheet name="Zonas Protegidas" sheetId="7" r:id="rId9"/>
    <sheet name="SASC" sheetId="8" r:id="rId10"/>
    <sheet name="SEA" sheetId="9" r:id="rId11"/>
    <sheet name="SUCT" sheetId="10" r:id="rId12"/>
    <sheet name="SE Sin espacio" sheetId="11" r:id="rId13"/>
    <sheet name="Estadística total" sheetId="12" r:id="rId14"/>
    <sheet name="Cambios de nombre" sheetId="13" r:id="rId15"/>
    <sheet name="Garantías" sheetId="14" r:id="rId16"/>
    <sheet name="Art-102" sheetId="15" r:id="rId17"/>
    <sheet name="Estadística SASC" sheetId="16" r:id="rId18"/>
    <sheet name="Estadística SUCT" sheetId="17" r:id="rId19"/>
    <sheet name="Lista desplegable" sheetId="18" r:id="rId20"/>
  </sheets>
  <definedNames>
    <definedName name="_xlnm._FilterDatabase" localSheetId="2" hidden="1">Ampliación!$A$1:$I$306</definedName>
    <definedName name="_xlnm._FilterDatabase" localSheetId="1" hidden="1">'Declarados en Construcción'!$A$1:$R$184</definedName>
    <definedName name="_xlnm._FilterDatabase" localSheetId="17" hidden="1">'Estadística SASC'!$AU$2:$AV$100</definedName>
    <definedName name="_xlnm._FilterDatabase" localSheetId="18" hidden="1">'Estadística SUCT'!$AK$2:$AL$86</definedName>
    <definedName name="_xlnm._FilterDatabase" localSheetId="13" hidden="1">'Estadística total'!$AK$2:$AL$86</definedName>
    <definedName name="_xlnm._FilterDatabase" localSheetId="5" hidden="1">'Grandes Clientes'!$A$1:$AB$120</definedName>
    <definedName name="_xlnm._FilterDatabase" localSheetId="4" hidden="1">'Nueva Línea'!$A$1:$J$142</definedName>
    <definedName name="_xlnm._FilterDatabase" localSheetId="3" hidden="1">'Nuevas SE'!$A$1:$G$136</definedName>
    <definedName name="_xlnm._FilterDatabase" localSheetId="0" hidden="1">'Nuevos Proyectos'!$A$1:$AF$216</definedName>
    <definedName name="_xlnm._FilterDatabase" localSheetId="9" hidden="1">SASC!$A$1:$AI$206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0" i="17" l="1"/>
  <c r="E89" i="17"/>
  <c r="D89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61" i="17"/>
  <c r="D61" i="17"/>
  <c r="C61" i="17"/>
  <c r="E60" i="17"/>
  <c r="D60" i="17"/>
  <c r="C60" i="17"/>
  <c r="E59" i="17"/>
  <c r="D59" i="17"/>
  <c r="C59" i="17"/>
  <c r="AB58" i="17"/>
  <c r="E58" i="17"/>
  <c r="D58" i="17"/>
  <c r="E57" i="17"/>
  <c r="D57" i="17"/>
  <c r="C57" i="17"/>
  <c r="E56" i="17"/>
  <c r="D56" i="17"/>
  <c r="C56" i="17"/>
  <c r="E55" i="17"/>
  <c r="D55" i="17"/>
  <c r="C55" i="17"/>
  <c r="E54" i="17"/>
  <c r="D54" i="17"/>
  <c r="E49" i="17"/>
  <c r="D49" i="17"/>
  <c r="E48" i="17"/>
  <c r="D48" i="17"/>
  <c r="E43" i="17"/>
  <c r="D43" i="17"/>
  <c r="C43" i="17"/>
  <c r="E42" i="17"/>
  <c r="D42" i="17"/>
  <c r="C42" i="17"/>
  <c r="E41" i="17"/>
  <c r="D41" i="17"/>
  <c r="C41" i="17"/>
  <c r="E40" i="17"/>
  <c r="D40" i="17"/>
  <c r="E39" i="17"/>
  <c r="D39" i="17"/>
  <c r="C39" i="17"/>
  <c r="E38" i="17"/>
  <c r="D38" i="17"/>
  <c r="C38" i="17"/>
  <c r="E37" i="17"/>
  <c r="D37" i="17"/>
  <c r="C37" i="17"/>
  <c r="E36" i="17"/>
  <c r="D36" i="17"/>
  <c r="E31" i="17"/>
  <c r="D31" i="17"/>
  <c r="E30" i="17"/>
  <c r="D30" i="17"/>
  <c r="I17" i="17"/>
  <c r="G17" i="17"/>
  <c r="F17" i="17"/>
  <c r="E17" i="17"/>
  <c r="D17" i="17"/>
  <c r="I16" i="17"/>
  <c r="F16" i="17"/>
  <c r="D16" i="17"/>
  <c r="I15" i="17"/>
  <c r="H15" i="17"/>
  <c r="G15" i="17"/>
  <c r="F15" i="17"/>
  <c r="E15" i="17"/>
  <c r="I14" i="17"/>
  <c r="H14" i="17"/>
  <c r="D14" i="17"/>
  <c r="I13" i="17"/>
  <c r="H13" i="17"/>
  <c r="G13" i="17"/>
  <c r="F13" i="17"/>
  <c r="J13" i="17" s="1"/>
  <c r="E13" i="17"/>
  <c r="D13" i="17"/>
  <c r="C13" i="17"/>
  <c r="I12" i="17"/>
  <c r="H12" i="17"/>
  <c r="G12" i="17"/>
  <c r="F12" i="17"/>
  <c r="E12" i="17"/>
  <c r="I11" i="17"/>
  <c r="H11" i="17"/>
  <c r="G11" i="17"/>
  <c r="F11" i="17"/>
  <c r="E11" i="17"/>
  <c r="D11" i="17"/>
  <c r="I10" i="17"/>
  <c r="H10" i="17"/>
  <c r="G10" i="17"/>
  <c r="E10" i="17"/>
  <c r="D10" i="17"/>
  <c r="I9" i="17"/>
  <c r="G9" i="17"/>
  <c r="E9" i="17"/>
  <c r="D9" i="17"/>
  <c r="C9" i="17"/>
  <c r="I8" i="17"/>
  <c r="H8" i="17"/>
  <c r="D8" i="17"/>
  <c r="C8" i="17"/>
  <c r="I7" i="17"/>
  <c r="G7" i="17"/>
  <c r="D7" i="17"/>
  <c r="G6" i="17"/>
  <c r="D6" i="17"/>
  <c r="C6" i="17"/>
  <c r="I5" i="17"/>
  <c r="H5" i="17"/>
  <c r="G5" i="17"/>
  <c r="E5" i="17"/>
  <c r="D5" i="17"/>
  <c r="C5" i="17"/>
  <c r="I4" i="17"/>
  <c r="H4" i="17"/>
  <c r="G4" i="17"/>
  <c r="E4" i="17"/>
  <c r="D4" i="17"/>
  <c r="C4" i="17"/>
  <c r="E91" i="16"/>
  <c r="D91" i="16"/>
  <c r="C91" i="16"/>
  <c r="AK90" i="16"/>
  <c r="E90" i="16"/>
  <c r="D90" i="16"/>
  <c r="C90" i="16"/>
  <c r="E89" i="16"/>
  <c r="D89" i="16"/>
  <c r="C89" i="16"/>
  <c r="E88" i="16"/>
  <c r="D88" i="16"/>
  <c r="C88" i="16"/>
  <c r="E87" i="16"/>
  <c r="D87" i="16"/>
  <c r="C87" i="16"/>
  <c r="E86" i="16"/>
  <c r="D86" i="16"/>
  <c r="D86" i="12" s="1"/>
  <c r="C86" i="16"/>
  <c r="E85" i="16"/>
  <c r="D85" i="16"/>
  <c r="C85" i="16"/>
  <c r="E84" i="16"/>
  <c r="D84" i="16"/>
  <c r="C84" i="16"/>
  <c r="E83" i="16"/>
  <c r="D83" i="16"/>
  <c r="C83" i="16"/>
  <c r="E82" i="16"/>
  <c r="D82" i="16"/>
  <c r="C82" i="16"/>
  <c r="E81" i="16"/>
  <c r="D81" i="16"/>
  <c r="C81" i="16"/>
  <c r="C81" i="12" s="1"/>
  <c r="E80" i="16"/>
  <c r="D80" i="16"/>
  <c r="C80" i="16"/>
  <c r="C80" i="12" s="1"/>
  <c r="E79" i="16"/>
  <c r="D79" i="16"/>
  <c r="C79" i="16"/>
  <c r="E78" i="16"/>
  <c r="D78" i="16"/>
  <c r="C78" i="16"/>
  <c r="AS65" i="16"/>
  <c r="E61" i="16"/>
  <c r="D61" i="16"/>
  <c r="C61" i="16"/>
  <c r="E60" i="16"/>
  <c r="D60" i="16"/>
  <c r="C60" i="16"/>
  <c r="E59" i="16"/>
  <c r="D59" i="16"/>
  <c r="C59" i="16"/>
  <c r="D58" i="16"/>
  <c r="D57" i="16"/>
  <c r="E54" i="16"/>
  <c r="C53" i="16"/>
  <c r="E52" i="16"/>
  <c r="AB39" i="16"/>
  <c r="C35" i="16"/>
  <c r="I17" i="16"/>
  <c r="G17" i="16"/>
  <c r="F17" i="16"/>
  <c r="D17" i="16"/>
  <c r="D17" i="12" s="1"/>
  <c r="C17" i="16"/>
  <c r="I16" i="16"/>
  <c r="H16" i="16"/>
  <c r="G16" i="16"/>
  <c r="F16" i="16"/>
  <c r="D16" i="16"/>
  <c r="C16" i="16"/>
  <c r="I15" i="16"/>
  <c r="H15" i="16"/>
  <c r="G15" i="16"/>
  <c r="F15" i="16"/>
  <c r="D15" i="16"/>
  <c r="C15" i="16"/>
  <c r="I14" i="16"/>
  <c r="AL13" i="16"/>
  <c r="AK13" i="16"/>
  <c r="I13" i="16"/>
  <c r="H13" i="16"/>
  <c r="G13" i="16"/>
  <c r="E13" i="16"/>
  <c r="D13" i="16"/>
  <c r="C13" i="16"/>
  <c r="I12" i="16"/>
  <c r="H12" i="16"/>
  <c r="G12" i="16"/>
  <c r="D12" i="16"/>
  <c r="C12" i="16"/>
  <c r="I11" i="16"/>
  <c r="H11" i="16"/>
  <c r="D11" i="16"/>
  <c r="C11" i="16"/>
  <c r="I10" i="16"/>
  <c r="G10" i="16"/>
  <c r="E10" i="16"/>
  <c r="D10" i="16"/>
  <c r="C10" i="16"/>
  <c r="I9" i="16"/>
  <c r="H9" i="16"/>
  <c r="G9" i="16"/>
  <c r="D9" i="16"/>
  <c r="C9" i="16"/>
  <c r="I8" i="16"/>
  <c r="D8" i="16"/>
  <c r="C8" i="16"/>
  <c r="I7" i="16"/>
  <c r="D7" i="16"/>
  <c r="C7" i="16"/>
  <c r="I6" i="16"/>
  <c r="G6" i="16"/>
  <c r="D6" i="16"/>
  <c r="C6" i="16"/>
  <c r="I5" i="16"/>
  <c r="H5" i="16"/>
  <c r="G5" i="16"/>
  <c r="D5" i="16"/>
  <c r="C5" i="16"/>
  <c r="AL4" i="16"/>
  <c r="I4" i="16"/>
  <c r="H4" i="16"/>
  <c r="G4" i="16"/>
  <c r="E4" i="16"/>
  <c r="D4" i="16"/>
  <c r="C4" i="16"/>
  <c r="D90" i="12"/>
  <c r="E89" i="12"/>
  <c r="D89" i="12"/>
  <c r="C87" i="12"/>
  <c r="E86" i="12"/>
  <c r="C86" i="12"/>
  <c r="E85" i="12"/>
  <c r="D85" i="12"/>
  <c r="C85" i="12"/>
  <c r="E84" i="12"/>
  <c r="D84" i="12"/>
  <c r="C84" i="12"/>
  <c r="E83" i="12"/>
  <c r="D83" i="12"/>
  <c r="C83" i="12"/>
  <c r="AK82" i="12"/>
  <c r="E82" i="12"/>
  <c r="D82" i="12"/>
  <c r="C82" i="12"/>
  <c r="E81" i="12"/>
  <c r="D81" i="12"/>
  <c r="E80" i="12"/>
  <c r="D80" i="12"/>
  <c r="E79" i="12"/>
  <c r="D79" i="12"/>
  <c r="C79" i="12"/>
  <c r="E78" i="12"/>
  <c r="D78" i="12"/>
  <c r="C78" i="12"/>
  <c r="AB66" i="12"/>
  <c r="E61" i="12"/>
  <c r="D61" i="12"/>
  <c r="C61" i="12"/>
  <c r="E60" i="12"/>
  <c r="D60" i="12"/>
  <c r="C60" i="12"/>
  <c r="E59" i="12"/>
  <c r="D59" i="12"/>
  <c r="C59" i="12"/>
  <c r="AK58" i="12"/>
  <c r="AB58" i="12"/>
  <c r="AA58" i="12"/>
  <c r="D58" i="12"/>
  <c r="D57" i="12"/>
  <c r="E54" i="12"/>
  <c r="AK49" i="12"/>
  <c r="AA46" i="12"/>
  <c r="AL41" i="12"/>
  <c r="AS37" i="12"/>
  <c r="AA30" i="12"/>
  <c r="AS29" i="12"/>
  <c r="AS26" i="12"/>
  <c r="AA24" i="12"/>
  <c r="AS23" i="12"/>
  <c r="AS21" i="12"/>
  <c r="AA21" i="12"/>
  <c r="AA19" i="12"/>
  <c r="I17" i="12"/>
  <c r="G17" i="12"/>
  <c r="F17" i="12"/>
  <c r="AA16" i="12"/>
  <c r="I16" i="12"/>
  <c r="F16" i="12"/>
  <c r="D16" i="12"/>
  <c r="AL15" i="12"/>
  <c r="AK15" i="12"/>
  <c r="I15" i="12"/>
  <c r="H15" i="12"/>
  <c r="G15" i="12"/>
  <c r="F15" i="12"/>
  <c r="I14" i="12"/>
  <c r="I13" i="12"/>
  <c r="H13" i="12"/>
  <c r="G13" i="12"/>
  <c r="E13" i="12"/>
  <c r="D13" i="12"/>
  <c r="C13" i="12"/>
  <c r="AB12" i="12"/>
  <c r="AA12" i="12"/>
  <c r="I12" i="12"/>
  <c r="H12" i="12"/>
  <c r="G12" i="12"/>
  <c r="AS11" i="12"/>
  <c r="AA11" i="12"/>
  <c r="I11" i="12"/>
  <c r="H11" i="12"/>
  <c r="D11" i="12"/>
  <c r="AL10" i="12"/>
  <c r="AK10" i="12"/>
  <c r="AB10" i="12"/>
  <c r="I10" i="12"/>
  <c r="G10" i="12"/>
  <c r="E10" i="12"/>
  <c r="D10" i="12"/>
  <c r="AK9" i="12"/>
  <c r="I9" i="12"/>
  <c r="G9" i="12"/>
  <c r="D9" i="12"/>
  <c r="C9" i="12"/>
  <c r="AS8" i="12"/>
  <c r="AL8" i="12"/>
  <c r="I8" i="12"/>
  <c r="D8" i="12"/>
  <c r="C8" i="12"/>
  <c r="AS7" i="12"/>
  <c r="AK7" i="12"/>
  <c r="AB7" i="12"/>
  <c r="AA7" i="12"/>
  <c r="I7" i="12"/>
  <c r="D7" i="12"/>
  <c r="G6" i="12"/>
  <c r="D6" i="12"/>
  <c r="C6" i="12"/>
  <c r="I5" i="12"/>
  <c r="H5" i="12"/>
  <c r="G5" i="12"/>
  <c r="E5" i="12"/>
  <c r="D5" i="12"/>
  <c r="C5" i="12"/>
  <c r="AB4" i="12"/>
  <c r="AA4" i="12"/>
  <c r="I4" i="12"/>
  <c r="H4" i="12"/>
  <c r="G4" i="12"/>
  <c r="E4" i="12"/>
  <c r="D4" i="12"/>
  <c r="C4" i="12"/>
  <c r="AS3" i="12"/>
  <c r="D126" i="10"/>
  <c r="D125" i="10"/>
  <c r="AA100" i="12" s="1"/>
  <c r="D124" i="10"/>
  <c r="AK86" i="12" s="1"/>
  <c r="D123" i="10"/>
  <c r="AA96" i="12" s="1"/>
  <c r="D122" i="10"/>
  <c r="D121" i="10"/>
  <c r="D120" i="10"/>
  <c r="D119" i="10"/>
  <c r="D118" i="10"/>
  <c r="D117" i="10"/>
  <c r="AK85" i="12" s="1"/>
  <c r="D116" i="10"/>
  <c r="AK84" i="12" s="1"/>
  <c r="D115" i="10"/>
  <c r="D114" i="10"/>
  <c r="AB67" i="12" s="1"/>
  <c r="D113" i="10"/>
  <c r="AK83" i="12" s="1"/>
  <c r="D112" i="10"/>
  <c r="D111" i="10"/>
  <c r="AK81" i="12" s="1"/>
  <c r="D110" i="10"/>
  <c r="D109" i="10"/>
  <c r="AK80" i="12" s="1"/>
  <c r="D108" i="10"/>
  <c r="D107" i="10"/>
  <c r="D106" i="10"/>
  <c r="D105" i="10"/>
  <c r="D104" i="10"/>
  <c r="D103" i="10"/>
  <c r="D102" i="10"/>
  <c r="D101" i="10"/>
  <c r="AK78" i="12" s="1"/>
  <c r="D100" i="10"/>
  <c r="D99" i="10"/>
  <c r="D98" i="10"/>
  <c r="D97" i="10"/>
  <c r="AA72" i="12" s="1"/>
  <c r="D96" i="10"/>
  <c r="D95" i="10"/>
  <c r="D94" i="10"/>
  <c r="D93" i="10"/>
  <c r="D92" i="10"/>
  <c r="AA62" i="12" s="1"/>
  <c r="D91" i="10"/>
  <c r="D90" i="10"/>
  <c r="AS75" i="12" s="1"/>
  <c r="D89" i="10"/>
  <c r="AB44" i="12" s="1"/>
  <c r="D88" i="10"/>
  <c r="D87" i="10"/>
  <c r="D86" i="10"/>
  <c r="D85" i="10"/>
  <c r="AL73" i="12" s="1"/>
  <c r="D84" i="10"/>
  <c r="D83" i="10"/>
  <c r="D82" i="10"/>
  <c r="D81" i="10"/>
  <c r="D80" i="10"/>
  <c r="D79" i="10"/>
  <c r="D78" i="10"/>
  <c r="D77" i="10"/>
  <c r="AS67" i="12" s="1"/>
  <c r="D76" i="10"/>
  <c r="AA98" i="12" s="1"/>
  <c r="D75" i="10"/>
  <c r="D74" i="10"/>
  <c r="AB92" i="12" s="1"/>
  <c r="D73" i="10"/>
  <c r="D72" i="10"/>
  <c r="D71" i="10"/>
  <c r="AK64" i="12" s="1"/>
  <c r="D70" i="10"/>
  <c r="D69" i="10"/>
  <c r="D68" i="10"/>
  <c r="D67" i="10"/>
  <c r="AB20" i="12" s="1"/>
  <c r="D66" i="10"/>
  <c r="AB27" i="12" s="1"/>
  <c r="D65" i="10"/>
  <c r="AL60" i="12" s="1"/>
  <c r="D64" i="10"/>
  <c r="D63" i="10"/>
  <c r="AL58" i="12" s="1"/>
  <c r="D62" i="10"/>
  <c r="D61" i="10"/>
  <c r="AL56" i="12" s="1"/>
  <c r="D60" i="10"/>
  <c r="D59" i="10"/>
  <c r="AL54" i="12" s="1"/>
  <c r="D58" i="10"/>
  <c r="AL53" i="12" s="1"/>
  <c r="D57" i="10"/>
  <c r="AB43" i="12" s="1"/>
  <c r="D56" i="10"/>
  <c r="AL51" i="12" s="1"/>
  <c r="D55" i="10"/>
  <c r="AL50" i="12" s="1"/>
  <c r="D54" i="10"/>
  <c r="AL49" i="12" s="1"/>
  <c r="D53" i="10"/>
  <c r="AB30" i="12" s="1"/>
  <c r="D52" i="10"/>
  <c r="AA40" i="12" s="1"/>
  <c r="D51" i="10"/>
  <c r="AK46" i="12" s="1"/>
  <c r="D50" i="10"/>
  <c r="AS45" i="12" s="1"/>
  <c r="D49" i="10"/>
  <c r="D48" i="10"/>
  <c r="D47" i="10"/>
  <c r="AS42" i="12" s="1"/>
  <c r="D46" i="10"/>
  <c r="D45" i="10"/>
  <c r="D44" i="10"/>
  <c r="D43" i="10"/>
  <c r="AK38" i="12" s="1"/>
  <c r="D42" i="10"/>
  <c r="AB16" i="12" s="1"/>
  <c r="D41" i="10"/>
  <c r="D40" i="10"/>
  <c r="AS36" i="12" s="1"/>
  <c r="D39" i="10"/>
  <c r="AB74" i="12" s="1"/>
  <c r="D38" i="10"/>
  <c r="D37" i="10"/>
  <c r="D36" i="10"/>
  <c r="AL33" i="12" s="1"/>
  <c r="D35" i="10"/>
  <c r="D34" i="10"/>
  <c r="AS31" i="12" s="1"/>
  <c r="D33" i="10"/>
  <c r="AK30" i="12" s="1"/>
  <c r="D32" i="10"/>
  <c r="D31" i="10"/>
  <c r="D30" i="10"/>
  <c r="D29" i="10"/>
  <c r="H7" i="17" s="1"/>
  <c r="D28" i="10"/>
  <c r="AL25" i="12" s="1"/>
  <c r="D27" i="10"/>
  <c r="D26" i="10"/>
  <c r="AK23" i="12" s="1"/>
  <c r="D25" i="10"/>
  <c r="AL22" i="12" s="1"/>
  <c r="D24" i="10"/>
  <c r="D23" i="10"/>
  <c r="AL20" i="12" s="1"/>
  <c r="D22" i="10"/>
  <c r="D21" i="10"/>
  <c r="AK19" i="12" s="1"/>
  <c r="D20" i="10"/>
  <c r="AS18" i="12" s="1"/>
  <c r="D19" i="10"/>
  <c r="D18" i="10"/>
  <c r="AB19" i="12" s="1"/>
  <c r="D17" i="10"/>
  <c r="D16" i="10"/>
  <c r="AA94" i="12" s="1"/>
  <c r="D15" i="10"/>
  <c r="AA63" i="12" s="1"/>
  <c r="D14" i="10"/>
  <c r="AS15" i="12" s="1"/>
  <c r="D13" i="10"/>
  <c r="D12" i="10"/>
  <c r="AA17" i="12" s="1"/>
  <c r="D11" i="10"/>
  <c r="D10" i="10"/>
  <c r="AB36" i="12" s="1"/>
  <c r="D9" i="10"/>
  <c r="AB11" i="12" s="1"/>
  <c r="D8" i="10"/>
  <c r="D7" i="10"/>
  <c r="D6" i="10"/>
  <c r="D5" i="10"/>
  <c r="AK6" i="12" s="1"/>
  <c r="D4" i="10"/>
  <c r="AL5" i="12" s="1"/>
  <c r="D3" i="10"/>
  <c r="AB33" i="12" s="1"/>
  <c r="D2" i="10"/>
  <c r="AK3" i="12" s="1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D179" i="8"/>
  <c r="D178" i="8"/>
  <c r="D177" i="8"/>
  <c r="D176" i="8"/>
  <c r="D175" i="8"/>
  <c r="D174" i="8"/>
  <c r="D173" i="8"/>
  <c r="D172" i="8"/>
  <c r="D171" i="8"/>
  <c r="D170" i="8"/>
  <c r="D169" i="8"/>
  <c r="D168" i="8"/>
  <c r="AA104" i="16" s="1"/>
  <c r="D167" i="8"/>
  <c r="D166" i="8"/>
  <c r="D165" i="8"/>
  <c r="D164" i="8"/>
  <c r="D163" i="8"/>
  <c r="D162" i="8"/>
  <c r="D161" i="8"/>
  <c r="D160" i="8"/>
  <c r="D159" i="8"/>
  <c r="D158" i="8"/>
  <c r="D157" i="8"/>
  <c r="E5" i="16" s="1"/>
  <c r="D156" i="8"/>
  <c r="D155" i="8"/>
  <c r="D154" i="8"/>
  <c r="D153" i="8"/>
  <c r="E57" i="16" s="1"/>
  <c r="E57" i="12" s="1"/>
  <c r="D152" i="8"/>
  <c r="D151" i="8"/>
  <c r="AB111" i="16" s="1"/>
  <c r="D150" i="8"/>
  <c r="D149" i="8"/>
  <c r="D148" i="8"/>
  <c r="D147" i="8"/>
  <c r="D146" i="8"/>
  <c r="AB27" i="16" s="1"/>
  <c r="D145" i="8"/>
  <c r="D144" i="8"/>
  <c r="AK94" i="16" s="1"/>
  <c r="D143" i="8"/>
  <c r="D142" i="8"/>
  <c r="D141" i="8"/>
  <c r="D140" i="8"/>
  <c r="AL91" i="16" s="1"/>
  <c r="D139" i="8"/>
  <c r="AA3" i="16" s="1"/>
  <c r="D138" i="8"/>
  <c r="AS74" i="16" s="1"/>
  <c r="D137" i="8"/>
  <c r="D136" i="8"/>
  <c r="AB88" i="16" s="1"/>
  <c r="D135" i="8"/>
  <c r="D134" i="8"/>
  <c r="D133" i="8"/>
  <c r="D132" i="8"/>
  <c r="AB107" i="16" s="1"/>
  <c r="D131" i="8"/>
  <c r="D130" i="8"/>
  <c r="F13" i="16" s="1"/>
  <c r="D129" i="8"/>
  <c r="AS8" i="16" s="1"/>
  <c r="D128" i="8"/>
  <c r="D127" i="8"/>
  <c r="D126" i="8"/>
  <c r="D125" i="8"/>
  <c r="D124" i="8"/>
  <c r="D123" i="8"/>
  <c r="AA98" i="16" s="1"/>
  <c r="D122" i="8"/>
  <c r="D121" i="8"/>
  <c r="D120" i="8"/>
  <c r="D119" i="8"/>
  <c r="D118" i="8"/>
  <c r="D117" i="8"/>
  <c r="D116" i="8"/>
  <c r="D115" i="8"/>
  <c r="D114" i="8"/>
  <c r="D113" i="8"/>
  <c r="AS37" i="16" s="1"/>
  <c r="D112" i="8"/>
  <c r="D111" i="8"/>
  <c r="AA11" i="16" s="1"/>
  <c r="D110" i="8"/>
  <c r="AB52" i="16" s="1"/>
  <c r="D109" i="8"/>
  <c r="D108" i="8"/>
  <c r="D107" i="8"/>
  <c r="AB28" i="16" s="1"/>
  <c r="D106" i="8"/>
  <c r="D105" i="8"/>
  <c r="D104" i="8"/>
  <c r="D103" i="8"/>
  <c r="D102" i="8"/>
  <c r="D101" i="8"/>
  <c r="D100" i="8"/>
  <c r="AA39" i="16" s="1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E30" i="16" s="1"/>
  <c r="D82" i="8"/>
  <c r="D81" i="8"/>
  <c r="D80" i="8"/>
  <c r="D79" i="8"/>
  <c r="D78" i="8"/>
  <c r="D77" i="8"/>
  <c r="D76" i="8"/>
  <c r="D75" i="8"/>
  <c r="D74" i="8"/>
  <c r="AB48" i="16" s="1"/>
  <c r="D73" i="8"/>
  <c r="D72" i="8"/>
  <c r="D71" i="8"/>
  <c r="D70" i="8"/>
  <c r="D69" i="8"/>
  <c r="D68" i="8"/>
  <c r="D67" i="8"/>
  <c r="D66" i="8"/>
  <c r="D65" i="8"/>
  <c r="D64" i="8"/>
  <c r="AS17" i="16" s="1"/>
  <c r="D63" i="8"/>
  <c r="D62" i="8"/>
  <c r="D61" i="8"/>
  <c r="D60" i="8"/>
  <c r="D59" i="8"/>
  <c r="D58" i="8"/>
  <c r="D57" i="8"/>
  <c r="D56" i="8"/>
  <c r="D55" i="8"/>
  <c r="D54" i="8"/>
  <c r="AS40" i="16" s="1"/>
  <c r="D53" i="8"/>
  <c r="AA12" i="16" s="1"/>
  <c r="D52" i="8"/>
  <c r="D51" i="8"/>
  <c r="D50" i="8"/>
  <c r="D49" i="8"/>
  <c r="AS33" i="16" s="1"/>
  <c r="D48" i="8"/>
  <c r="D47" i="8"/>
  <c r="D46" i="8"/>
  <c r="D45" i="8"/>
  <c r="AA57" i="16" s="1"/>
  <c r="D44" i="8"/>
  <c r="D43" i="8"/>
  <c r="D42" i="8"/>
  <c r="D41" i="8"/>
  <c r="D40" i="8"/>
  <c r="C33" i="16" s="1"/>
  <c r="D39" i="8"/>
  <c r="D38" i="8"/>
  <c r="AS7" i="16" s="1"/>
  <c r="D37" i="8"/>
  <c r="D36" i="8"/>
  <c r="D35" i="8"/>
  <c r="D34" i="8"/>
  <c r="AS22" i="16" s="1"/>
  <c r="D33" i="8"/>
  <c r="D32" i="8"/>
  <c r="D31" i="8"/>
  <c r="D30" i="8"/>
  <c r="D29" i="8"/>
  <c r="D28" i="8"/>
  <c r="D27" i="8"/>
  <c r="AK25" i="16" s="1"/>
  <c r="D26" i="8"/>
  <c r="AK24" i="16" s="1"/>
  <c r="D25" i="8"/>
  <c r="D24" i="8"/>
  <c r="D23" i="8"/>
  <c r="D22" i="8"/>
  <c r="D21" i="8"/>
  <c r="D20" i="8"/>
  <c r="AK20" i="16" s="1"/>
  <c r="D19" i="8"/>
  <c r="D18" i="8"/>
  <c r="E31" i="16" s="1"/>
  <c r="D17" i="8"/>
  <c r="D16" i="8"/>
  <c r="G7" i="16" s="1"/>
  <c r="G7" i="12" s="1"/>
  <c r="D15" i="8"/>
  <c r="D14" i="8"/>
  <c r="F5" i="16" s="1"/>
  <c r="D13" i="8"/>
  <c r="D12" i="8"/>
  <c r="D11" i="8"/>
  <c r="F4" i="16" s="1"/>
  <c r="D10" i="8"/>
  <c r="AK10" i="16" s="1"/>
  <c r="D9" i="8"/>
  <c r="AK9" i="16" s="1"/>
  <c r="D8" i="8"/>
  <c r="D7" i="8"/>
  <c r="D6" i="8"/>
  <c r="D5" i="8"/>
  <c r="D4" i="8"/>
  <c r="AL5" i="16" s="1"/>
  <c r="D3" i="8"/>
  <c r="AB6" i="16" s="1"/>
  <c r="D2" i="8"/>
  <c r="J13" i="16" l="1"/>
  <c r="F13" i="12"/>
  <c r="J13" i="12" s="1"/>
  <c r="AB115" i="16"/>
  <c r="E56" i="16"/>
  <c r="E56" i="12" s="1"/>
  <c r="AB92" i="16"/>
  <c r="AL85" i="16"/>
  <c r="AS80" i="16"/>
  <c r="AA18" i="16"/>
  <c r="AB18" i="16"/>
  <c r="AB14" i="17"/>
  <c r="AL12" i="17"/>
  <c r="AA14" i="17"/>
  <c r="AK12" i="17"/>
  <c r="AS12" i="17"/>
  <c r="E6" i="17"/>
  <c r="J6" i="17" s="1"/>
  <c r="AK5" i="12"/>
  <c r="AK13" i="12"/>
  <c r="AL26" i="12"/>
  <c r="AA33" i="12"/>
  <c r="AB41" i="12"/>
  <c r="AK61" i="12"/>
  <c r="AS65" i="12"/>
  <c r="AA4" i="16"/>
  <c r="F12" i="16"/>
  <c r="F12" i="12" s="1"/>
  <c r="AL52" i="17"/>
  <c r="AK38" i="16"/>
  <c r="AL38" i="16"/>
  <c r="AA20" i="16"/>
  <c r="AB20" i="16"/>
  <c r="AB43" i="16"/>
  <c r="AA43" i="16"/>
  <c r="AS18" i="17"/>
  <c r="AL18" i="17"/>
  <c r="AB23" i="17"/>
  <c r="AK18" i="17"/>
  <c r="AA23" i="17"/>
  <c r="G14" i="17"/>
  <c r="G8" i="17"/>
  <c r="AB23" i="12"/>
  <c r="AK18" i="12"/>
  <c r="AA23" i="12"/>
  <c r="AB22" i="17"/>
  <c r="AA22" i="17"/>
  <c r="AS39" i="17"/>
  <c r="AL39" i="17"/>
  <c r="AK39" i="17"/>
  <c r="AS39" i="12"/>
  <c r="AS55" i="17"/>
  <c r="AB50" i="17"/>
  <c r="AA50" i="17"/>
  <c r="AB50" i="12"/>
  <c r="AA50" i="12"/>
  <c r="AS55" i="12"/>
  <c r="AL55" i="17"/>
  <c r="AK72" i="17"/>
  <c r="C34" i="17"/>
  <c r="AS72" i="17"/>
  <c r="AL72" i="17"/>
  <c r="C52" i="17"/>
  <c r="AA93" i="17"/>
  <c r="AS72" i="12"/>
  <c r="AB93" i="12"/>
  <c r="AK72" i="12"/>
  <c r="AA93" i="12"/>
  <c r="AB73" i="12"/>
  <c r="AA73" i="12"/>
  <c r="AB6" i="17"/>
  <c r="AA6" i="17"/>
  <c r="AL86" i="17"/>
  <c r="AS86" i="12"/>
  <c r="AL86" i="12"/>
  <c r="AK19" i="16"/>
  <c r="AB54" i="16"/>
  <c r="AA54" i="16"/>
  <c r="AS12" i="16"/>
  <c r="AL19" i="16"/>
  <c r="AS5" i="12"/>
  <c r="AA9" i="12"/>
  <c r="AS13" i="12"/>
  <c r="AA22" i="12"/>
  <c r="AB24" i="12"/>
  <c r="AA27" i="12"/>
  <c r="AA38" i="12"/>
  <c r="AL42" i="12"/>
  <c r="AK52" i="12"/>
  <c r="AB7" i="16"/>
  <c r="AK14" i="16"/>
  <c r="C32" i="16"/>
  <c r="AA88" i="16"/>
  <c r="AB103" i="16"/>
  <c r="AL23" i="16"/>
  <c r="AS18" i="16"/>
  <c r="AK23" i="16"/>
  <c r="D52" i="16"/>
  <c r="D52" i="12" s="1"/>
  <c r="D34" i="16"/>
  <c r="AB97" i="16"/>
  <c r="AL78" i="16"/>
  <c r="AS95" i="16"/>
  <c r="AL80" i="16"/>
  <c r="AB22" i="16"/>
  <c r="AA108" i="16"/>
  <c r="AB108" i="16"/>
  <c r="AA33" i="17"/>
  <c r="C11" i="17"/>
  <c r="J11" i="17" s="1"/>
  <c r="AL4" i="17"/>
  <c r="AK4" i="17"/>
  <c r="AB33" i="17"/>
  <c r="AS4" i="17"/>
  <c r="AS32" i="17"/>
  <c r="AL32" i="17"/>
  <c r="AA76" i="17"/>
  <c r="AK32" i="17"/>
  <c r="AS32" i="12"/>
  <c r="AL32" i="12"/>
  <c r="AB76" i="12"/>
  <c r="AK32" i="12"/>
  <c r="AA76" i="12"/>
  <c r="AS54" i="17"/>
  <c r="AB90" i="17"/>
  <c r="AL54" i="17"/>
  <c r="AS54" i="12"/>
  <c r="AB90" i="12"/>
  <c r="AB64" i="17"/>
  <c r="AB64" i="12"/>
  <c r="AA64" i="12"/>
  <c r="AB99" i="12"/>
  <c r="AA99" i="12"/>
  <c r="AK18" i="16"/>
  <c r="AS50" i="16"/>
  <c r="AL18" i="16"/>
  <c r="D50" i="16"/>
  <c r="D32" i="16"/>
  <c r="AB14" i="16"/>
  <c r="AA14" i="16"/>
  <c r="AL53" i="16"/>
  <c r="AK53" i="16"/>
  <c r="AB49" i="16"/>
  <c r="AS77" i="16"/>
  <c r="AA49" i="16"/>
  <c r="AL81" i="16"/>
  <c r="AS97" i="16"/>
  <c r="AB83" i="16"/>
  <c r="H17" i="16"/>
  <c r="AA83" i="16"/>
  <c r="AL89" i="16"/>
  <c r="AK89" i="16"/>
  <c r="AB58" i="16"/>
  <c r="AA58" i="16"/>
  <c r="AB17" i="17"/>
  <c r="AA17" i="17"/>
  <c r="AS13" i="17"/>
  <c r="AK13" i="17"/>
  <c r="AL13" i="17"/>
  <c r="AB59" i="17"/>
  <c r="AS33" i="17"/>
  <c r="AL33" i="17"/>
  <c r="AK33" i="17"/>
  <c r="AB59" i="12"/>
  <c r="AA59" i="12"/>
  <c r="AS33" i="12"/>
  <c r="AK33" i="12"/>
  <c r="AA5" i="17"/>
  <c r="AS62" i="17"/>
  <c r="AL62" i="17"/>
  <c r="AK62" i="17"/>
  <c r="AB5" i="17"/>
  <c r="AS62" i="12"/>
  <c r="AL62" i="12"/>
  <c r="AK62" i="12"/>
  <c r="C35" i="17"/>
  <c r="AB62" i="17"/>
  <c r="C53" i="17"/>
  <c r="C53" i="12" s="1"/>
  <c r="AB62" i="12"/>
  <c r="AB60" i="17"/>
  <c r="AB60" i="12"/>
  <c r="AA60" i="12"/>
  <c r="AL61" i="12"/>
  <c r="AA90" i="12"/>
  <c r="AA22" i="16"/>
  <c r="AA33" i="16"/>
  <c r="AB33" i="16"/>
  <c r="AK5" i="16"/>
  <c r="AB4" i="16"/>
  <c r="AA40" i="16"/>
  <c r="E35" i="16"/>
  <c r="E34" i="16"/>
  <c r="E33" i="16"/>
  <c r="E50" i="16"/>
  <c r="E32" i="16"/>
  <c r="F6" i="16"/>
  <c r="F6" i="12" s="1"/>
  <c r="AB40" i="16"/>
  <c r="AK12" i="16"/>
  <c r="AB66" i="16"/>
  <c r="AA66" i="16"/>
  <c r="E53" i="16"/>
  <c r="AS26" i="16"/>
  <c r="AL20" i="16"/>
  <c r="F9" i="16"/>
  <c r="F9" i="12" s="1"/>
  <c r="AS44" i="16"/>
  <c r="AA41" i="16"/>
  <c r="AK26" i="16"/>
  <c r="AL26" i="16"/>
  <c r="AB41" i="16"/>
  <c r="E17" i="16"/>
  <c r="E17" i="12" s="1"/>
  <c r="AK33" i="16"/>
  <c r="AS76" i="16"/>
  <c r="AB70" i="16"/>
  <c r="AL33" i="16"/>
  <c r="AA70" i="16"/>
  <c r="H8" i="16"/>
  <c r="H8" i="12" s="1"/>
  <c r="AK41" i="16"/>
  <c r="AB82" i="16"/>
  <c r="AA82" i="16"/>
  <c r="AL41" i="16"/>
  <c r="AS32" i="16"/>
  <c r="E11" i="16"/>
  <c r="E11" i="12" s="1"/>
  <c r="AL48" i="16"/>
  <c r="AK48" i="16"/>
  <c r="AS23" i="16"/>
  <c r="AA99" i="16"/>
  <c r="AS49" i="16"/>
  <c r="AL55" i="16"/>
  <c r="AK55" i="16"/>
  <c r="AB99" i="16"/>
  <c r="AL62" i="16"/>
  <c r="AS9" i="16"/>
  <c r="AB44" i="16"/>
  <c r="AL68" i="16"/>
  <c r="AA44" i="16"/>
  <c r="H14" i="16"/>
  <c r="H14" i="12" s="1"/>
  <c r="AK68" i="16"/>
  <c r="AS55" i="16"/>
  <c r="AL71" i="16"/>
  <c r="AB101" i="16"/>
  <c r="AA101" i="16"/>
  <c r="AL76" i="16"/>
  <c r="AS6" i="16"/>
  <c r="AK76" i="16"/>
  <c r="AA65" i="16"/>
  <c r="AB65" i="16"/>
  <c r="AA45" i="16"/>
  <c r="AB45" i="16"/>
  <c r="AA73" i="16"/>
  <c r="AB73" i="16"/>
  <c r="AB113" i="16"/>
  <c r="AA113" i="16"/>
  <c r="AA35" i="17"/>
  <c r="AS7" i="17"/>
  <c r="AL7" i="17"/>
  <c r="AK7" i="17"/>
  <c r="AB35" i="17"/>
  <c r="AA35" i="12"/>
  <c r="AS15" i="17"/>
  <c r="AL15" i="17"/>
  <c r="AK15" i="17"/>
  <c r="AB12" i="17"/>
  <c r="E14" i="17"/>
  <c r="AA12" i="17"/>
  <c r="AK27" i="17"/>
  <c r="AB71" i="17"/>
  <c r="AS27" i="17"/>
  <c r="AL27" i="17"/>
  <c r="H9" i="17"/>
  <c r="H9" i="12" s="1"/>
  <c r="AS27" i="12"/>
  <c r="AL27" i="12"/>
  <c r="AB71" i="12"/>
  <c r="AK27" i="12"/>
  <c r="AS34" i="17"/>
  <c r="AL34" i="17"/>
  <c r="AK34" i="17"/>
  <c r="AB7" i="17"/>
  <c r="AA7" i="17"/>
  <c r="AK34" i="12"/>
  <c r="AA13" i="17"/>
  <c r="AS41" i="17"/>
  <c r="AL41" i="17"/>
  <c r="AK41" i="17"/>
  <c r="AB13" i="17"/>
  <c r="AS41" i="12"/>
  <c r="AK41" i="12"/>
  <c r="AS49" i="17"/>
  <c r="AB24" i="17"/>
  <c r="AK49" i="17"/>
  <c r="AL49" i="17"/>
  <c r="AA24" i="17"/>
  <c r="AS49" i="12"/>
  <c r="AS57" i="17"/>
  <c r="AS57" i="12"/>
  <c r="AK63" i="17"/>
  <c r="D35" i="17"/>
  <c r="AB28" i="17"/>
  <c r="AA28" i="17"/>
  <c r="AS63" i="17"/>
  <c r="D53" i="17"/>
  <c r="AL63" i="17"/>
  <c r="AA28" i="12"/>
  <c r="AS63" i="12"/>
  <c r="AK63" i="12"/>
  <c r="F9" i="17"/>
  <c r="J9" i="17" s="1"/>
  <c r="AL68" i="17"/>
  <c r="AB55" i="17"/>
  <c r="AL68" i="12"/>
  <c r="AB55" i="12"/>
  <c r="AK68" i="12"/>
  <c r="AA55" i="12"/>
  <c r="AB49" i="17"/>
  <c r="AA49" i="17"/>
  <c r="AB49" i="12"/>
  <c r="AA49" i="12"/>
  <c r="AK4" i="12"/>
  <c r="AA6" i="12"/>
  <c r="AL7" i="12"/>
  <c r="AB9" i="12"/>
  <c r="AS10" i="12"/>
  <c r="AK12" i="12"/>
  <c r="AA14" i="12"/>
  <c r="AL16" i="12"/>
  <c r="AB17" i="12"/>
  <c r="AB22" i="12"/>
  <c r="AA25" i="12"/>
  <c r="AL34" i="12"/>
  <c r="AK47" i="12"/>
  <c r="AL52" i="12"/>
  <c r="AK57" i="12"/>
  <c r="AK60" i="12"/>
  <c r="AS43" i="16"/>
  <c r="AK30" i="16"/>
  <c r="AS47" i="16"/>
  <c r="AL30" i="16"/>
  <c r="AL65" i="16"/>
  <c r="AK65" i="16"/>
  <c r="AS24" i="16"/>
  <c r="AL73" i="16"/>
  <c r="AK73" i="16"/>
  <c r="AS31" i="16"/>
  <c r="AA32" i="17"/>
  <c r="C32" i="17"/>
  <c r="AS24" i="17"/>
  <c r="AL24" i="17"/>
  <c r="C50" i="17"/>
  <c r="AB32" i="17"/>
  <c r="AK24" i="17"/>
  <c r="AS24" i="12"/>
  <c r="AL24" i="12"/>
  <c r="AK24" i="12"/>
  <c r="AB32" i="12"/>
  <c r="AA38" i="17"/>
  <c r="E51" i="17"/>
  <c r="AS46" i="17"/>
  <c r="AL46" i="17"/>
  <c r="AK46" i="17"/>
  <c r="AB38" i="17"/>
  <c r="AS46" i="12"/>
  <c r="AL46" i="12"/>
  <c r="AB38" i="12"/>
  <c r="AA3" i="17"/>
  <c r="AS71" i="17"/>
  <c r="AS71" i="12"/>
  <c r="AL71" i="12"/>
  <c r="AB3" i="17"/>
  <c r="AK71" i="12"/>
  <c r="AS70" i="16"/>
  <c r="AB75" i="16"/>
  <c r="AA75" i="16"/>
  <c r="E15" i="16"/>
  <c r="E15" i="12" s="1"/>
  <c r="AL10" i="16"/>
  <c r="AK31" i="16"/>
  <c r="AL31" i="16"/>
  <c r="AS52" i="16"/>
  <c r="AL74" i="16"/>
  <c r="AL13" i="12"/>
  <c r="AL72" i="12"/>
  <c r="J5" i="16"/>
  <c r="AA117" i="16"/>
  <c r="AB117" i="16"/>
  <c r="AS16" i="17"/>
  <c r="AL16" i="17"/>
  <c r="AK16" i="17"/>
  <c r="AB63" i="17"/>
  <c r="AS16" i="12"/>
  <c r="AK16" i="12"/>
  <c r="AL28" i="17"/>
  <c r="AK28" i="17"/>
  <c r="AS28" i="17"/>
  <c r="AS42" i="17"/>
  <c r="AL42" i="17"/>
  <c r="AA65" i="17"/>
  <c r="AK42" i="17"/>
  <c r="C16" i="17"/>
  <c r="AK42" i="12"/>
  <c r="AB65" i="12"/>
  <c r="AA65" i="12"/>
  <c r="AS58" i="17"/>
  <c r="AB8" i="17"/>
  <c r="AL58" i="17"/>
  <c r="AA8" i="17"/>
  <c r="AS58" i="12"/>
  <c r="AB83" i="17"/>
  <c r="AA83" i="17"/>
  <c r="AB83" i="12"/>
  <c r="AA83" i="12"/>
  <c r="AB84" i="17"/>
  <c r="F14" i="17"/>
  <c r="C40" i="17"/>
  <c r="AL79" i="17"/>
  <c r="C58" i="17"/>
  <c r="AA84" i="17"/>
  <c r="AS79" i="12"/>
  <c r="AL79" i="12"/>
  <c r="AB84" i="12"/>
  <c r="AA84" i="12"/>
  <c r="E53" i="17"/>
  <c r="E35" i="17"/>
  <c r="AB6" i="12"/>
  <c r="AL12" i="12"/>
  <c r="AB14" i="12"/>
  <c r="AK17" i="12"/>
  <c r="AK22" i="12"/>
  <c r="AB25" i="12"/>
  <c r="AB28" i="12"/>
  <c r="AK31" i="12"/>
  <c r="AS34" i="12"/>
  <c r="AK39" i="12"/>
  <c r="AL47" i="12"/>
  <c r="AK50" i="12"/>
  <c r="AK55" i="12"/>
  <c r="AL57" i="12"/>
  <c r="AB63" i="12"/>
  <c r="AS68" i="12"/>
  <c r="AB75" i="12"/>
  <c r="E9" i="16"/>
  <c r="AA48" i="16"/>
  <c r="AL57" i="17"/>
  <c r="AA31" i="17"/>
  <c r="C36" i="17"/>
  <c r="AS38" i="17"/>
  <c r="F10" i="17"/>
  <c r="AL38" i="17"/>
  <c r="AK38" i="17"/>
  <c r="C54" i="17"/>
  <c r="AB31" i="17"/>
  <c r="AB31" i="12"/>
  <c r="AA31" i="12"/>
  <c r="AS38" i="12"/>
  <c r="AL38" i="12"/>
  <c r="AS61" i="17"/>
  <c r="AB20" i="17"/>
  <c r="AA20" i="17"/>
  <c r="AA20" i="12"/>
  <c r="AL61" i="17"/>
  <c r="AS61" i="12"/>
  <c r="AB48" i="17"/>
  <c r="AA48" i="17"/>
  <c r="AB48" i="12"/>
  <c r="AA48" i="12"/>
  <c r="AA116" i="16"/>
  <c r="AA112" i="16"/>
  <c r="AA115" i="16"/>
  <c r="AA111" i="16"/>
  <c r="AA107" i="16"/>
  <c r="AA103" i="16"/>
  <c r="AB100" i="16"/>
  <c r="AL98" i="16"/>
  <c r="AA97" i="16"/>
  <c r="AK95" i="16"/>
  <c r="AS93" i="16"/>
  <c r="AB118" i="16"/>
  <c r="AB114" i="16"/>
  <c r="AB110" i="16"/>
  <c r="AB106" i="16"/>
  <c r="AB102" i="16"/>
  <c r="AA100" i="16"/>
  <c r="AK98" i="16"/>
  <c r="AS96" i="16"/>
  <c r="AB95" i="16"/>
  <c r="AL93" i="16"/>
  <c r="AA92" i="16"/>
  <c r="AA118" i="16"/>
  <c r="AA114" i="16"/>
  <c r="AA110" i="16"/>
  <c r="AA106" i="16"/>
  <c r="AA102" i="16"/>
  <c r="AS99" i="16"/>
  <c r="AB98" i="16"/>
  <c r="AL96" i="16"/>
  <c r="AA95" i="16"/>
  <c r="AK93" i="16"/>
  <c r="AS91" i="16"/>
  <c r="AS90" i="16"/>
  <c r="AS89" i="16"/>
  <c r="AS88" i="16"/>
  <c r="AS87" i="16"/>
  <c r="AS86" i="16"/>
  <c r="AK74" i="16"/>
  <c r="AK66" i="16"/>
  <c r="AA23" i="16"/>
  <c r="AK85" i="16"/>
  <c r="AK84" i="16"/>
  <c r="AK83" i="16"/>
  <c r="AK82" i="16"/>
  <c r="AK81" i="16"/>
  <c r="AK80" i="16"/>
  <c r="AK79" i="16"/>
  <c r="AK78" i="16"/>
  <c r="AK77" i="16"/>
  <c r="AK86" i="16"/>
  <c r="AK72" i="16"/>
  <c r="G14" i="16"/>
  <c r="G14" i="12" s="1"/>
  <c r="AK87" i="16"/>
  <c r="AK75" i="16"/>
  <c r="AK67" i="16"/>
  <c r="AK64" i="16"/>
  <c r="AK100" i="16"/>
  <c r="AK88" i="16"/>
  <c r="AK97" i="16"/>
  <c r="AK92" i="16"/>
  <c r="AK96" i="16"/>
  <c r="AK91" i="16"/>
  <c r="AK71" i="16"/>
  <c r="AK62" i="16"/>
  <c r="AB23" i="16"/>
  <c r="AL3" i="16"/>
  <c r="AS41" i="16"/>
  <c r="AK3" i="16"/>
  <c r="AL24" i="16"/>
  <c r="AS38" i="16"/>
  <c r="AA16" i="16"/>
  <c r="AB80" i="16"/>
  <c r="AS92" i="16"/>
  <c r="AA80" i="16"/>
  <c r="AL47" i="16"/>
  <c r="AK47" i="16"/>
  <c r="E12" i="16"/>
  <c r="E12" i="12" s="1"/>
  <c r="AL60" i="16"/>
  <c r="AB87" i="16"/>
  <c r="AK60" i="16"/>
  <c r="AA87" i="16"/>
  <c r="AS13" i="16"/>
  <c r="E7" i="16"/>
  <c r="AL86" i="16"/>
  <c r="AA32" i="16"/>
  <c r="AS84" i="16"/>
  <c r="AB32" i="16"/>
  <c r="AB79" i="16"/>
  <c r="AA79" i="16"/>
  <c r="AS10" i="16"/>
  <c r="D48" i="16"/>
  <c r="AB86" i="16"/>
  <c r="AA86" i="16"/>
  <c r="D41" i="16"/>
  <c r="D40" i="16"/>
  <c r="D39" i="16"/>
  <c r="AL11" i="16"/>
  <c r="AK11" i="16"/>
  <c r="D30" i="16"/>
  <c r="AK32" i="16"/>
  <c r="AB85" i="16"/>
  <c r="AS53" i="16"/>
  <c r="AA85" i="16"/>
  <c r="AL32" i="16"/>
  <c r="AS51" i="16"/>
  <c r="AL54" i="16"/>
  <c r="AK54" i="16"/>
  <c r="AB59" i="16"/>
  <c r="AA59" i="16"/>
  <c r="AB105" i="16"/>
  <c r="AA105" i="16"/>
  <c r="E48" i="16"/>
  <c r="AA109" i="16"/>
  <c r="AB109" i="16"/>
  <c r="AB60" i="16"/>
  <c r="AA60" i="16"/>
  <c r="AL14" i="17"/>
  <c r="AS14" i="17"/>
  <c r="AK14" i="17"/>
  <c r="AS14" i="12"/>
  <c r="AS56" i="17"/>
  <c r="AB70" i="17"/>
  <c r="AL56" i="17"/>
  <c r="AB70" i="12"/>
  <c r="AA70" i="12"/>
  <c r="AS56" i="12"/>
  <c r="AB80" i="17"/>
  <c r="AK73" i="17"/>
  <c r="C31" i="17"/>
  <c r="C49" i="17"/>
  <c r="AA80" i="17"/>
  <c r="F5" i="17"/>
  <c r="F5" i="12" s="1"/>
  <c r="J5" i="12" s="1"/>
  <c r="AS73" i="17"/>
  <c r="AK73" i="12"/>
  <c r="AB80" i="12"/>
  <c r="AA80" i="12"/>
  <c r="AS73" i="12"/>
  <c r="AA66" i="17"/>
  <c r="AS78" i="17"/>
  <c r="AL78" i="17"/>
  <c r="AK78" i="17"/>
  <c r="AS78" i="12"/>
  <c r="AL78" i="12"/>
  <c r="AA66" i="12"/>
  <c r="AA76" i="16"/>
  <c r="AS67" i="16"/>
  <c r="AB76" i="16"/>
  <c r="AL6" i="16"/>
  <c r="E14" i="16"/>
  <c r="E14" i="12" s="1"/>
  <c r="AK6" i="16"/>
  <c r="AK42" i="16"/>
  <c r="AB57" i="16"/>
  <c r="AL42" i="16"/>
  <c r="AS30" i="16"/>
  <c r="AA3" i="12"/>
  <c r="C52" i="16"/>
  <c r="C52" i="12" s="1"/>
  <c r="E43" i="16"/>
  <c r="E42" i="16"/>
  <c r="E41" i="16"/>
  <c r="E40" i="16"/>
  <c r="E39" i="16"/>
  <c r="E38" i="16"/>
  <c r="E37" i="16"/>
  <c r="E36" i="16"/>
  <c r="D43" i="16"/>
  <c r="D42" i="16"/>
  <c r="C43" i="16"/>
  <c r="C42" i="16"/>
  <c r="C41" i="16"/>
  <c r="C40" i="16"/>
  <c r="C39" i="16"/>
  <c r="AS11" i="16"/>
  <c r="F8" i="16"/>
  <c r="F8" i="12" s="1"/>
  <c r="C34" i="16"/>
  <c r="AL7" i="16"/>
  <c r="AK7" i="16"/>
  <c r="AK21" i="16"/>
  <c r="AL21" i="16"/>
  <c r="AS34" i="16"/>
  <c r="AL28" i="16"/>
  <c r="AK28" i="16"/>
  <c r="AK35" i="16"/>
  <c r="AL35" i="16"/>
  <c r="AA17" i="16"/>
  <c r="AK43" i="16"/>
  <c r="AS14" i="16"/>
  <c r="AL43" i="16"/>
  <c r="E6" i="16"/>
  <c r="AL50" i="16"/>
  <c r="AK50" i="16"/>
  <c r="AS27" i="16"/>
  <c r="AL57" i="16"/>
  <c r="AK57" i="16"/>
  <c r="AS72" i="16"/>
  <c r="C56" i="16"/>
  <c r="C56" i="12" s="1"/>
  <c r="AL64" i="16"/>
  <c r="C38" i="16"/>
  <c r="AA30" i="16"/>
  <c r="AL70" i="16"/>
  <c r="AK70" i="16"/>
  <c r="AS36" i="16"/>
  <c r="AB30" i="16"/>
  <c r="AL72" i="16"/>
  <c r="AS64" i="16"/>
  <c r="AB50" i="16"/>
  <c r="AA50" i="16"/>
  <c r="AL83" i="16"/>
  <c r="AS98" i="16"/>
  <c r="AS85" i="16"/>
  <c r="AA89" i="16"/>
  <c r="AB89" i="16"/>
  <c r="AB25" i="16"/>
  <c r="AA25" i="16"/>
  <c r="D56" i="16"/>
  <c r="D56" i="12" s="1"/>
  <c r="AB51" i="16"/>
  <c r="AA51" i="16"/>
  <c r="D38" i="16"/>
  <c r="AB8" i="16"/>
  <c r="AA8" i="16"/>
  <c r="AS9" i="17"/>
  <c r="AK9" i="17"/>
  <c r="AL9" i="17"/>
  <c r="AS17" i="17"/>
  <c r="F6" i="17"/>
  <c r="AK17" i="17"/>
  <c r="E50" i="17"/>
  <c r="E32" i="17"/>
  <c r="AL17" i="17"/>
  <c r="AB94" i="12"/>
  <c r="AS21" i="17"/>
  <c r="AL21" i="17"/>
  <c r="AK21" i="17"/>
  <c r="AL21" i="12"/>
  <c r="AK21" i="12"/>
  <c r="AS29" i="17"/>
  <c r="AL29" i="17"/>
  <c r="AK29" i="17"/>
  <c r="AB10" i="17"/>
  <c r="AA10" i="17"/>
  <c r="H6" i="17"/>
  <c r="AL29" i="12"/>
  <c r="AK29" i="12"/>
  <c r="AB47" i="17"/>
  <c r="C33" i="17"/>
  <c r="AA47" i="17"/>
  <c r="AS36" i="17"/>
  <c r="AL36" i="17"/>
  <c r="AK36" i="17"/>
  <c r="C51" i="17"/>
  <c r="AB47" i="12"/>
  <c r="AA47" i="12"/>
  <c r="AL36" i="12"/>
  <c r="AS43" i="17"/>
  <c r="AB4" i="17"/>
  <c r="AL43" i="17"/>
  <c r="AK43" i="17"/>
  <c r="E33" i="17"/>
  <c r="AA4" i="17"/>
  <c r="AS43" i="12"/>
  <c r="AL43" i="12"/>
  <c r="AK43" i="12"/>
  <c r="AS51" i="17"/>
  <c r="AK51" i="17"/>
  <c r="AL51" i="17"/>
  <c r="AS51" i="12"/>
  <c r="AS59" i="17"/>
  <c r="AA37" i="17"/>
  <c r="E7" i="17"/>
  <c r="AB37" i="17"/>
  <c r="AL59" i="17"/>
  <c r="AB37" i="12"/>
  <c r="AA37" i="12"/>
  <c r="AS59" i="12"/>
  <c r="AB54" i="17"/>
  <c r="AS69" i="17"/>
  <c r="AL69" i="17"/>
  <c r="AK69" i="17"/>
  <c r="C7" i="17"/>
  <c r="AB54" i="12"/>
  <c r="AA54" i="12"/>
  <c r="AS69" i="12"/>
  <c r="AL69" i="12"/>
  <c r="AB81" i="17"/>
  <c r="AA81" i="17"/>
  <c r="AL76" i="12"/>
  <c r="AK76" i="12"/>
  <c r="AB81" i="12"/>
  <c r="AA81" i="12"/>
  <c r="AB69" i="17"/>
  <c r="AA69" i="17"/>
  <c r="AB69" i="12"/>
  <c r="AA69" i="12"/>
  <c r="AL82" i="17"/>
  <c r="AS82" i="12"/>
  <c r="AL82" i="12"/>
  <c r="AB3" i="12"/>
  <c r="AS4" i="12"/>
  <c r="AA8" i="12"/>
  <c r="AL9" i="12"/>
  <c r="AS12" i="12"/>
  <c r="AK14" i="12"/>
  <c r="AL17" i="12"/>
  <c r="AK20" i="12"/>
  <c r="AK25" i="12"/>
  <c r="AK28" i="12"/>
  <c r="AL31" i="12"/>
  <c r="AB35" i="12"/>
  <c r="AL39" i="12"/>
  <c r="AK53" i="12"/>
  <c r="AL55" i="12"/>
  <c r="AL63" i="12"/>
  <c r="AK69" i="12"/>
  <c r="AB96" i="12"/>
  <c r="AL12" i="16"/>
  <c r="AB17" i="16"/>
  <c r="AA27" i="16"/>
  <c r="AL17" i="16"/>
  <c r="AB9" i="16"/>
  <c r="AK17" i="16"/>
  <c r="AA9" i="16"/>
  <c r="AL46" i="16"/>
  <c r="AK46" i="16"/>
  <c r="C58" i="16"/>
  <c r="AA37" i="16"/>
  <c r="AL88" i="16"/>
  <c r="F14" i="16"/>
  <c r="F14" i="12" s="1"/>
  <c r="AB37" i="16"/>
  <c r="AB112" i="16"/>
  <c r="AL99" i="16"/>
  <c r="AS83" i="16"/>
  <c r="AK99" i="16"/>
  <c r="AA68" i="17"/>
  <c r="AB68" i="12"/>
  <c r="AA68" i="12"/>
  <c r="AK54" i="12"/>
  <c r="J4" i="16"/>
  <c r="G11" i="16"/>
  <c r="G11" i="12" s="1"/>
  <c r="AA6" i="16"/>
  <c r="AK4" i="16"/>
  <c r="AS73" i="16"/>
  <c r="AL25" i="16"/>
  <c r="AK40" i="16"/>
  <c r="AL40" i="16"/>
  <c r="AS42" i="16"/>
  <c r="AA42" i="16"/>
  <c r="AL61" i="16"/>
  <c r="AK61" i="16"/>
  <c r="AS46" i="16"/>
  <c r="AB42" i="16"/>
  <c r="AB93" i="16"/>
  <c r="AA93" i="16"/>
  <c r="AL75" i="16"/>
  <c r="AS48" i="16"/>
  <c r="AS60" i="16"/>
  <c r="AL90" i="16"/>
  <c r="AB3" i="16"/>
  <c r="AB10" i="16"/>
  <c r="AA10" i="16"/>
  <c r="AA42" i="17"/>
  <c r="AL6" i="17"/>
  <c r="AB42" i="17"/>
  <c r="AS6" i="17"/>
  <c r="AK6" i="17"/>
  <c r="C12" i="17"/>
  <c r="AB42" i="12"/>
  <c r="AA42" i="12"/>
  <c r="AA29" i="17"/>
  <c r="AS26" i="17"/>
  <c r="AL26" i="17"/>
  <c r="H16" i="17"/>
  <c r="H16" i="12" s="1"/>
  <c r="AK26" i="17"/>
  <c r="AB29" i="17"/>
  <c r="AK26" i="12"/>
  <c r="AB29" i="12"/>
  <c r="AA29" i="12"/>
  <c r="AS48" i="17"/>
  <c r="AA30" i="17"/>
  <c r="AK48" i="17"/>
  <c r="AB30" i="17"/>
  <c r="AL48" i="17"/>
  <c r="AS48" i="12"/>
  <c r="AL67" i="17"/>
  <c r="AS67" i="17"/>
  <c r="AK67" i="17"/>
  <c r="AB91" i="12"/>
  <c r="AA91" i="12"/>
  <c r="AL67" i="12"/>
  <c r="AK67" i="12"/>
  <c r="AA39" i="17"/>
  <c r="AL80" i="17"/>
  <c r="AB39" i="17"/>
  <c r="AB39" i="12"/>
  <c r="AA39" i="12"/>
  <c r="AS80" i="12"/>
  <c r="AL80" i="12"/>
  <c r="AK39" i="16"/>
  <c r="AS19" i="16"/>
  <c r="AL39" i="16"/>
  <c r="C14" i="16"/>
  <c r="AK27" i="16"/>
  <c r="AB24" i="16"/>
  <c r="AA24" i="16"/>
  <c r="AS28" i="16"/>
  <c r="AL27" i="16"/>
  <c r="AL56" i="16"/>
  <c r="AK56" i="16"/>
  <c r="AS20" i="16"/>
  <c r="AL69" i="16"/>
  <c r="AK69" i="16"/>
  <c r="AS3" i="16"/>
  <c r="AA35" i="16"/>
  <c r="E8" i="16"/>
  <c r="AB35" i="16"/>
  <c r="AB5" i="16"/>
  <c r="AA5" i="16"/>
  <c r="AB62" i="16"/>
  <c r="AA62" i="16"/>
  <c r="AL4" i="12"/>
  <c r="AB55" i="16"/>
  <c r="E49" i="16"/>
  <c r="E49" i="12" s="1"/>
  <c r="AA55" i="16"/>
  <c r="AL14" i="16"/>
  <c r="AS39" i="16"/>
  <c r="AS59" i="16"/>
  <c r="AA36" i="16"/>
  <c r="AL8" i="16"/>
  <c r="AB36" i="16"/>
  <c r="AK8" i="16"/>
  <c r="D51" i="16"/>
  <c r="AL15" i="16"/>
  <c r="AK15" i="16"/>
  <c r="F7" i="16"/>
  <c r="D33" i="16"/>
  <c r="AB81" i="16"/>
  <c r="AL22" i="16"/>
  <c r="AA81" i="16"/>
  <c r="AS4" i="16"/>
  <c r="AK22" i="16"/>
  <c r="AA31" i="16"/>
  <c r="AB31" i="16"/>
  <c r="AK36" i="16"/>
  <c r="AB77" i="16"/>
  <c r="AA77" i="16"/>
  <c r="AS45" i="16"/>
  <c r="AL36" i="16"/>
  <c r="AA94" i="16"/>
  <c r="D49" i="16"/>
  <c r="D49" i="12" s="1"/>
  <c r="AL44" i="16"/>
  <c r="AK44" i="16"/>
  <c r="AB94" i="16"/>
  <c r="D31" i="16"/>
  <c r="AS5" i="16"/>
  <c r="AB69" i="16"/>
  <c r="AA69" i="16"/>
  <c r="AL51" i="16"/>
  <c r="AK51" i="16"/>
  <c r="AS25" i="16"/>
  <c r="AA21" i="16"/>
  <c r="E16" i="16"/>
  <c r="AL58" i="16"/>
  <c r="AK58" i="16"/>
  <c r="AB21" i="16"/>
  <c r="AB72" i="16"/>
  <c r="AA72" i="16"/>
  <c r="AB47" i="16"/>
  <c r="AA47" i="16"/>
  <c r="AB64" i="16"/>
  <c r="AA64" i="16"/>
  <c r="C49" i="16"/>
  <c r="C49" i="12" s="1"/>
  <c r="AB56" i="16"/>
  <c r="AA56" i="16"/>
  <c r="C31" i="16"/>
  <c r="C50" i="16"/>
  <c r="C50" i="12" s="1"/>
  <c r="AB11" i="16"/>
  <c r="AB61" i="16"/>
  <c r="AA61" i="16"/>
  <c r="AB63" i="16"/>
  <c r="AA63" i="16"/>
  <c r="D53" i="16"/>
  <c r="D35" i="16"/>
  <c r="AB84" i="16"/>
  <c r="AA84" i="16"/>
  <c r="AL97" i="16"/>
  <c r="AS69" i="16"/>
  <c r="AB13" i="16"/>
  <c r="AA13" i="16"/>
  <c r="AA11" i="17"/>
  <c r="C14" i="17"/>
  <c r="J14" i="17" s="1"/>
  <c r="AS10" i="17"/>
  <c r="AL10" i="17"/>
  <c r="AK10" i="17"/>
  <c r="AB11" i="17"/>
  <c r="AA21" i="17"/>
  <c r="D88" i="17"/>
  <c r="D88" i="12" s="1"/>
  <c r="D50" i="17"/>
  <c r="AB21" i="17"/>
  <c r="AB21" i="12"/>
  <c r="AL22" i="17"/>
  <c r="AB52" i="17"/>
  <c r="AA52" i="17"/>
  <c r="AS22" i="17"/>
  <c r="AK22" i="17"/>
  <c r="AB52" i="12"/>
  <c r="AA52" i="12"/>
  <c r="AS22" i="12"/>
  <c r="AS30" i="17"/>
  <c r="AL30" i="17"/>
  <c r="AK30" i="17"/>
  <c r="AB26" i="17"/>
  <c r="AA26" i="17"/>
  <c r="AB26" i="12"/>
  <c r="AS30" i="12"/>
  <c r="AA26" i="12"/>
  <c r="AL30" i="12"/>
  <c r="AB46" i="17"/>
  <c r="AA46" i="17"/>
  <c r="AB46" i="12"/>
  <c r="AL44" i="17"/>
  <c r="AS44" i="17"/>
  <c r="AK44" i="17"/>
  <c r="AB89" i="12"/>
  <c r="AL44" i="12"/>
  <c r="AS52" i="17"/>
  <c r="AA43" i="17"/>
  <c r="AK52" i="17"/>
  <c r="AB43" i="17"/>
  <c r="AS52" i="12"/>
  <c r="AA43" i="12"/>
  <c r="AS60" i="17"/>
  <c r="AB15" i="17"/>
  <c r="AA15" i="17"/>
  <c r="AL60" i="17"/>
  <c r="AS60" i="12"/>
  <c r="AB95" i="12"/>
  <c r="AA95" i="12"/>
  <c r="AB79" i="17"/>
  <c r="AS70" i="17"/>
  <c r="AL70" i="17"/>
  <c r="AA79" i="17"/>
  <c r="AB79" i="12"/>
  <c r="AS70" i="12"/>
  <c r="AA79" i="12"/>
  <c r="AL70" i="12"/>
  <c r="AA44" i="17"/>
  <c r="AL74" i="17"/>
  <c r="AK74" i="17"/>
  <c r="AA44" i="12"/>
  <c r="AS74" i="12"/>
  <c r="AL74" i="12"/>
  <c r="AK74" i="12"/>
  <c r="AS77" i="17"/>
  <c r="AL77" i="17"/>
  <c r="AK77" i="17"/>
  <c r="AB72" i="17"/>
  <c r="AS77" i="12"/>
  <c r="AL77" i="12"/>
  <c r="AB72" i="12"/>
  <c r="AL83" i="17"/>
  <c r="AS83" i="12"/>
  <c r="AL83" i="12"/>
  <c r="AA5" i="12"/>
  <c r="AL6" i="12"/>
  <c r="AB8" i="12"/>
  <c r="AS9" i="12"/>
  <c r="AK11" i="12"/>
  <c r="AA13" i="12"/>
  <c r="AL14" i="12"/>
  <c r="AA15" i="12"/>
  <c r="AS17" i="12"/>
  <c r="AL28" i="12"/>
  <c r="AK44" i="12"/>
  <c r="AK48" i="12"/>
  <c r="AK59" i="12"/>
  <c r="AK70" i="12"/>
  <c r="AS76" i="12"/>
  <c r="G8" i="16"/>
  <c r="G8" i="12" s="1"/>
  <c r="H10" i="16"/>
  <c r="H10" i="12" s="1"/>
  <c r="AS35" i="16"/>
  <c r="AA52" i="16"/>
  <c r="AB26" i="16"/>
  <c r="AA26" i="16"/>
  <c r="AB85" i="17"/>
  <c r="AS5" i="17"/>
  <c r="C15" i="17"/>
  <c r="AL5" i="17"/>
  <c r="AK5" i="17"/>
  <c r="AA85" i="17"/>
  <c r="AB85" i="12"/>
  <c r="AA85" i="12"/>
  <c r="AS25" i="17"/>
  <c r="AK25" i="17"/>
  <c r="AB25" i="17"/>
  <c r="AA25" i="17"/>
  <c r="AL25" i="17"/>
  <c r="AS47" i="17"/>
  <c r="AA40" i="17"/>
  <c r="AK47" i="17"/>
  <c r="AB40" i="17"/>
  <c r="AL47" i="17"/>
  <c r="AB40" i="12"/>
  <c r="AS47" i="12"/>
  <c r="AS66" i="17"/>
  <c r="AL66" i="17"/>
  <c r="AK66" i="17"/>
  <c r="E8" i="17"/>
  <c r="AS66" i="12"/>
  <c r="AL66" i="12"/>
  <c r="AB98" i="12"/>
  <c r="AK66" i="12"/>
  <c r="F4" i="17"/>
  <c r="J4" i="17" s="1"/>
  <c r="C30" i="17"/>
  <c r="AL84" i="17"/>
  <c r="C48" i="17"/>
  <c r="AB88" i="12"/>
  <c r="AA88" i="12"/>
  <c r="AS84" i="12"/>
  <c r="AL84" i="12"/>
  <c r="C55" i="16"/>
  <c r="C55" i="12" s="1"/>
  <c r="C57" i="16"/>
  <c r="C57" i="12" s="1"/>
  <c r="AL67" i="16"/>
  <c r="AB46" i="16"/>
  <c r="AA46" i="16"/>
  <c r="AS63" i="16"/>
  <c r="AL79" i="16"/>
  <c r="AA28" i="16"/>
  <c r="AA34" i="17"/>
  <c r="AK19" i="17"/>
  <c r="AS19" i="17"/>
  <c r="AB34" i="17"/>
  <c r="AL19" i="17"/>
  <c r="AB34" i="12"/>
  <c r="AS19" i="12"/>
  <c r="AA34" i="12"/>
  <c r="AL19" i="12"/>
  <c r="AS40" i="17"/>
  <c r="AL40" i="17"/>
  <c r="AK40" i="17"/>
  <c r="AA97" i="17"/>
  <c r="AS40" i="12"/>
  <c r="AL40" i="12"/>
  <c r="AK40" i="12"/>
  <c r="AB97" i="12"/>
  <c r="AA97" i="12"/>
  <c r="AB87" i="17"/>
  <c r="AA87" i="17"/>
  <c r="AB87" i="12"/>
  <c r="AA87" i="12"/>
  <c r="AB45" i="17"/>
  <c r="AL85" i="17"/>
  <c r="AA45" i="17"/>
  <c r="AS85" i="12"/>
  <c r="AB45" i="12"/>
  <c r="AL85" i="12"/>
  <c r="AA45" i="12"/>
  <c r="AB78" i="16"/>
  <c r="AA78" i="16"/>
  <c r="E51" i="16"/>
  <c r="E51" i="12" s="1"/>
  <c r="AK34" i="16"/>
  <c r="AS68" i="16"/>
  <c r="AB53" i="16"/>
  <c r="AL34" i="16"/>
  <c r="H6" i="16"/>
  <c r="H6" i="12" s="1"/>
  <c r="AA53" i="16"/>
  <c r="AL49" i="16"/>
  <c r="AK49" i="16"/>
  <c r="AS71" i="16"/>
  <c r="H7" i="16"/>
  <c r="H7" i="12" s="1"/>
  <c r="AB12" i="16"/>
  <c r="AL63" i="16"/>
  <c r="AS16" i="16"/>
  <c r="AK63" i="16"/>
  <c r="AL77" i="16"/>
  <c r="AS94" i="16"/>
  <c r="AL82" i="16"/>
  <c r="AS79" i="16"/>
  <c r="AA19" i="16"/>
  <c r="AB15" i="16"/>
  <c r="AL92" i="16"/>
  <c r="AS82" i="16"/>
  <c r="AA15" i="16"/>
  <c r="D54" i="16"/>
  <c r="D54" i="12" s="1"/>
  <c r="AS61" i="16"/>
  <c r="AA29" i="16"/>
  <c r="AL95" i="16"/>
  <c r="AB29" i="16"/>
  <c r="D36" i="16"/>
  <c r="AB71" i="16"/>
  <c r="AA71" i="16"/>
  <c r="AB53" i="17"/>
  <c r="AK8" i="17"/>
  <c r="AS8" i="17"/>
  <c r="AL8" i="17"/>
  <c r="AB53" i="12"/>
  <c r="AA53" i="12"/>
  <c r="D33" i="17"/>
  <c r="AL20" i="17"/>
  <c r="AB61" i="17"/>
  <c r="AK20" i="17"/>
  <c r="F7" i="17"/>
  <c r="D51" i="17"/>
  <c r="AS20" i="17"/>
  <c r="AB61" i="12"/>
  <c r="AA61" i="12"/>
  <c r="AA74" i="17"/>
  <c r="AS35" i="17"/>
  <c r="AL35" i="17"/>
  <c r="AK35" i="17"/>
  <c r="AS35" i="12"/>
  <c r="AL35" i="12"/>
  <c r="AK35" i="12"/>
  <c r="AA74" i="12"/>
  <c r="AB82" i="17"/>
  <c r="AS50" i="17"/>
  <c r="AK50" i="17"/>
  <c r="AA82" i="17"/>
  <c r="AL50" i="17"/>
  <c r="AB82" i="12"/>
  <c r="AS50" i="12"/>
  <c r="AA82" i="12"/>
  <c r="AS64" i="17"/>
  <c r="D32" i="17"/>
  <c r="AB9" i="17"/>
  <c r="AA9" i="17"/>
  <c r="AL64" i="17"/>
  <c r="AS64" i="12"/>
  <c r="AL64" i="12"/>
  <c r="AB78" i="17"/>
  <c r="AA78" i="17"/>
  <c r="AB78" i="12"/>
  <c r="AA78" i="12"/>
  <c r="AA75" i="17"/>
  <c r="E52" i="17"/>
  <c r="E52" i="12" s="1"/>
  <c r="AL81" i="17"/>
  <c r="E34" i="17"/>
  <c r="AA75" i="12"/>
  <c r="AS81" i="12"/>
  <c r="AL81" i="12"/>
  <c r="AB74" i="16"/>
  <c r="AA74" i="16"/>
  <c r="AS15" i="16"/>
  <c r="AL9" i="16"/>
  <c r="AA68" i="16"/>
  <c r="AS57" i="16"/>
  <c r="AK16" i="16"/>
  <c r="AB68" i="16"/>
  <c r="AL16" i="16"/>
  <c r="AA90" i="16"/>
  <c r="D55" i="16"/>
  <c r="D55" i="12" s="1"/>
  <c r="AK29" i="16"/>
  <c r="AS54" i="16"/>
  <c r="AB90" i="16"/>
  <c r="AL29" i="16"/>
  <c r="F11" i="16"/>
  <c r="F11" i="12" s="1"/>
  <c r="D37" i="16"/>
  <c r="AK37" i="16"/>
  <c r="C51" i="16"/>
  <c r="C51" i="12" s="1"/>
  <c r="AA34" i="16"/>
  <c r="AS62" i="16"/>
  <c r="AL37" i="16"/>
  <c r="AB34" i="16"/>
  <c r="C48" i="16"/>
  <c r="AS58" i="16"/>
  <c r="AL45" i="16"/>
  <c r="AK45" i="16"/>
  <c r="C30" i="16"/>
  <c r="AL52" i="16"/>
  <c r="AK52" i="16"/>
  <c r="AL59" i="16"/>
  <c r="AK59" i="16"/>
  <c r="AA7" i="16"/>
  <c r="C54" i="16"/>
  <c r="C54" i="12" s="1"/>
  <c r="AA38" i="16"/>
  <c r="AS78" i="16"/>
  <c r="AL66" i="16"/>
  <c r="AB38" i="16"/>
  <c r="C36" i="16"/>
  <c r="F10" i="16"/>
  <c r="F10" i="12" s="1"/>
  <c r="AB67" i="16"/>
  <c r="AA67" i="16"/>
  <c r="AB91" i="16"/>
  <c r="AL84" i="16"/>
  <c r="AA91" i="16"/>
  <c r="E55" i="16"/>
  <c r="E55" i="12" s="1"/>
  <c r="AS21" i="16"/>
  <c r="AL87" i="16"/>
  <c r="AS81" i="16"/>
  <c r="AB96" i="16"/>
  <c r="AA96" i="16"/>
  <c r="AS75" i="16"/>
  <c r="AL94" i="16"/>
  <c r="AB116" i="16"/>
  <c r="E58" i="16"/>
  <c r="E58" i="12" s="1"/>
  <c r="AS100" i="16"/>
  <c r="AB104" i="16"/>
  <c r="AS56" i="16"/>
  <c r="AL100" i="16"/>
  <c r="AB101" i="17"/>
  <c r="AB97" i="17"/>
  <c r="AB93" i="17"/>
  <c r="C91" i="17"/>
  <c r="C91" i="12" s="1"/>
  <c r="AB77" i="17"/>
  <c r="AK3" i="17"/>
  <c r="AA101" i="17"/>
  <c r="AB100" i="17"/>
  <c r="AB96" i="17"/>
  <c r="AB92" i="17"/>
  <c r="AA90" i="17"/>
  <c r="C89" i="17"/>
  <c r="C89" i="12" s="1"/>
  <c r="E87" i="17"/>
  <c r="E87" i="12" s="1"/>
  <c r="AS76" i="17"/>
  <c r="AB75" i="17"/>
  <c r="AL73" i="17"/>
  <c r="AA72" i="17"/>
  <c r="AK70" i="17"/>
  <c r="AS68" i="17"/>
  <c r="AB67" i="17"/>
  <c r="AS65" i="17"/>
  <c r="AK64" i="17"/>
  <c r="AA63" i="17"/>
  <c r="AK61" i="17"/>
  <c r="AK60" i="17"/>
  <c r="AK59" i="17"/>
  <c r="AK58" i="17"/>
  <c r="AK57" i="17"/>
  <c r="AK56" i="17"/>
  <c r="AK55" i="17"/>
  <c r="AK54" i="17"/>
  <c r="AB44" i="17"/>
  <c r="AA100" i="17"/>
  <c r="AA96" i="17"/>
  <c r="AA92" i="17"/>
  <c r="E90" i="17"/>
  <c r="E90" i="12" s="1"/>
  <c r="AB88" i="17"/>
  <c r="D87" i="17"/>
  <c r="D87" i="12" s="1"/>
  <c r="AL76" i="17"/>
  <c r="AB99" i="17"/>
  <c r="AB95" i="17"/>
  <c r="AB91" i="17"/>
  <c r="AA88" i="17"/>
  <c r="AK76" i="17"/>
  <c r="AS74" i="17"/>
  <c r="AB73" i="17"/>
  <c r="AL71" i="17"/>
  <c r="AA70" i="17"/>
  <c r="AK68" i="17"/>
  <c r="AK65" i="17"/>
  <c r="AA64" i="17"/>
  <c r="AA61" i="17"/>
  <c r="AA60" i="17"/>
  <c r="AA59" i="17"/>
  <c r="AA58" i="17"/>
  <c r="AA57" i="17"/>
  <c r="AA56" i="17"/>
  <c r="AA55" i="17"/>
  <c r="AA54" i="17"/>
  <c r="AA53" i="17"/>
  <c r="C17" i="17"/>
  <c r="AA99" i="17"/>
  <c r="AA95" i="17"/>
  <c r="AA91" i="17"/>
  <c r="C90" i="17"/>
  <c r="C90" i="12" s="1"/>
  <c r="E88" i="17"/>
  <c r="E88" i="12" s="1"/>
  <c r="AS86" i="17"/>
  <c r="AS85" i="17"/>
  <c r="AS84" i="17"/>
  <c r="AS83" i="17"/>
  <c r="AS82" i="17"/>
  <c r="AS81" i="17"/>
  <c r="AS80" i="17"/>
  <c r="AS79" i="17"/>
  <c r="AB76" i="17"/>
  <c r="AA73" i="17"/>
  <c r="AK71" i="17"/>
  <c r="AB68" i="17"/>
  <c r="AB65" i="17"/>
  <c r="G16" i="17"/>
  <c r="G16" i="12" s="1"/>
  <c r="AB98" i="17"/>
  <c r="AB94" i="17"/>
  <c r="E91" i="17"/>
  <c r="E91" i="12" s="1"/>
  <c r="AB89" i="17"/>
  <c r="AA98" i="17"/>
  <c r="AA94" i="17"/>
  <c r="D91" i="17"/>
  <c r="D91" i="12" s="1"/>
  <c r="AA89" i="17"/>
  <c r="C88" i="17"/>
  <c r="C88" i="12" s="1"/>
  <c r="AK86" i="17"/>
  <c r="AK85" i="17"/>
  <c r="AK84" i="17"/>
  <c r="AK83" i="17"/>
  <c r="AK82" i="17"/>
  <c r="AK81" i="17"/>
  <c r="AK80" i="17"/>
  <c r="AK79" i="17"/>
  <c r="AB74" i="17"/>
  <c r="AA71" i="17"/>
  <c r="AB66" i="17"/>
  <c r="AA62" i="17"/>
  <c r="H17" i="17"/>
  <c r="E16" i="17"/>
  <c r="C10" i="17"/>
  <c r="AA77" i="17"/>
  <c r="AS3" i="17"/>
  <c r="AL3" i="17"/>
  <c r="AB77" i="12"/>
  <c r="AA77" i="12"/>
  <c r="AA36" i="17"/>
  <c r="AK11" i="17"/>
  <c r="D12" i="17"/>
  <c r="D12" i="12" s="1"/>
  <c r="D15" i="17"/>
  <c r="D15" i="12" s="1"/>
  <c r="AS11" i="17"/>
  <c r="AB36" i="17"/>
  <c r="AL11" i="17"/>
  <c r="AA36" i="12"/>
  <c r="AA19" i="17"/>
  <c r="AB19" i="17"/>
  <c r="AS23" i="17"/>
  <c r="AL23" i="17"/>
  <c r="AK23" i="17"/>
  <c r="AB18" i="17"/>
  <c r="AA18" i="17"/>
  <c r="AB18" i="12"/>
  <c r="AA18" i="12"/>
  <c r="AB57" i="17"/>
  <c r="AS31" i="17"/>
  <c r="AL31" i="17"/>
  <c r="AK31" i="17"/>
  <c r="I6" i="17"/>
  <c r="I6" i="12" s="1"/>
  <c r="AB57" i="12"/>
  <c r="AA57" i="12"/>
  <c r="AB16" i="17"/>
  <c r="AS37" i="17"/>
  <c r="AL37" i="17"/>
  <c r="AK37" i="17"/>
  <c r="AA16" i="17"/>
  <c r="AL37" i="12"/>
  <c r="AK37" i="12"/>
  <c r="AA41" i="17"/>
  <c r="AS45" i="17"/>
  <c r="AL45" i="17"/>
  <c r="AK45" i="17"/>
  <c r="AB41" i="17"/>
  <c r="AL45" i="12"/>
  <c r="AK45" i="12"/>
  <c r="AS53" i="17"/>
  <c r="AK53" i="17"/>
  <c r="AB51" i="17"/>
  <c r="AA51" i="17"/>
  <c r="AL53" i="17"/>
  <c r="AB51" i="12"/>
  <c r="AA51" i="12"/>
  <c r="AS53" i="12"/>
  <c r="AA27" i="17"/>
  <c r="AB27" i="17"/>
  <c r="D34" i="17"/>
  <c r="AL65" i="17"/>
  <c r="D52" i="17"/>
  <c r="D65" i="17" s="1"/>
  <c r="F8" i="17"/>
  <c r="AA92" i="12"/>
  <c r="AL65" i="12"/>
  <c r="AK65" i="12"/>
  <c r="AB56" i="17"/>
  <c r="AB56" i="12"/>
  <c r="AA56" i="12"/>
  <c r="AB86" i="17"/>
  <c r="AL75" i="17"/>
  <c r="AS75" i="17"/>
  <c r="AA86" i="17"/>
  <c r="AK75" i="17"/>
  <c r="AB86" i="12"/>
  <c r="AL75" i="12"/>
  <c r="AA86" i="12"/>
  <c r="AK75" i="12"/>
  <c r="AB101" i="12"/>
  <c r="AA101" i="12"/>
  <c r="AA67" i="17"/>
  <c r="AA67" i="12"/>
  <c r="AL3" i="12"/>
  <c r="AB5" i="12"/>
  <c r="AS6" i="12"/>
  <c r="AK8" i="12"/>
  <c r="AA10" i="12"/>
  <c r="AL11" i="12"/>
  <c r="AB13" i="12"/>
  <c r="AB15" i="12"/>
  <c r="AL18" i="12"/>
  <c r="AS20" i="12"/>
  <c r="AL23" i="12"/>
  <c r="AS25" i="12"/>
  <c r="AS28" i="12"/>
  <c r="AA32" i="12"/>
  <c r="AK36" i="12"/>
  <c r="AA41" i="12"/>
  <c r="AS44" i="12"/>
  <c r="AL48" i="12"/>
  <c r="AK51" i="12"/>
  <c r="AK56" i="12"/>
  <c r="AL59" i="12"/>
  <c r="AA71" i="12"/>
  <c r="AK77" i="12"/>
  <c r="AK79" i="12"/>
  <c r="AA89" i="12"/>
  <c r="AB100" i="12"/>
  <c r="D14" i="16"/>
  <c r="D14" i="12" s="1"/>
  <c r="AB16" i="16"/>
  <c r="AB19" i="16"/>
  <c r="AS29" i="16"/>
  <c r="C37" i="16"/>
  <c r="AS66" i="16"/>
  <c r="J17" i="16"/>
  <c r="J15" i="16"/>
  <c r="J5" i="17"/>
  <c r="J8" i="17"/>
  <c r="J11" i="16" l="1"/>
  <c r="D51" i="12"/>
  <c r="J7" i="17"/>
  <c r="C7" i="12"/>
  <c r="E9" i="12"/>
  <c r="J9" i="12" s="1"/>
  <c r="J9" i="16"/>
  <c r="H17" i="12"/>
  <c r="J12" i="17"/>
  <c r="C12" i="12"/>
  <c r="J12" i="12" s="1"/>
  <c r="J12" i="16"/>
  <c r="E16" i="12"/>
  <c r="E6" i="12"/>
  <c r="J6" i="12" s="1"/>
  <c r="J16" i="17"/>
  <c r="J6" i="16"/>
  <c r="J15" i="17"/>
  <c r="C15" i="12"/>
  <c r="J15" i="12" s="1"/>
  <c r="C58" i="12"/>
  <c r="D48" i="12"/>
  <c r="D64" i="16"/>
  <c r="E7" i="12"/>
  <c r="E50" i="12"/>
  <c r="D66" i="17"/>
  <c r="E53" i="12"/>
  <c r="D50" i="12"/>
  <c r="C16" i="12"/>
  <c r="J16" i="12" s="1"/>
  <c r="J17" i="17"/>
  <c r="C17" i="12"/>
  <c r="E8" i="12"/>
  <c r="J8" i="12" s="1"/>
  <c r="J8" i="16"/>
  <c r="J7" i="16"/>
  <c r="F7" i="12"/>
  <c r="J16" i="16"/>
  <c r="C11" i="12"/>
  <c r="J11" i="12" s="1"/>
  <c r="J10" i="17"/>
  <c r="C10" i="12"/>
  <c r="J10" i="12" s="1"/>
  <c r="D64" i="17"/>
  <c r="D53" i="12"/>
  <c r="J14" i="16"/>
  <c r="C14" i="12"/>
  <c r="J14" i="12" s="1"/>
  <c r="D65" i="16"/>
  <c r="E48" i="12"/>
  <c r="F4" i="12"/>
  <c r="J4" i="12" s="1"/>
  <c r="D63" i="16"/>
  <c r="C48" i="12"/>
  <c r="J10" i="16"/>
  <c r="F19" i="16"/>
  <c r="D64" i="12" l="1"/>
  <c r="J7" i="12"/>
  <c r="J17" i="12"/>
  <c r="D65" i="12"/>
  <c r="D6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7" authorId="0" shapeId="0" xr:uid="{00000000-0006-0000-0500-000001000000}">
      <text>
        <r>
          <rPr>
            <sz val="11"/>
            <color rgb="FF000000"/>
            <rFont val="Calibri"/>
            <family val="2"/>
          </rPr>
          <t>======
ID#AAAAEIsjSmw
Jose Flores    (2020-01-27 21:17:55)
Bombeo 1, Bombeo 2 + Coloso + Farellón + Puri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jkZBFkSwfgKqBQrF+etQuCXKG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4" authorId="0" shapeId="0" xr:uid="{00000000-0006-0000-0700-000001000000}">
      <text>
        <r>
          <rPr>
            <sz val="11"/>
            <color rgb="FF000000"/>
            <rFont val="Calibri"/>
            <family val="2"/>
          </rPr>
          <t>======
ID#AAAAGQloDU0
Jose Flores    (2020-03-03 19:25:36)
era de 120, pero subieron potencia. Carta OP00398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Ea69wrVqQu+PLHHQ+BdPnNXUk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1" authorId="0" shapeId="0" xr:uid="{00000000-0006-0000-0B00-000001000000}">
      <text>
        <r>
          <rPr>
            <sz val="11"/>
            <color rgb="FF000000"/>
            <rFont val="Calibri"/>
            <family val="2"/>
          </rPr>
          <t>======
ID#AAAAI3yCo3k
tc={BC44C442-4BD1-4368-B2E2-319DFEF25F5F}    (2020-01-20 20:08:25)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Instaciones con más MW Aceptados</t>
        </r>
      </text>
    </comment>
    <comment ref="AN1" authorId="0" shapeId="0" xr:uid="{00000000-0006-0000-0B00-000002000000}">
      <text>
        <r>
          <rPr>
            <sz val="11"/>
            <color rgb="FF000000"/>
            <rFont val="Calibri"/>
            <family val="2"/>
          </rPr>
          <t>======
ID#AAAAI3yCo3c
tc={7F4079A3-9F2A-4CE9-85F1-70482C954012}    (2020-01-20 20:08:25)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Empresas con más MW aceptados</t>
        </r>
      </text>
    </comment>
    <comment ref="AW2" authorId="0" shapeId="0" xr:uid="{00000000-0006-0000-0B00-000003000000}">
      <text>
        <r>
          <rPr>
            <sz val="11"/>
            <color rgb="FF000000"/>
            <rFont val="Calibri"/>
            <family val="2"/>
          </rPr>
          <t>======
ID#AAAAI3yCo3U
tc={EE271DBB-A52E-4622-80B3-5DF5281B49FC}    (2020-01-20 20:08:25)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Empresas con más Solicitudes rechazadas o procesos desistidos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giAalMlJieDKvmmkiM1L8Zoud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1" authorId="0" shapeId="0" xr:uid="{00000000-0006-0000-1000-000003000000}">
      <text>
        <r>
          <rPr>
            <sz val="11"/>
            <color rgb="FF000000"/>
            <rFont val="Calibri"/>
            <family val="2"/>
          </rPr>
          <t>======
ID#AAAAI3yCo3Y
tc={F2C82705-5AAF-4911-8395-3E72B11F9136}    (2020-01-20 20:08:25)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Instaciones con más MW Aceptados</t>
        </r>
      </text>
    </comment>
    <comment ref="AN1" authorId="0" shapeId="0" xr:uid="{00000000-0006-0000-1000-000001000000}">
      <text>
        <r>
          <rPr>
            <sz val="11"/>
            <color rgb="FF000000"/>
            <rFont val="Calibri"/>
            <family val="2"/>
          </rPr>
          <t>======
ID#AAAAI3yCo3o
tc={3DF6F3DB-D1B7-4BA6-821D-FB6F0E9D305A}    (2020-01-20 20:08:25)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Empresas con más MW aceptados</t>
        </r>
      </text>
    </comment>
    <comment ref="AW2" authorId="0" shapeId="0" xr:uid="{00000000-0006-0000-1000-000002000000}">
      <text>
        <r>
          <rPr>
            <sz val="11"/>
            <color rgb="FF000000"/>
            <rFont val="Calibri"/>
            <family val="2"/>
          </rPr>
          <t>======
ID#AAAAI3yCo3g
tc={C8A444F0-5C57-429E-9EF9-D62E90F3D381}    (2020-01-20 20:08:25)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Empresas con más Solicitudes rechazadas o procesos desistidos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62kH00BFfKTi7URJsl2rN9/hew=="/>
    </ext>
  </extLst>
</comments>
</file>

<file path=xl/sharedStrings.xml><?xml version="1.0" encoding="utf-8"?>
<sst xmlns="http://schemas.openxmlformats.org/spreadsheetml/2006/main" count="10467" uniqueCount="3646">
  <si>
    <r>
      <rPr>
        <b/>
        <sz val="9"/>
        <color rgb="FF000000"/>
        <rFont val="Calibri"/>
        <family val="2"/>
      </rPr>
      <t>No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b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de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y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o</t>
    </r>
  </si>
  <si>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ipo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 xml:space="preserve">de
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ud</t>
    </r>
  </si>
  <si>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do</t>
    </r>
  </si>
  <si>
    <t>Empresa</t>
  </si>
  <si>
    <t>Tipo</t>
  </si>
  <si>
    <t>MW</t>
  </si>
  <si>
    <t>Fecha estimada de interconexion</t>
  </si>
  <si>
    <t>Punto de inyección</t>
  </si>
  <si>
    <t>Estado RCA</t>
  </si>
  <si>
    <t>Fecha de aprobación</t>
  </si>
  <si>
    <t>url</t>
  </si>
  <si>
    <t>Latitud</t>
  </si>
  <si>
    <t>Longitud</t>
  </si>
  <si>
    <t>imprimir</t>
  </si>
  <si>
    <t>SASC</t>
  </si>
  <si>
    <t>Diesel</t>
  </si>
  <si>
    <t>dic-18</t>
  </si>
  <si>
    <t>Aprobada</t>
  </si>
  <si>
    <t>ACCIONA</t>
  </si>
  <si>
    <t>Eolico</t>
  </si>
  <si>
    <t>nov-18</t>
  </si>
  <si>
    <t>S/E MULCHEN 220 KV</t>
  </si>
  <si>
    <t>VIENTO SUR</t>
  </si>
  <si>
    <t>Aún no ingresa</t>
  </si>
  <si>
    <t>AÚN NO INGRESA SOLICITUD</t>
  </si>
  <si>
    <t>ARAUCO BIOENERGIA</t>
  </si>
  <si>
    <t>Se desconoce</t>
  </si>
  <si>
    <t>S/E ARAUCO 220 KV</t>
  </si>
  <si>
    <t>En calificación</t>
  </si>
  <si>
    <t>https://seia.sea.gob.cl/expediente/ficha/fichaPrincipal.php?modo=normal&amp;id_expediente=2142831870</t>
  </si>
  <si>
    <t>SUCT</t>
  </si>
  <si>
    <t>Hidroelectrica</t>
  </si>
  <si>
    <t>ene-19</t>
  </si>
  <si>
    <t>CENTRAL TENO GAS 50</t>
  </si>
  <si>
    <t>E/S</t>
  </si>
  <si>
    <t>INNOVACION ENERGIA S.A.</t>
  </si>
  <si>
    <t>GLP</t>
  </si>
  <si>
    <t>sept-18</t>
  </si>
  <si>
    <t>LINEA 1X66 KV TENO - AGUAS NEGRAS</t>
  </si>
  <si>
    <t>https://seia.sea.gob.cl/expediente/ficha/fichaPrincipal.php?modo=normal&amp;id_expediente=2131347751</t>
  </si>
  <si>
    <t>AR FRONTERA SOLAR</t>
  </si>
  <si>
    <t>INVERSIONES FRONTERA SOLAR SPA</t>
  </si>
  <si>
    <t>Fotovoltaico</t>
  </si>
  <si>
    <t>jul-23</t>
  </si>
  <si>
    <t>S/E FRONTERA 220 KV (S/E SECCIONADORA QUILLAGUA DECRETO N 373)</t>
  </si>
  <si>
    <t>https://seia.sea.gob.cl/expediente/ficha/fichaPrincipal.php?modo=normal&amp;id_expediente=2144383941</t>
  </si>
  <si>
    <t>CENTRAL HIDRO LAJA</t>
  </si>
  <si>
    <t>ELABORACION INFORME DE AUTORIZACION DE CONEXION PRELIMINAR</t>
  </si>
  <si>
    <t>EOLICA MONTE REDONDO</t>
  </si>
  <si>
    <t>S/I</t>
  </si>
  <si>
    <t>S/E SECCIONADORA EL ROSAL 220 KV (DECRETO N 422)</t>
  </si>
  <si>
    <t>ELENA</t>
  </si>
  <si>
    <t>IBEREOLICA</t>
  </si>
  <si>
    <t>may-22</t>
  </si>
  <si>
    <t>S/E KIMAL 220 KV</t>
  </si>
  <si>
    <t>Aprobada (446 MW)</t>
  </si>
  <si>
    <t>https://seia.sea.gob.cl/expediente/ficha/fichaPrincipal.php?modo=normal&amp;id_expediente=2131282149</t>
  </si>
  <si>
    <t>MESETA DE LOS ANDES</t>
  </si>
  <si>
    <t>TERCERA REGION SOLAR SPA</t>
  </si>
  <si>
    <t>dic-17</t>
  </si>
  <si>
    <t>S/E LOS MAQUIS 220 KV</t>
  </si>
  <si>
    <t>https://seia.sea.gob.cl/busqueda/buscarProyectoAction.php?nombre=meseta%20de%20los%20andes</t>
  </si>
  <si>
    <t>PE LA ESPERANZA II</t>
  </si>
  <si>
    <t>PARQUE EOLICO LA ESPERANZA</t>
  </si>
  <si>
    <t>jun-19</t>
  </si>
  <si>
    <t>S/E NEGRETE 66 KV</t>
  </si>
  <si>
    <t>https://seia.sea.gob.cl/expediente/ficha/fichaPrincipal.php?modo=normal&amp;id_expediente=2131708431</t>
  </si>
  <si>
    <t>PE BELLAVISTA</t>
  </si>
  <si>
    <t>ESPINOS S.A.</t>
  </si>
  <si>
    <t>mar-18</t>
  </si>
  <si>
    <t>S/E FRUTILLAR NORTE 220 KV</t>
  </si>
  <si>
    <t>PE TRIGALES</t>
  </si>
  <si>
    <t>PARQUE EOLICO LOS TRIGALES SPA</t>
  </si>
  <si>
    <t>jul-21</t>
  </si>
  <si>
    <t>S/E RIO MALLECO 220 KV</t>
  </si>
  <si>
    <t>https://seia.sea.gob.cl/expediente/ficha/fichaPrincipal.php?modo=normal&amp;id_expediente=2141641148</t>
  </si>
  <si>
    <t>FV ALCONES</t>
  </si>
  <si>
    <t>OPDE</t>
  </si>
  <si>
    <t>dic-19</t>
  </si>
  <si>
    <t>S/E PORTEZUELO 110 KV</t>
  </si>
  <si>
    <t>https://seia.sea.gob.cl/expediente/ficha/fichaPrincipal.php?modo=normal&amp;id_expediente=2142543430</t>
  </si>
  <si>
    <t>PE ANCUD</t>
  </si>
  <si>
    <t>AUSTRIAN SOLAR</t>
  </si>
  <si>
    <t>may-21</t>
  </si>
  <si>
    <t>S/E NUEVA ANCUD 220 KV</t>
  </si>
  <si>
    <t>PF GUANACO SOLAR</t>
  </si>
  <si>
    <t>FOTOVOLTAICA NORTE GRANDE 4 SPA</t>
  </si>
  <si>
    <t>dic-20</t>
  </si>
  <si>
    <t>S/E DIEGO DE ALMAGRO 110 KV</t>
  </si>
  <si>
    <t>oct-20</t>
  </si>
  <si>
    <t>S/E CARRERA PINTO 220 KV</t>
  </si>
  <si>
    <t>ene-21</t>
  </si>
  <si>
    <t>PF TATA INTI</t>
  </si>
  <si>
    <t>ANDES MAINSTREAM SPA.</t>
  </si>
  <si>
    <t>nov-21</t>
  </si>
  <si>
    <t>S/E POZO ALMONTE 110 KV</t>
  </si>
  <si>
    <t>PF ARICA I</t>
  </si>
  <si>
    <t>ENVÍA ESTUDIOS PRE-OPERATIVOS</t>
  </si>
  <si>
    <t>abr-20</t>
  </si>
  <si>
    <t>S/E PARINACOTA 66 KV</t>
  </si>
  <si>
    <t>PUELCHE SUR</t>
  </si>
  <si>
    <t>abr-21</t>
  </si>
  <si>
    <t>DOÑA LUZMA</t>
  </si>
  <si>
    <t>ENERGIAS ALCONES SPA</t>
  </si>
  <si>
    <t>jul-20</t>
  </si>
  <si>
    <t>S/E ALCONES 66 KV</t>
  </si>
  <si>
    <t>Rechazado</t>
  </si>
  <si>
    <t>no</t>
  </si>
  <si>
    <t>PARQUE SOLAR PUNTA DEL VIENTO</t>
  </si>
  <si>
    <t>ENERGIA RENOVABLE VERANO TRES SPA.</t>
  </si>
  <si>
    <t>ene-23</t>
  </si>
  <si>
    <t>S/E PUNTA COLORADA 220 KV</t>
  </si>
  <si>
    <t>CANELILLO</t>
  </si>
  <si>
    <t>GENERADORA CANELILLO SPA.</t>
  </si>
  <si>
    <t>S/E LAS PALMAS 220 KV</t>
  </si>
  <si>
    <t>sept-21</t>
  </si>
  <si>
    <t>QUELENTARO 110 KV</t>
  </si>
  <si>
    <t>Aprobado</t>
  </si>
  <si>
    <t>GOLDEN SUN SPA</t>
  </si>
  <si>
    <t>feb-21</t>
  </si>
  <si>
    <t>S/E SAN ANDRES 220 KV</t>
  </si>
  <si>
    <t>PARQUE SOLAR TOCOPILLA</t>
  </si>
  <si>
    <t>EOSOL NEW ENERGY S.A</t>
  </si>
  <si>
    <t>S/E MARIA ELENA 220 KV</t>
  </si>
  <si>
    <t>Aporobado</t>
  </si>
  <si>
    <t>PE CAMAN</t>
  </si>
  <si>
    <t>AR CAMAN SPA</t>
  </si>
  <si>
    <t>dic-21</t>
  </si>
  <si>
    <t>S/E CERROS DE HUICHAHUE 220 KV</t>
  </si>
  <si>
    <t>PF CEIBO</t>
  </si>
  <si>
    <t>EACTIVA SPA</t>
  </si>
  <si>
    <t>dic-25</t>
  </si>
  <si>
    <t>S/E ALGARROBAL 220 KV</t>
  </si>
  <si>
    <t>PE NOLANA</t>
  </si>
  <si>
    <t>PARQUE EOLICO NOLANA SPA</t>
  </si>
  <si>
    <t>mar-24</t>
  </si>
  <si>
    <t>S/E PARINAS 220 KV</t>
  </si>
  <si>
    <t>PF VALLE ATACAMA</t>
  </si>
  <si>
    <t>CE ATACAMA SOLAR SPA</t>
  </si>
  <si>
    <t>feb-22</t>
  </si>
  <si>
    <t>S/E GALLEGUILLOS 110 KV</t>
  </si>
  <si>
    <t>PMG SANTA BARBARA</t>
  </si>
  <si>
    <t>COMERCIAL RHO INGENIERIA LIMITADA</t>
  </si>
  <si>
    <t>S/E HUALTE 66 KV</t>
  </si>
  <si>
    <t>PE HORIZONTE</t>
  </si>
  <si>
    <t>COLBUN S.A.</t>
  </si>
  <si>
    <t>feb-23</t>
  </si>
  <si>
    <t>PF ALFA SOLAR</t>
  </si>
  <si>
    <t>PLEIDADES S.A.</t>
  </si>
  <si>
    <t>S/E CRUCERO 220 KV</t>
  </si>
  <si>
    <t>Aprobado (280)</t>
  </si>
  <si>
    <t>PF PACIFIC INTI (INTI PACHA)</t>
  </si>
  <si>
    <t>PF PACIFIC INTI 2 (INTI PACHA)</t>
  </si>
  <si>
    <t>sept-22</t>
  </si>
  <si>
    <t>PF PAMPA CAMARONES</t>
  </si>
  <si>
    <t>nov-22</t>
  </si>
  <si>
    <t>S/E RONCACHO 220 KV</t>
  </si>
  <si>
    <t>PF Pampa Camarones II</t>
  </si>
  <si>
    <t>Elaboración Informe de Autorización de Conexión Preliminar</t>
  </si>
  <si>
    <t>Engie Energía Chile S.A.</t>
  </si>
  <si>
    <t>S/E Roncacho 220 kV</t>
  </si>
  <si>
    <t>PF COSMOS</t>
  </si>
  <si>
    <t>GRENERGY RENOVABLES PACIFIC LIMITADA</t>
  </si>
  <si>
    <t>PF CANDELARIA SOLAR</t>
  </si>
  <si>
    <t>AR ENERGIA CHILE SPA</t>
  </si>
  <si>
    <t>mar-22</t>
  </si>
  <si>
    <t>S/E NUEVA CARDONES 220 KV</t>
  </si>
  <si>
    <t>PE LOS JUNQUILLOS</t>
  </si>
  <si>
    <t>dic-24</t>
  </si>
  <si>
    <t>CSP COPIAPO SOLAR</t>
  </si>
  <si>
    <t>COPIAPO ENERGIA SOLAR SPA</t>
  </si>
  <si>
    <t>jun-21</t>
  </si>
  <si>
    <t>Aprobado (150)</t>
  </si>
  <si>
    <t>PE SAN ANDRES</t>
  </si>
  <si>
    <t>PARQUE EOLICO SAN ANDRES SPA.</t>
  </si>
  <si>
    <t>PE RAPEL NORTE</t>
  </si>
  <si>
    <t>jun-24</t>
  </si>
  <si>
    <t>S/E LOICA 220 KV</t>
  </si>
  <si>
    <t>SIERRA GORDA SOLAR</t>
  </si>
  <si>
    <t>ENEL GREEN POWER DEL SUR SPA</t>
  </si>
  <si>
    <t>abr-22</t>
  </si>
  <si>
    <t>PE EL NARANJO</t>
  </si>
  <si>
    <t>AR CHANGOS SOLAR</t>
  </si>
  <si>
    <t>S/E LOS CHANGOS 220 KV</t>
  </si>
  <si>
    <t>PFV ALGARROBAL</t>
  </si>
  <si>
    <t>PE EL GUANACO</t>
  </si>
  <si>
    <t>dic-23</t>
  </si>
  <si>
    <t>S/E NUEVA NIRIVILO 220 KV</t>
  </si>
  <si>
    <t>PE COLINAS</t>
  </si>
  <si>
    <t>ene-24</t>
  </si>
  <si>
    <t>S/E HUALQUI 220 KV</t>
  </si>
  <si>
    <t>PFV MIRAFLORES</t>
  </si>
  <si>
    <t>abr-23</t>
  </si>
  <si>
    <t>PF LIKANANTAI</t>
  </si>
  <si>
    <t>AES GENER S.A.</t>
  </si>
  <si>
    <t>may-24</t>
  </si>
  <si>
    <t>S/E LIKANANTAI 220 KV</t>
  </si>
  <si>
    <t>PF LA PALMA SOLAR II</t>
  </si>
  <si>
    <t>SPHERA DEVELOPMENT SPA</t>
  </si>
  <si>
    <t>S/E SANTA ELVIRA 66 KV</t>
  </si>
  <si>
    <t>ANDES SOLAR S.A.</t>
  </si>
  <si>
    <t>PE Y PF AGUA VERDE</t>
  </si>
  <si>
    <t>S/E PARINAS 500 KV</t>
  </si>
  <si>
    <t>PF DOMEYKO</t>
  </si>
  <si>
    <t>PARQUE SOLAR DOMEYKO SPA</t>
  </si>
  <si>
    <t>dic-22</t>
  </si>
  <si>
    <t>S/E AGUA AMARGA 220 KV</t>
  </si>
  <si>
    <t>PE CASCABEL</t>
  </si>
  <si>
    <t>PF PAPOSO</t>
  </si>
  <si>
    <t>PF EL CONQUISTADOR</t>
  </si>
  <si>
    <t>ago-24</t>
  </si>
  <si>
    <t>FRV SERVICES CHILE SPA</t>
  </si>
  <si>
    <t>PE NEUQUE</t>
  </si>
  <si>
    <t>S/E DICHATO 220 KV</t>
  </si>
  <si>
    <t>PFV VIOLETA</t>
  </si>
  <si>
    <t>CH LOS LAGOS</t>
  </si>
  <si>
    <t>ELABORACION INFORME APROBACION/RECHAZO</t>
  </si>
  <si>
    <t>EMPRESA ELECTRICA PILMAIQUEN S.A.</t>
  </si>
  <si>
    <t>LINEA 1X220 KV RUCATAYO - PICHIRRAHUE</t>
  </si>
  <si>
    <t>SOL DEL DESIERTO FASE II</t>
  </si>
  <si>
    <t>ATLAS</t>
  </si>
  <si>
    <t>ESTEPA SOLAR</t>
  </si>
  <si>
    <t>DECLARADA ADMISIBLE</t>
  </si>
  <si>
    <t>CKANI</t>
  </si>
  <si>
    <t>PROYECTO DEBE DECLARARSE EN CONSTRUCCION</t>
  </si>
  <si>
    <t>S/E EL ABRA 220 KV</t>
  </si>
  <si>
    <t>jun-20</t>
  </si>
  <si>
    <t>PE SAN MATIAS</t>
  </si>
  <si>
    <t>EOLICA SAN MATIAS SPA</t>
  </si>
  <si>
    <t>LINEA 1X220 KV TAP MARIA DOLORES - CELULOSA LAJA</t>
  </si>
  <si>
    <t>PF LIBERTAD I</t>
  </si>
  <si>
    <t>LIBERTAD SPA</t>
  </si>
  <si>
    <t>jul-19</t>
  </si>
  <si>
    <t>S/E AGROSUPER 23 KV</t>
  </si>
  <si>
    <t>PF Libertad II</t>
  </si>
  <si>
    <t>Elaboración Informe CTD</t>
  </si>
  <si>
    <t>Libertad SpA</t>
  </si>
  <si>
    <t>S/E AGROSUPER 220 KV</t>
  </si>
  <si>
    <t>PE PIEDRA AMARILLA</t>
  </si>
  <si>
    <t>PE PIEDRA AMARILLA SPA</t>
  </si>
  <si>
    <t>LINEA 1X220 KV MULCHEN - PE RENAICO</t>
  </si>
  <si>
    <t>PF SOL DE VARAS</t>
  </si>
  <si>
    <t>AUSTRIANSOLAR CHILE TRES SPA.</t>
  </si>
  <si>
    <t>S/E LUZ DEL NORTE 220 KV</t>
  </si>
  <si>
    <t>LINCE SOLAR</t>
  </si>
  <si>
    <t>Elaboración Informe Aprobación/Rechazo</t>
  </si>
  <si>
    <t>INVERSIONES LINCE</t>
  </si>
  <si>
    <t>1x110 kV Sierra Gorda - Bombeo 2</t>
  </si>
  <si>
    <t>S/E MIRAJE</t>
  </si>
  <si>
    <t>TALTAL SOLAR</t>
  </si>
  <si>
    <t>S/E EOLICA TALTAL</t>
  </si>
  <si>
    <t>PARQUE HÍBRIDO CALAMA II</t>
  </si>
  <si>
    <t>S/E NUEVA CHUQUICAMATA</t>
  </si>
  <si>
    <t>BELINO, MAITENES Y SSP SOLAR</t>
  </si>
  <si>
    <t>Ibereólica</t>
  </si>
  <si>
    <t>TES SOLAR</t>
  </si>
  <si>
    <t>S/E LUCERO 66 KV (EX S/E TRES ESQUINAS FRONTEL)</t>
  </si>
  <si>
    <t>PE LOMAS DE DUQUECO</t>
  </si>
  <si>
    <t>WPD Duqueco SpA</t>
  </si>
  <si>
    <t>S/E DUQUECO 66 kV</t>
  </si>
  <si>
    <t>FV WILLKA</t>
  </si>
  <si>
    <t>Inversiones Fotovoltaicas SpA</t>
  </si>
  <si>
    <t>S/E Parinacota 220 kV</t>
  </si>
  <si>
    <t>PF TRES CRUCES</t>
  </si>
  <si>
    <t>Evaluación Admisibilidad</t>
  </si>
  <si>
    <t>Sonnedix</t>
  </si>
  <si>
    <t>S/E CUMBRE 220 KV</t>
  </si>
  <si>
    <t>SOL DEL LOA</t>
  </si>
  <si>
    <t>Sol del Loa S.A.</t>
  </si>
  <si>
    <t>PF DIEGO DE ALMAGRO SUR</t>
  </si>
  <si>
    <t>S/E ILLAPA 220 KV</t>
  </si>
  <si>
    <t>PF JARDIN SOLAR</t>
  </si>
  <si>
    <t>S/E NUEVA POZO ALMONTE 220 KV</t>
  </si>
  <si>
    <t>PF KATANA DEL VERANO SOLAR</t>
  </si>
  <si>
    <t>Verano Capital Holding SpA</t>
  </si>
  <si>
    <t>S/E CALAMA 220 KV</t>
  </si>
  <si>
    <t>PE CALBUCO</t>
  </si>
  <si>
    <t>Energías Calbuco SpA</t>
  </si>
  <si>
    <t>S/E ILQUE 220 KV</t>
  </si>
  <si>
    <t>PMG Portezuelo</t>
  </si>
  <si>
    <t>Lenergia Chile SpA</t>
  </si>
  <si>
    <t>S/E PORTEZUELO 66 KV</t>
  </si>
  <si>
    <t>Santa Lidia</t>
  </si>
  <si>
    <t>GM Holdings S.A.</t>
  </si>
  <si>
    <t>S/E CHARRUA 154 KV</t>
  </si>
  <si>
    <t>PFV Yaru</t>
  </si>
  <si>
    <t>Grenergy Renovables Pacific Limitada</t>
  </si>
  <si>
    <t>PE Amolanas</t>
  </si>
  <si>
    <t>PF Cato Solar</t>
  </si>
  <si>
    <t>Sphera Development SpA</t>
  </si>
  <si>
    <t>S/E COCHARCAS</t>
  </si>
  <si>
    <t>PF San Carlos Solar</t>
  </si>
  <si>
    <t>S/E SAN CARLOS</t>
  </si>
  <si>
    <t>Andes Mainstream SpA.</t>
  </si>
  <si>
    <t>PE Waiwen</t>
  </si>
  <si>
    <t>S/E COLACO 110 KV</t>
  </si>
  <si>
    <t>PF Pirque Solaris</t>
  </si>
  <si>
    <t>Los Maitenes Solar SpA</t>
  </si>
  <si>
    <t>S/E COSTANERA kV</t>
  </si>
  <si>
    <t>PF San Jorge Solar</t>
  </si>
  <si>
    <t>S/E Cocharcas 66 kV</t>
  </si>
  <si>
    <t>PE Neuque</t>
  </si>
  <si>
    <t>FRV Services Chile SpA</t>
  </si>
  <si>
    <t>S/E Dichato 220 kV</t>
  </si>
  <si>
    <t>PF Itahue Solar</t>
  </si>
  <si>
    <t>S/E Itahue 220 kV</t>
  </si>
  <si>
    <t>PF Longotoma Solar</t>
  </si>
  <si>
    <t>S/E Quinquimo 110 kV</t>
  </si>
  <si>
    <t>PF Larqui Solar</t>
  </si>
  <si>
    <t>PE Vientos del Loa</t>
  </si>
  <si>
    <t>S/E Calama 220 kV</t>
  </si>
  <si>
    <t>Toledo Solar</t>
  </si>
  <si>
    <t>S/E Hernán Fuentes</t>
  </si>
  <si>
    <t>Avellano Solar II</t>
  </si>
  <si>
    <t>S/E Los Varones 66 kV</t>
  </si>
  <si>
    <t>PF Alhambra</t>
  </si>
  <si>
    <t>Alhambra Solar SpA</t>
  </si>
  <si>
    <t>S/E Crucero 220 kV</t>
  </si>
  <si>
    <t>AR Roncacho Solar</t>
  </si>
  <si>
    <t>AR Energía Chile SpA</t>
  </si>
  <si>
    <t>S/E Roncacho</t>
  </si>
  <si>
    <t>PE El Triunfo</t>
  </si>
  <si>
    <t>Trivento SpA</t>
  </si>
  <si>
    <t>S/E Loica 220 kV</t>
  </si>
  <si>
    <t>PE Pellines</t>
  </si>
  <si>
    <t>Inversiones y Desarrollos Energéticos Free Power SpA.</t>
  </si>
  <si>
    <t>S/E Constitución 66 kV</t>
  </si>
  <si>
    <t>PS CEME 1</t>
  </si>
  <si>
    <t>GM Renewables Holdings SpA</t>
  </si>
  <si>
    <t>S/E Miraje</t>
  </si>
  <si>
    <t>PF Tamarico</t>
  </si>
  <si>
    <t>Tamarico Solar Dos SpA</t>
  </si>
  <si>
    <t>Línea 2x220 kV Maitencillo - Caserones</t>
  </si>
  <si>
    <t>Freirina Solar</t>
  </si>
  <si>
    <t>Parsosy Vallenar 1 SpA</t>
  </si>
  <si>
    <t>LT Guacolda-Maitencillo</t>
  </si>
  <si>
    <t>PF Gabriela</t>
  </si>
  <si>
    <t>S/E Gaby</t>
  </si>
  <si>
    <t>PE Atacama</t>
  </si>
  <si>
    <t>Parque Eólico Atacama SpA</t>
  </si>
  <si>
    <t>Línea 2x220 kV Cabo Leones - Maitencillo</t>
  </si>
  <si>
    <t>AR Ministro Hales Solar</t>
  </si>
  <si>
    <t>AR Energia Chile SpA</t>
  </si>
  <si>
    <t>1x220 kV Encuentro - Tchitack Hales</t>
  </si>
  <si>
    <t>Nuevo Futuro</t>
  </si>
  <si>
    <t>Avenir La Silla SpA.</t>
  </si>
  <si>
    <t>S/E Pajonales</t>
  </si>
  <si>
    <t>PF Minas Solar</t>
  </si>
  <si>
    <t>Inversiones Minas Solar SpA</t>
  </si>
  <si>
    <t>1x220 kV Totoralillo - Cerro Negro Norte</t>
  </si>
  <si>
    <t>PF Milti</t>
  </si>
  <si>
    <t>S/E El Abra 220 kV</t>
  </si>
  <si>
    <t>PF Sutar</t>
  </si>
  <si>
    <t>S/E Radomiro Tomic</t>
  </si>
  <si>
    <t>PF Los Nogales</t>
  </si>
  <si>
    <t>Camarico Solar SpA</t>
  </si>
  <si>
    <t>S/E Punitaqui 110 kV</t>
  </si>
  <si>
    <t>PE Punta de talca</t>
  </si>
  <si>
    <t>Parque Eólico Punta de Talca SpA.</t>
  </si>
  <si>
    <t>S/E Talinay</t>
  </si>
  <si>
    <t>Las Bateas</t>
  </si>
  <si>
    <t>PF Marañon</t>
  </si>
  <si>
    <t>Inversiones Navat SpA</t>
  </si>
  <si>
    <t>Porvenir Solar</t>
  </si>
  <si>
    <t>S/E Cristalerias</t>
  </si>
  <si>
    <t>PF Los Rastrojos</t>
  </si>
  <si>
    <t>La Serena Ocho SpA</t>
  </si>
  <si>
    <t>S/E La Huella</t>
  </si>
  <si>
    <t>PF Tamaya Solar</t>
  </si>
  <si>
    <t>S/E Tamaya 110 kV</t>
  </si>
  <si>
    <t>PF Carmen Solar</t>
  </si>
  <si>
    <t>S/E Doña Carmen</t>
  </si>
  <si>
    <t>Solicitud Ingresada</t>
  </si>
  <si>
    <t>Llanos del Chocolate</t>
  </si>
  <si>
    <t>PS Don Sebastián</t>
  </si>
  <si>
    <t>Sol del Mar SpA</t>
  </si>
  <si>
    <t>S/E Doña Carmen 23 kV</t>
  </si>
  <si>
    <t xml:space="preserve">PE Ovejera Sur </t>
  </si>
  <si>
    <t>Solo ingreso RCA</t>
  </si>
  <si>
    <t>Solo ingresó RCA</t>
  </si>
  <si>
    <t>Ebco</t>
  </si>
  <si>
    <t>S/E Pichirropulli 220 kV</t>
  </si>
  <si>
    <t>S/E Varones 220 kV</t>
  </si>
  <si>
    <t>Libélula</t>
  </si>
  <si>
    <t>S/E El Manzano 220 kV</t>
  </si>
  <si>
    <t>AR Peldehue Solar</t>
  </si>
  <si>
    <t>EDF</t>
  </si>
  <si>
    <t>Línea 1x220 kV Las Tórtolas - Polpaico</t>
  </si>
  <si>
    <t>Observatorio del Verano Solar</t>
  </si>
  <si>
    <t>Portezuelo 66 kV</t>
  </si>
  <si>
    <r>
      <rPr>
        <b/>
        <sz val="9"/>
        <color rgb="FF000000"/>
        <rFont val="Calibri"/>
        <family val="2"/>
      </rPr>
      <t>No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b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de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y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o</t>
    </r>
  </si>
  <si>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e</t>
    </r>
  </si>
  <si>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ipo</t>
    </r>
  </si>
  <si>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id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d
</t>
    </r>
    <r>
      <rPr>
        <b/>
        <sz val="9"/>
        <color rgb="FF000000"/>
        <rFont val="Calibri"/>
        <family val="2"/>
      </rPr>
      <t>[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W</t>
    </r>
    <r>
      <rPr>
        <b/>
        <sz val="9"/>
        <color rgb="FF000000"/>
        <rFont val="Calibri"/>
        <family val="2"/>
      </rPr>
      <t>]</t>
    </r>
  </si>
  <si>
    <t>Instalacion donde se conectara</t>
  </si>
  <si>
    <t>Mostrar?</t>
  </si>
  <si>
    <t>PAJONALES</t>
  </si>
  <si>
    <t>PRIME ENERGIA</t>
  </si>
  <si>
    <t>S/E DON HECTOR</t>
  </si>
  <si>
    <t>COMBARBALA</t>
  </si>
  <si>
    <t>LINEA 110 KV OVALLE ILLAPEL</t>
  </si>
  <si>
    <t>SAN JAVIER - ETAPA I</t>
  </si>
  <si>
    <t>LINEA 66 KV SAN JAVIER - CONSTITUCION</t>
  </si>
  <si>
    <t>SAN JAVIER - ETAPA II</t>
  </si>
  <si>
    <t>LLANOS BLANCOS</t>
  </si>
  <si>
    <t>TAP OFF LINEA 220 KV PAN DE AZUCAR - MINERA CARMEN DE ANDACOLLO</t>
  </si>
  <si>
    <t>PRIME LOS CONDORES</t>
  </si>
  <si>
    <t>S/E LOS VILOS 220 KV</t>
  </si>
  <si>
    <t>RESPALDO MAITENCILLO</t>
  </si>
  <si>
    <t>EMELVA</t>
  </si>
  <si>
    <t>S/E MAITENCILLO 110 KV</t>
  </si>
  <si>
    <t>PARQUE EOLICO MALLECO - FASE I</t>
  </si>
  <si>
    <t>WPD MALLECO SPA</t>
  </si>
  <si>
    <t>PARQUE EOLICO MALLECO - FASE II</t>
  </si>
  <si>
    <t>PARQUE EOLICO NEGRETE - FASE I</t>
  </si>
  <si>
    <t>WPD NEGRETE SPA</t>
  </si>
  <si>
    <t>PARQUE EOLICO ALENA</t>
  </si>
  <si>
    <t>AR ALENA SPA</t>
  </si>
  <si>
    <t>TAP OFF COYANCO EN LINEA 1X154 KV LOS ANGELES SANTA FE</t>
  </si>
  <si>
    <t>LOS OLMOS</t>
  </si>
  <si>
    <t>ENERGIA EOLICA LOS OLMOS SPA</t>
  </si>
  <si>
    <t>NUEVA S/E LOS OLMOS EN LINEA TOLPAN MULCHEN</t>
  </si>
  <si>
    <t>LA FLOR</t>
  </si>
  <si>
    <t>VIENTOS DE RENAICO</t>
  </si>
  <si>
    <t>S/E NAHUELBUTA 66 KV</t>
  </si>
  <si>
    <t>TOLPAN SUR</t>
  </si>
  <si>
    <t>S/E MULCHEN</t>
  </si>
  <si>
    <t>S/E MAITENCILLO 220 KV</t>
  </si>
  <si>
    <t>CABO LEONES III - FASE I</t>
  </si>
  <si>
    <t>PARQUE EOLICO CALAMA</t>
  </si>
  <si>
    <t>ENGIE</t>
  </si>
  <si>
    <t>TAP OFF LINEA CALAMA - SOLAR JAMA 1X220 KV</t>
  </si>
  <si>
    <t>PARQUE EOLICO TCHAMMA</t>
  </si>
  <si>
    <t>AR TCHAMMA SPA</t>
  </si>
  <si>
    <t>S/E PALLATA 220 KV (SECCIONA LÍNEA ENCUENTRO - SGO 1X220 kV)</t>
  </si>
  <si>
    <t>PARQUE SOLAR CAPRICORNIO</t>
  </si>
  <si>
    <t>S/E CAPRICORNIO 110 KV</t>
  </si>
  <si>
    <t>ANDES SOLAR II</t>
  </si>
  <si>
    <t>ANDES SOLAR</t>
  </si>
  <si>
    <t>S/E ANDES 220 KV</t>
  </si>
  <si>
    <t>USYA</t>
  </si>
  <si>
    <t>USYA SPA</t>
  </si>
  <si>
    <t>S/E CALAMA 110 KV</t>
  </si>
  <si>
    <t>ATACAMA SOLAR II</t>
  </si>
  <si>
    <t>ATACAMA SOLAR</t>
  </si>
  <si>
    <t>S/E LAGUNAS 220 KV</t>
  </si>
  <si>
    <t>CERRO PABELLON UNIDAD 3</t>
  </si>
  <si>
    <t>GEOTERMICA DEL NORTE</t>
  </si>
  <si>
    <t>Geotermica</t>
  </si>
  <si>
    <t>S/E CERRO PABELLON 220 KV</t>
  </si>
  <si>
    <t>DIGUA</t>
  </si>
  <si>
    <t>ELECTRICA DIGUA</t>
  </si>
  <si>
    <t>LINEA 2X220 KV SAN FABIAN - ANCOA</t>
  </si>
  <si>
    <t>PARQUE SOLAR AZABACHE</t>
  </si>
  <si>
    <t>PE VALLE DE LOS VIENTOS</t>
  </si>
  <si>
    <t>PARQUE FV MALGARIDA I</t>
  </si>
  <si>
    <t>S/E CUMBRES 220 KV</t>
  </si>
  <si>
    <t>PARQUE FV MALGARIDA II</t>
  </si>
  <si>
    <t>ALMEYDA</t>
  </si>
  <si>
    <t>GRANJA SOLAR</t>
  </si>
  <si>
    <t>MARIA ELENA SOLAR S.A</t>
  </si>
  <si>
    <t>PARQUE SOLAR NUEVO QUILLAGUA</t>
  </si>
  <si>
    <t>PE QUILLAGUA SPA</t>
  </si>
  <si>
    <t>TAP OFF QUILLAGUA 220 KV</t>
  </si>
  <si>
    <t>PARQUE SOLAR SAN PEDRO</t>
  </si>
  <si>
    <t>GPG SOLAR CHILE</t>
  </si>
  <si>
    <t>S/E LASANA 220 KV (Secciona línea 1x220 kV Calama - Solar Jama)</t>
  </si>
  <si>
    <t>SANTA ISABEL - ETAPA I</t>
  </si>
  <si>
    <t>TSGF SPA</t>
  </si>
  <si>
    <t>S/E ANA MARIA 220 KV (Secciona 2x220 kV Lagunas - Encuentro)</t>
  </si>
  <si>
    <t>PARQUE FOTOVOLTAICO LA HUELLA</t>
  </si>
  <si>
    <t>AUSTRIAN SOLAR CHILE SEIS SPA</t>
  </si>
  <si>
    <t>S/E DON HECTOR 220 kV</t>
  </si>
  <si>
    <t>RIO ESCONDIDO</t>
  </si>
  <si>
    <t>AR RIO ESCONDIDO</t>
  </si>
  <si>
    <t>S/E CARDONES 220 KV</t>
  </si>
  <si>
    <t>CERRO DOMINADOR CSP</t>
  </si>
  <si>
    <t>Termosolar</t>
  </si>
  <si>
    <t>LINEA ENCUENTRO SIERRA GORDA 220 KV</t>
  </si>
  <si>
    <t>SOL DEL DESIERTO FASE I</t>
  </si>
  <si>
    <t>PARQUE EOLICO MESAMAVIDA</t>
  </si>
  <si>
    <t>ENERGÍA EÓLICA MESAMAVIDA SPA</t>
  </si>
  <si>
    <t>S/E SANTA LUISA 154 KV</t>
  </si>
  <si>
    <t>PARQUE EOLICO CERRO TIGRE</t>
  </si>
  <si>
    <t>AR CERRO TIGRE SPA</t>
  </si>
  <si>
    <t>S/E FARELLON 220 KV</t>
  </si>
  <si>
    <t>CAMPOS DEL SOL</t>
  </si>
  <si>
    <t>ENEL GREEN POWER SUR SPA</t>
  </si>
  <si>
    <t>TRUPAN</t>
  </si>
  <si>
    <t>CANALISTAS DEL CANAL ZAÑARTU</t>
  </si>
  <si>
    <t>TORRE 121 LÍNEA ABANICO - CHARRÚA</t>
  </si>
  <si>
    <t>LOS CONDORES</t>
  </si>
  <si>
    <t>ENEL GENERACIÓN CHILE S.A.</t>
  </si>
  <si>
    <t>S/E ANCOA 220 KV</t>
  </si>
  <si>
    <t>MAPA</t>
  </si>
  <si>
    <t>CELULOSA ARAUCO Y CONSTITUCIÓN</t>
  </si>
  <si>
    <t>Biomasa</t>
  </si>
  <si>
    <t>S/E PLANTA ARAUCO 220 KV</t>
  </si>
  <si>
    <t>PARQUE EOLICO LA ESTRELLA</t>
  </si>
  <si>
    <t>EÓLICA LA ESTRELLA S.A.</t>
  </si>
  <si>
    <t>CARDONES</t>
  </si>
  <si>
    <t>RENOVALIA</t>
  </si>
  <si>
    <t>LÍNEA 110 KV MAITENCILLO - CARDONES</t>
  </si>
  <si>
    <t>ÑUBLE</t>
  </si>
  <si>
    <t>HIDROELÉCTRICA ÑUBLE SPA</t>
  </si>
  <si>
    <t>SAN PEDRO</t>
  </si>
  <si>
    <t>COLBÚN</t>
  </si>
  <si>
    <t>S/E LOS CIRUELOS 220 KV</t>
  </si>
  <si>
    <t>AMPLIACION FINIS TERRAE ETAPA I</t>
  </si>
  <si>
    <t>S/E RANDE 220 KV</t>
  </si>
  <si>
    <t>PAMPA TIGRE</t>
  </si>
  <si>
    <t>AR PAMPA SPA</t>
  </si>
  <si>
    <t>S/E SECCIONADORA TIGRE 220 KV, LINEA 1X220 KV CERRO TIGRE - FARELLON</t>
  </si>
  <si>
    <t>VALLE ESCONDIDO</t>
  </si>
  <si>
    <t>AR VALLE ESCONDIDO SPA</t>
  </si>
  <si>
    <t>S/E SECCIONADORA VALLE ESCONDIDO 220 KV, LINEA 1X220 KV RIO ESCONDIDO - CARDONES</t>
  </si>
  <si>
    <t>PSF SOL DE ATACAMA</t>
  </si>
  <si>
    <t>AUSTRIANSOLAR CHILE DOS SPA</t>
  </si>
  <si>
    <t>TAP OFF 1X110 KV MANTO VERDE - PLANTA BOMBEO N°2</t>
  </si>
  <si>
    <t>EL PINAR</t>
  </si>
  <si>
    <t>EMPRESA ELÉCTRICA EL PINAR SPA</t>
  </si>
  <si>
    <t>S/E CHOLGUAN 13,2 KV</t>
  </si>
  <si>
    <t>HIDROMOCHO</t>
  </si>
  <si>
    <t>HIDROMOCHO S.A</t>
  </si>
  <si>
    <t>S/E LICAN 110 KV</t>
  </si>
  <si>
    <t>SOL DEL NORTE</t>
  </si>
  <si>
    <t>FOTOVOLTAICA SOL DEL NORTE SPA</t>
  </si>
  <si>
    <t>FV DE LOS ANDES</t>
  </si>
  <si>
    <t>FOTOVOLTAICA DE LOS ANDES SPA</t>
  </si>
  <si>
    <t>FV DEL DESIERTO</t>
  </si>
  <si>
    <t>FOTOVOLTAICA DEL DESIERTO SPA</t>
  </si>
  <si>
    <t>LAS LAJAS</t>
  </si>
  <si>
    <t>ALTO MAIPO SPA</t>
  </si>
  <si>
    <t>S/E FLORIDA 110 KV</t>
  </si>
  <si>
    <t>ALFALFAL II</t>
  </si>
  <si>
    <t>S/E LOS ALMENDROS 220 KV</t>
  </si>
  <si>
    <t>AMPLIACIÓN ALFALFAL</t>
  </si>
  <si>
    <t>AES GENER</t>
  </si>
  <si>
    <t>S/E ALFALFAL 220 KV</t>
  </si>
  <si>
    <t>LAS NIEVES</t>
  </si>
  <si>
    <t>HIDROELÉCTRICA LAS NIEVES SPA</t>
  </si>
  <si>
    <t>S/E CAREN BAJO 23 KV</t>
  </si>
  <si>
    <t>LA CRUZ SOLAR</t>
  </si>
  <si>
    <t>FOTOVOLTAICA NORTE GRANDE 1</t>
  </si>
  <si>
    <t>S/E TAP OFF LA CRUZ 2020</t>
  </si>
  <si>
    <t>SOL DE LILA</t>
  </si>
  <si>
    <t>FV COYA</t>
  </si>
  <si>
    <t>PV COYA</t>
  </si>
  <si>
    <t>S/E SECCIONADORA COYA 678 220 KV (LINEA 1X220 KV CRUCERO - RADOMIRO TOMIC)</t>
  </si>
  <si>
    <t>PE RENAICO II</t>
  </si>
  <si>
    <t>S/E CENTRAL PARQUE EÓLICO RENAICO 220 kV</t>
  </si>
  <si>
    <t>S/E MARÍA ELENA</t>
  </si>
  <si>
    <t>FV DOMEYKO (EX DOMEYKO OESTE)</t>
  </si>
  <si>
    <t>S/E PURI 220 KV</t>
  </si>
  <si>
    <t>CARACAS II</t>
  </si>
  <si>
    <t>GENERADORA SOL SOLIV SPA</t>
  </si>
  <si>
    <t>S/E PRIME LOS CONDORES 23 KV</t>
  </si>
  <si>
    <t>PF SOL DE LOS ANDES</t>
  </si>
  <si>
    <t>AUSTRIANSOLAR CHILE UNO SPA.</t>
  </si>
  <si>
    <t>LINEA 1X110 KV DIEGO DE ALMAGRO - LLANTA</t>
  </si>
  <si>
    <t>Obra</t>
  </si>
  <si>
    <t>Decreto</t>
  </si>
  <si>
    <t>Nuevo / reemplazo</t>
  </si>
  <si>
    <t>Sale de Servicio</t>
  </si>
  <si>
    <t>Entra en Servicio</t>
  </si>
  <si>
    <t>Imprimir</t>
  </si>
  <si>
    <t>AUMENTO DE CAPACIDAD EN S/E LA CALERA</t>
  </si>
  <si>
    <t xml:space="preserve"> 418/2017</t>
  </si>
  <si>
    <t>Reemplazo</t>
  </si>
  <si>
    <t>Actual</t>
  </si>
  <si>
    <t>30 MVA</t>
  </si>
  <si>
    <t>NUEVO TRANSFORMADOR EN S/E LAS VEGAS</t>
  </si>
  <si>
    <t>Nuevo</t>
  </si>
  <si>
    <t>No aplica</t>
  </si>
  <si>
    <t>110/12 kV 30 MVA</t>
  </si>
  <si>
    <t>AUMENTO DE CAPACIDAD EN S/E REÑACA</t>
  </si>
  <si>
    <t>AUMENTO DE CAPACIDAD EN S/E SAN ANTONIO</t>
  </si>
  <si>
    <t>50 MVA</t>
  </si>
  <si>
    <t>AUMENTO DE CAPACIDAD EN S/E SAN FELIPE</t>
  </si>
  <si>
    <t>NUEVO TRANSFORMADOR EN S/E VALPARAISO</t>
  </si>
  <si>
    <t>AUMENTO DE CAPACIDAD EN S/E COCHARCAS</t>
  </si>
  <si>
    <t>Actual 66/13,8 kV</t>
  </si>
  <si>
    <t>12 MVA</t>
  </si>
  <si>
    <t>AUMENTO DE CAPACIDAD EN S/E TRES ESQUINAS BULNES.</t>
  </si>
  <si>
    <t>Actual 66/13,8 kV 5,2 MVA</t>
  </si>
  <si>
    <t>8 MVA</t>
  </si>
  <si>
    <t>AUMENTO DE CAPACIDAD EN S/E ALONSO DE CORDOVA.</t>
  </si>
  <si>
    <t>Actual 110/12 kV 20 MVA</t>
  </si>
  <si>
    <t>NUEVO TRANSFORMADOR EN S/E BICENTENARIO.</t>
  </si>
  <si>
    <t>110/12 kV 50 MVA</t>
  </si>
  <si>
    <t>NUEVO TRANSFORMADOR EN S/E BRASIL</t>
  </si>
  <si>
    <t>NUEVO TRANSFORMADOR EN S/E CHACABUCO</t>
  </si>
  <si>
    <t>NUEVO TRANSFORMADOR EN S/E CHICUREO</t>
  </si>
  <si>
    <t>220/23 kV 25 MVA</t>
  </si>
  <si>
    <t>AUMENTO DE CAPACIDAD EN S/E CLUB HIPICO</t>
  </si>
  <si>
    <t>NUEVO TRANSFORMADOR EN S/E LA CISTERNA</t>
  </si>
  <si>
    <t>NUEVO TRANSFORMADOR EN S/E LO BOZA</t>
  </si>
  <si>
    <t>AUMENTO DE CAPACIDAD EN S/E LOS DOMINICOS</t>
  </si>
  <si>
    <t>Actual 110/12 kV 22,4 MVA</t>
  </si>
  <si>
    <t>NUEVO TRANSFORMADOR EN S/E PANAMERICANA</t>
  </si>
  <si>
    <t>AUMENTO DE CAPACIDAD EN S/E QUILICURA</t>
  </si>
  <si>
    <t>NUEVO TRANSFORMADOR EN S/E SAN BERNARDO</t>
  </si>
  <si>
    <t>AUMENTO DE CAPACIDAD EN S/E SAN JOAQUIN</t>
  </si>
  <si>
    <t>AUMENTO DE CAPACIDAD EN S/E SAN JOSE</t>
  </si>
  <si>
    <t>NUEVO TRANSFORMADOR EN S/E SAN PABLO</t>
  </si>
  <si>
    <t>NUEVO TRANSFORMADOR EN S/E SANTA ROSA SUR.</t>
  </si>
  <si>
    <t>AMPLIACION EN S/E MEJILLONES</t>
  </si>
  <si>
    <t>220/23 kV 40 MVA</t>
  </si>
  <si>
    <t>AUMENTO DE CAPACIDAD EN S/E BOLLENAR</t>
  </si>
  <si>
    <t>Actual 110/13,8 kV 20 MVA</t>
  </si>
  <si>
    <t>AUMENTO DE CAPACIDAD EN S/E LA MANGA</t>
  </si>
  <si>
    <t>Actual 66/13,8 kV 10 MVA</t>
  </si>
  <si>
    <t>20 MVA</t>
  </si>
  <si>
    <t>NUEVO TRANSFORMADOR EN S/E CHILLAN</t>
  </si>
  <si>
    <t>66/15 kV 30 MVA</t>
  </si>
  <si>
    <t>NUEVO TRANSFORMADOR EN S/E LOS MAQUIS</t>
  </si>
  <si>
    <t>66/13,8 kV 10 MVA</t>
  </si>
  <si>
    <t>AUMENTO DE CAPACIDAD EN S/E ANGOL</t>
  </si>
  <si>
    <t>Actual 66/13,2 kV 16 MVA</t>
  </si>
  <si>
    <t>AUMENTO DE CAPACIDAD EN S/E PILLANLELBUN.</t>
  </si>
  <si>
    <t>Actual 66/15 kV 5 MVA</t>
  </si>
  <si>
    <t>10 MVA</t>
  </si>
  <si>
    <t>NUEVO TRANSFORMADOR EN S/E MARISCAL</t>
  </si>
  <si>
    <t>110/23 kV 30 MVA</t>
  </si>
  <si>
    <t>AUMENTO DE CAPACIDAD EN S/E NUEVA MALLOA</t>
  </si>
  <si>
    <t>Actual 154/66 kV 25 MVA</t>
  </si>
  <si>
    <t>75 MVA</t>
  </si>
  <si>
    <t>NUEVO TRANSFORMADOR EN S/E PUNTA DE CORTES</t>
  </si>
  <si>
    <t>154/66 kV 75 MVA</t>
  </si>
  <si>
    <t>NUEVO TRANSFORMADOR EN S/E CURICO.</t>
  </si>
  <si>
    <t>66/13,2 kV 30 MVA</t>
  </si>
  <si>
    <t>NUEVO TRANSFORMADOR EN S/E TALCA</t>
  </si>
  <si>
    <t>AUMENTO DE CAPACIDAD EN S/E PUNTA DE CORTES</t>
  </si>
  <si>
    <t>AUMENTO DE CAPACIDAD EN S/E VILLA ALEGRE</t>
  </si>
  <si>
    <t>Actual 66/13,2 kV 5 MVA</t>
  </si>
  <si>
    <t>AUMENTO DE CAPACIDAD EN S/E CURANILAHUE.</t>
  </si>
  <si>
    <t>NUEVO TRANSFORMADOR EN S/E TALCAHUANO.</t>
  </si>
  <si>
    <t>154/66 kV 56 MVA</t>
  </si>
  <si>
    <t>AUMENTO DE CAPACIDAD EN S/E SAN JUAN.</t>
  </si>
  <si>
    <t>12,5 MVA</t>
  </si>
  <si>
    <t>NUEVO TRANSFORMADOR EN S/E MALLOA</t>
  </si>
  <si>
    <t>66/15 kV 5 MVA</t>
  </si>
  <si>
    <t>AUMENTO DE CAPACIDAD EN S/E QUINTA DE TILCOCO.</t>
  </si>
  <si>
    <t>Actual 66/13,2 kV 5,2 MVA</t>
  </si>
  <si>
    <t>18 MVA</t>
  </si>
  <si>
    <t>NUEVO TRANSFORMADOR EN S/E LONCOCHE</t>
  </si>
  <si>
    <t>AUMENTO DE CAPACIDAD EN S/E LEBU.</t>
  </si>
  <si>
    <t>AUMENTO DE CAPACIDAD EN S/E CHINCHORRO</t>
  </si>
  <si>
    <t>Actual 66/13,8 kV 21 MVA</t>
  </si>
  <si>
    <t>AUMENTO DE CAPACIDAD EN S/E ALTO HOSPICIO.</t>
  </si>
  <si>
    <t>Actual 110/13,8 kV 15 MVA</t>
  </si>
  <si>
    <t>NUEVO TRANSFORMADOR EN S/E LA NEGRA.</t>
  </si>
  <si>
    <t>110/23 kV 10 MVA</t>
  </si>
  <si>
    <t>NUEVO TRANSFORMADOR EN S/E OSORNO 66/23 KV 30 MVA.</t>
  </si>
  <si>
    <t>66/23 KV 30 MVA</t>
  </si>
  <si>
    <t>AUMENTO DE CAPACIDAD EN S/E FRUTILLAR.</t>
  </si>
  <si>
    <t>actuales T1 66/23 kV y T2 66/23 kV de 5 MVA</t>
  </si>
  <si>
    <t>66/23 kV 16 MVA</t>
  </si>
  <si>
    <t>NUEVO TRANSFORMADOR EN S/E PUERTO MONTT 220/23 KV 60 MVA</t>
  </si>
  <si>
    <t>220/23 KV 60 MVA</t>
  </si>
  <si>
    <t>AUMENTO DE CAPACIDAD EN S/E LOTA 66/13,8 30 MVA.</t>
  </si>
  <si>
    <t>Actual 66/13,2 kV 12 MVA</t>
  </si>
  <si>
    <t>AMPLIACION EN S/E CASTILLA</t>
  </si>
  <si>
    <t>110/23 kV de 5 MVA,</t>
  </si>
  <si>
    <t>NUEVOS TRANSFORMADORES EN S/E PAN DE AZUCAR.</t>
  </si>
  <si>
    <t>Nuevo y reemplazo</t>
  </si>
  <si>
    <t>actual 220/110 kV 75 MVA</t>
  </si>
  <si>
    <t>Nuevo: 220/110 kV de 150 MVA
Reemplazo 150 MVA</t>
  </si>
  <si>
    <t>NUEVO TRANSFORMADOR EN S/E QUILLOTA.</t>
  </si>
  <si>
    <t>220/110 kV 150 MVA</t>
  </si>
  <si>
    <t>NUEVO TRANSFORMADOR EN S/E CERRO NAVIA.</t>
  </si>
  <si>
    <t>220/110 kV de 400 MVA</t>
  </si>
  <si>
    <t>NUEVO TRANSFORMADOR EN S/E ITAHUE.</t>
  </si>
  <si>
    <t>154/66 kV de 100 MVA</t>
  </si>
  <si>
    <t>AMPLIACION EN S/E CAPRICORNIO.</t>
  </si>
  <si>
    <t>220/110 kV 80 MVA,</t>
  </si>
  <si>
    <t>AMPLIACION EN S/E CALAMA</t>
  </si>
  <si>
    <t>110/23 kV de 30 MVA</t>
  </si>
  <si>
    <t>AMPLIACION EN S/E QUIANI.</t>
  </si>
  <si>
    <t>66/13,8 kV de 20 MVA</t>
  </si>
  <si>
    <t>AMPLIACION EN S/E COPAYAPU.</t>
  </si>
  <si>
    <t>Solo seccionamiento</t>
  </si>
  <si>
    <t>AMPLIACION EN S/E SAN JOAQUIN.</t>
  </si>
  <si>
    <t>110/13,2 kV de 30 MVA</t>
  </si>
  <si>
    <t>AMPLIACION EN S/E COMBARBALA.</t>
  </si>
  <si>
    <t>66/13,2 kV 5 MVA</t>
  </si>
  <si>
    <t>DOBLE BARRA TAP ALGARROBO.</t>
  </si>
  <si>
    <t>AMPLIACION EN S/E AGUA SANTA.</t>
  </si>
  <si>
    <t>220/110 kV, 300 MVA</t>
  </si>
  <si>
    <t>AMPLIACION EN S/E CATEMU</t>
  </si>
  <si>
    <t>44/12 kV, 16 MVA</t>
  </si>
  <si>
    <t>AMPLIACION EN S/E BOSQUEMAR.</t>
  </si>
  <si>
    <t>110/12 kV, 30 MVA</t>
  </si>
  <si>
    <t>AMPLIACION EN S/E PLACILLA.</t>
  </si>
  <si>
    <t>110/12 kV, 30 MVA,</t>
  </si>
  <si>
    <t>AMPLIACION EN S/E RIO BLANCO.</t>
  </si>
  <si>
    <t>44/12 kV 3,5 MVA</t>
  </si>
  <si>
    <t>AMPLIACION EN S/E SAN ANTONIO.</t>
  </si>
  <si>
    <t>Actual 110/66 kV 34,5 MVA</t>
  </si>
  <si>
    <t>60 MVA</t>
  </si>
  <si>
    <t>AMPLIACION EN S/E SAN FELIPE.</t>
  </si>
  <si>
    <t>AMPLIACION EN S/E ALTAMIRANO.</t>
  </si>
  <si>
    <t>AMPLIACION EN S/E MACUL.</t>
  </si>
  <si>
    <t>AMPLIACION EN S/E PUDAHUEL.</t>
  </si>
  <si>
    <t>AMPLIACION EN S/E LA DEHESA.</t>
  </si>
  <si>
    <t>110/12 kV 50 MV</t>
  </si>
  <si>
    <t>AMPLIACION EN S/E CERRO NAVIA.</t>
  </si>
  <si>
    <t>AMPLIACION EN S/E PIRQUE.</t>
  </si>
  <si>
    <t>AMPLIACION EN S/E ALTO MELIPILLA.</t>
  </si>
  <si>
    <t>AMPLIACION EN S/E LA ESPERANZA.</t>
  </si>
  <si>
    <t>66/13,2 kV 15 MVA</t>
  </si>
  <si>
    <t>AMPLIACION EN S/E ALCONES.</t>
  </si>
  <si>
    <t>66/23 kV 15 MVA</t>
  </si>
  <si>
    <t>AMPLIACION EN S/E NANCAGUA.</t>
  </si>
  <si>
    <t>AMPLIACION EN S/E PANIAHUE.</t>
  </si>
  <si>
    <t>AMPLIACION EN S/E ALAMEDA.</t>
  </si>
  <si>
    <t>66/15 kV 40 MVA</t>
  </si>
  <si>
    <t>AMPLIACION EN S/E GRANEROS.</t>
  </si>
  <si>
    <t>AMPLIACION EN S/E CONSTITUCION.</t>
  </si>
  <si>
    <t>66/23 kV 30 MVA</t>
  </si>
  <si>
    <t>AMPLIACION EN S/E CAUQUENES.</t>
  </si>
  <si>
    <t>66/13,8 kV 10,35 MVA</t>
  </si>
  <si>
    <t>AMPLIACION EN S/E SAN CARLOS.</t>
  </si>
  <si>
    <t>66/13,8 kV 30 MVA</t>
  </si>
  <si>
    <t>AMPLIACION EN S/E LA PALMA.</t>
  </si>
  <si>
    <t>66/15 kV 6,25 MVA,</t>
  </si>
  <si>
    <t>AMPLIACION EN S/E MAULE.</t>
  </si>
  <si>
    <t>66/13,8kV 4,8 MVA</t>
  </si>
  <si>
    <t>10,35 MVA</t>
  </si>
  <si>
    <t>AMPLIACION EN S/E SAN JAVIER.</t>
  </si>
  <si>
    <t>66/23 kV 5 MVA,</t>
  </si>
  <si>
    <t>15 MVA</t>
  </si>
  <si>
    <t>AUMENTO DE CAPACIDAD EN S/E SAN PEDRO.</t>
  </si>
  <si>
    <t>AMPLIACION EN S/E MAHNS.</t>
  </si>
  <si>
    <t>AMPLIACION EN S/E CURACAUTIN.</t>
  </si>
  <si>
    <t>dos transformadores 66/13,2 kV 2,6 MV</t>
  </si>
  <si>
    <t>AMPLIACION EN S/E EL AVELLANO.</t>
  </si>
  <si>
    <t>66/13,2 kV 10 MVA,</t>
  </si>
  <si>
    <t>AMPLIACION EN S/E COLLIPULLI.</t>
  </si>
  <si>
    <t>tres transformadores de 66/13,2 kV 2,6 MVA</t>
  </si>
  <si>
    <t>16 MVA</t>
  </si>
  <si>
    <t>AMPLIACION EN S/E LAUTARO.</t>
  </si>
  <si>
    <t>66/13,2 kV 10 MVA</t>
  </si>
  <si>
    <t>AMPLIACION DE S/E PUNTA DE CORTES.</t>
  </si>
  <si>
    <t>SECCIONAMIENTO EN LINEA 2X154 KV ALTO JAHUEL – TINGUIRIRICA EN S/E PUNTA DE CORTES.</t>
  </si>
  <si>
    <t>AMPLIACION EN S/E TOME.</t>
  </si>
  <si>
    <t>AMPLIACION EN S/E ITAHUE.</t>
  </si>
  <si>
    <t>Para recibir 2 paños</t>
  </si>
  <si>
    <t>AMPLIACION EN S/E CHIGUAYANTE.</t>
  </si>
  <si>
    <t>AMPLIACION EN S/E PARRAL.</t>
  </si>
  <si>
    <t>SECCIONAMIENTO EN TAP LINARES NORTE.</t>
  </si>
  <si>
    <t>AMPLIACION EN S/E LINARES NORTE.</t>
  </si>
  <si>
    <t>25 MVA</t>
  </si>
  <si>
    <t>AUMENTO DE CAPACIDAD DE TRANSFORMACION EN S/E LONGAVI.</t>
  </si>
  <si>
    <t>66/13,2 kV 12,5 MVA</t>
  </si>
  <si>
    <t>AMPLIACION EN S/E SAN GREGORIO.</t>
  </si>
  <si>
    <t>AMPLIACION EN S/E PANIMAVIDA.</t>
  </si>
  <si>
    <t>2x66/13,2 kV 5 MVA</t>
  </si>
  <si>
    <t>10 MVA (Desde S/E Linares)</t>
  </si>
  <si>
    <t>AMPLIACION S/E MONTERRICO.</t>
  </si>
  <si>
    <t>AMPLIACION S/E EJERCITO</t>
  </si>
  <si>
    <t>AMPLIACION EN S/E PITRUFQUEN.</t>
  </si>
  <si>
    <t>AMPLIACION EN S/E PADRE LAS CASAS.</t>
  </si>
  <si>
    <t>AMPLIACION EN S/E SAN VICENTE DE TAGUA TAGUA.</t>
  </si>
  <si>
    <t>66/15 kV, 18,7 MVA</t>
  </si>
  <si>
    <t>AMPLIACION S/E MAULE (APOYO MAULE)</t>
  </si>
  <si>
    <t>SECCIONA LA LiNEA 1X154 kV ITAHUE - PARRAL</t>
  </si>
  <si>
    <t>220/154 kV 300 MVA</t>
  </si>
  <si>
    <t>Plan Expansion CNE 2019 Preliminar</t>
  </si>
  <si>
    <t>AMPLIACION EN S/E FRONTERA Y SECCIONAMIENTO LINEA 2X220 KV LAGUNAS – ENCUENTRO</t>
  </si>
  <si>
    <t>Plan Expansion CNE 2019 Definitivo</t>
  </si>
  <si>
    <t>Seccionamiento 2x220 kV Lagunas Encuentro</t>
  </si>
  <si>
    <t>AMPLIACION EN S/E ANA MARIA Y SECCIONAMIENTO LINEA 2X220 KV FRONTERA – MARIA ELENA</t>
  </si>
  <si>
    <t>Seccionamiento 2x220 kV Frontera - Maria Elena</t>
  </si>
  <si>
    <t>AMPLIACION EN S/E MIRAJE 220 KV (IM)</t>
  </si>
  <si>
    <t>AMPLIACION EN S/E CUMBRE (NTR ATAT)</t>
  </si>
  <si>
    <t>500/220 kV 750 MVA</t>
  </si>
  <si>
    <t>AMPLIACION EN S/E MAITENCILLO 110 KV (BPS+BT)</t>
  </si>
  <si>
    <t>Cambio configuracion Barra Principal + Transferencia</t>
  </si>
  <si>
    <t>AMPLIACION EN S/E DON HECTOR Y SECCIONAMIENTO LINEA 2X220 KV NUEVA MAITENCILLO – PUNTA COLORADA</t>
  </si>
  <si>
    <t>Seccionamiento 2x220 kV Nueva Maitencillo - Punta Colorada</t>
  </si>
  <si>
    <t>AMPLIACION EN S/E MULCHEN Y SECCIONAMIENTO LINEA 1X220 KV CHARRUA – TEMUCO</t>
  </si>
  <si>
    <t>Seccionamiento 1x220 kV Charrua - Temuco</t>
  </si>
  <si>
    <t>AMPLIACION EN S/E RAHUE 220 KV (BPS+BT)</t>
  </si>
  <si>
    <t>Seccionamiento 2x220 kV Nueva Ancud - Chiloe</t>
  </si>
  <si>
    <t>AMPLIACION EN S/E PALAFITOS (NTR ATMT)</t>
  </si>
  <si>
    <t>AMPLIACION EN S/E VALLENAR (NTR ATMT)</t>
  </si>
  <si>
    <t>110/13,8 kV, 30 MVA</t>
  </si>
  <si>
    <t>AMPLIACION EN S/E QUILPUE (RTR ATMT)</t>
  </si>
  <si>
    <t>110/12 kV y 25 MVA</t>
  </si>
  <si>
    <t>AMPLIACION EN S/E NUEVA SAN RAFAEL 110 KV (2BP+BT)</t>
  </si>
  <si>
    <t>AMPLIACION EN S/E NUEVA SAN RAFAEL (NTR ATMT)</t>
  </si>
  <si>
    <t>110/12 kV, 50 MVA</t>
  </si>
  <si>
    <t>AMPLIACION EN S/E LAS BALANDRAS (HTR ATMT)</t>
  </si>
  <si>
    <t>66/12,5 kV, 11,2 MVA</t>
  </si>
  <si>
    <t>AMPLIACION EN S/E APOQUINDO (NTR ATMT)</t>
  </si>
  <si>
    <t>AMPLIACION EN S/E LA REINA (RTR ATMT)</t>
  </si>
  <si>
    <t>110/12 kV, 20 MVA</t>
  </si>
  <si>
    <t>AMPLIACION EN S/E CURACAVI (NTR ATMT)</t>
  </si>
  <si>
    <t>44/12 kV, 25 MVA,</t>
  </si>
  <si>
    <t>AMPLIACION EN S/E NUEVA LAMPA (NTR ATMT)</t>
  </si>
  <si>
    <t>220/23 kV, 50 MVA</t>
  </si>
  <si>
    <t>AMPLIACION EN S/E LO AGUIRRE (NTR ATMT)</t>
  </si>
  <si>
    <t>110/23 kV, 50 MVA</t>
  </si>
  <si>
    <t>AMPLIACION EN S/E BATUCO (NTR ATMT)</t>
  </si>
  <si>
    <t>Cambio configuracion</t>
  </si>
  <si>
    <t>AMPLIACION EN S/E CHUMAQUITO</t>
  </si>
  <si>
    <t>Seccionamiento 1x66 kV Rancagua - Rosario</t>
  </si>
  <si>
    <t>AMPLIACION EN S/E SAN MIGUEL (NTR ATMT)</t>
  </si>
  <si>
    <t>AMPLIACION EN S/E PELEQUEN (NTR ATMT)</t>
  </si>
  <si>
    <t>66/15 kV, 10 MVA</t>
  </si>
  <si>
    <t>AMPLIACION EN S/E PARRAL (NTR ATMT)</t>
  </si>
  <si>
    <t>66/13,8 kV, 30 MVA</t>
  </si>
  <si>
    <t>AMPLIACION EN S/E PENCO (RTR ATMT)</t>
  </si>
  <si>
    <t>66/15 kV, 10 MVA,</t>
  </si>
  <si>
    <t>AMPLIACION EN S/E CHIGUAYANTE (RTR ATMT)</t>
  </si>
  <si>
    <t>66/15, de 16,6 MVA</t>
  </si>
  <si>
    <t>66/15 kV, 25 MVA</t>
  </si>
  <si>
    <t>AMPLIACION EN S/E LAJA (RTR ATMT)</t>
  </si>
  <si>
    <t>66/13,8 kV, 5 MVA</t>
  </si>
  <si>
    <t>AMPLIACION EN S/E ANGOL 66 KV (BS)</t>
  </si>
  <si>
    <t>AMPLIACION EN S/E TRAIGUEN (RTR ATMT)</t>
  </si>
  <si>
    <t>66/13,8 kV, de 2,5 MVA,</t>
  </si>
  <si>
    <t>AMPLIACION EN S/E TEMUCO  (BPS+BT)</t>
  </si>
  <si>
    <t>AMPLIACION EN S/E TEMUCO (NTR ATMT)</t>
  </si>
  <si>
    <t>66/13,8 kV, 10 MVA</t>
  </si>
  <si>
    <t>AMPLIACION EN S/E LOS TAMBORES (NTR ATMT)</t>
  </si>
  <si>
    <t>66/13,2 kV, 16 MVA</t>
  </si>
  <si>
    <t>AMPLIACION EN S/E ALTO BONITO (NTR ATMT)</t>
  </si>
  <si>
    <t>110/23 kV, 30 MVA</t>
  </si>
  <si>
    <t>AMPLIACION EN S/E CASTRO (NTR ATMT)</t>
  </si>
  <si>
    <t>transformador 110/23 kV, 16 MVA,</t>
  </si>
  <si>
    <t>AMPLIACION EN S/E FRONTERA</t>
  </si>
  <si>
    <t>Seccionamiento Linea 2x220 kV Lagunas – Encuentro</t>
  </si>
  <si>
    <t xml:space="preserve">AMPLIACION EN S/E ANA MARIA </t>
  </si>
  <si>
    <t>Seccionamiento Linea 2x220 kV Frontera – Maria Elena</t>
  </si>
  <si>
    <t>AMPLIACION EN S/E DON GOYO Seccionamiento línea 2x220 kV Nueva Pan de Azúcar – Punta Sierra y
Bypass línea 2x220 kV Pan de Azúcar – La Cebada</t>
  </si>
  <si>
    <t>SECCIONAMIENTO LiNEA 2X220 KV NUEVA PAN DE AZuCAR – PUNTA SIERRA Y BYPASS LiNEA 2X220 KV PAN DE AZuCAR – LA CEBADA</t>
  </si>
  <si>
    <t>AMPLIACION DEL TAP OFF LA NEGRA</t>
  </si>
  <si>
    <t>Propuesta Coordinador 2020</t>
  </si>
  <si>
    <t>110/23 10 MVA</t>
  </si>
  <si>
    <t>40 MVA</t>
  </si>
  <si>
    <t>AMPLIACION S/E CRUCERO</t>
  </si>
  <si>
    <t xml:space="preserve">Cambio configuracion </t>
  </si>
  <si>
    <t>REEMPLAZO TRANSFORMADOR 110/23 KV DE 5 MVA A 10 MVA EN S/E TALTAL (ELECDA)</t>
  </si>
  <si>
    <t>110/23 5 MVA</t>
  </si>
  <si>
    <t>NUEVO TRANSFORMADOR 110/13,8 KV DE 20 MVA EN S/E VALLENAR</t>
  </si>
  <si>
    <t>110/13,8 kV 20 MVA</t>
  </si>
  <si>
    <t>AUMENTO DE CAPACIDAD S/E SANTA MARTA 110 /12 KV DE 20 MVA A 50 MVA</t>
  </si>
  <si>
    <t>110/12 kV 20 MVA</t>
  </si>
  <si>
    <t>NUEVO TRANSFORMADOR 66/15 KV 30 MVA EN S/E CACHAPOAL</t>
  </si>
  <si>
    <t>66/15 kV de 30 MVA</t>
  </si>
  <si>
    <t>REEMPLAZO DE UNIDAD DE 66/15 KV 9,4 MVA POR UNIDAD DE 66/15 KV 20 MVA EN S/E CHIMBARONGO.</t>
  </si>
  <si>
    <t>66/15 kV 9,4 MVA</t>
  </si>
  <si>
    <t>66/15 kV 20 MVA</t>
  </si>
  <si>
    <t>NUEVO TRANSFORMADOR DE 66/15 KV DE 10 MVA S/E COCHARCAS</t>
  </si>
  <si>
    <t>66/15 kV de 10 MVA</t>
  </si>
  <si>
    <t>NUEVO TRANSFORMADOR DE 66/33-23 KV DE 15 MVA EN S/E HUALTE</t>
  </si>
  <si>
    <t>66/33-23 kV de 15 MVA</t>
  </si>
  <si>
    <t>NUEVO TRANSFORMADOR DE 69/15,3 KV DE 30 MVA EN S/E FATIMA</t>
  </si>
  <si>
    <t>69/15,3 kV de 30 MVA</t>
  </si>
  <si>
    <t>NUEVO TRANSFORMADOR DE 66/24-13,8 KV DE 20 MVA EN S/E MARCHIGUE.</t>
  </si>
  <si>
    <t>66/24-13,8 kV de 20 MVA</t>
  </si>
  <si>
    <t>NUEVO TRANSFORMADOR DE 66/13,8 KV DE 10 MVA EN S/E PARRONAL.</t>
  </si>
  <si>
    <t>66/13,8 kV de 10 MVA</t>
  </si>
  <si>
    <t>NUEVO TRANSFORMADOR DE 66/13,8 KV DE 10 MVA EN S/E PLACILLA.</t>
  </si>
  <si>
    <t>NUEVO TRANSFORMADOR DE 33/23 KV DE 10 MVA EN S/E QUIRIHUE</t>
  </si>
  <si>
    <t>33/23 kV de 10 MVA</t>
  </si>
  <si>
    <t>NUEVO TRANSFORMADOR DE 66/13,2 KV DE 15 MVA EN S/E RAUQUEN.</t>
  </si>
  <si>
    <t>66/13,2 kV de 15 MVA</t>
  </si>
  <si>
    <t>NUEVO TRANSFORMADOR DE 66/13,8 KV DE 16 MVA EN S/E SAN RAFAEL.</t>
  </si>
  <si>
    <t>66/13,8 kV de 16 MVA</t>
  </si>
  <si>
    <t>NUEVO TRANSFORMADOR DE 66/15 KV DE 20 MVA EN S/E QUILMO II</t>
  </si>
  <si>
    <t>66/15 kV de 20 MVA</t>
  </si>
  <si>
    <t>NUEVO TRANSFORMADOR DE 66/15 KV DE 30 MVA EN S/E TALCA.</t>
  </si>
  <si>
    <t>NUEVO TRANSFORMADOR DE 66/13,2 KV DE 25 MVA EN S/E TRES ESQUINAS.</t>
  </si>
  <si>
    <t>66/13,2 kV de 25 MV</t>
  </si>
  <si>
    <t>NUEVO TRANSFORMADOR DE 154/69/13,8 KV DE 60/75 MVA EN S/E PUNTA CORTES</t>
  </si>
  <si>
    <t>154/69/13,8 kV de 60/75 MVA</t>
  </si>
  <si>
    <t>REEMPLAZO DE UNIDAD DE 154/69/14,8 KV 17,5/25 MVA POR UNA UNIDAD DE 154/69/14,8 KV 60/75 MVA EN S/E TENO.</t>
  </si>
  <si>
    <t>154/69/14,8 kV 17,5/25 MVA</t>
  </si>
  <si>
    <t>154/69/14,8 kV 60/75 MVA</t>
  </si>
  <si>
    <t>NUEVO TRANSFORMADOR DE 300 MVA EN S/E ITAHUE</t>
  </si>
  <si>
    <t>Nuevo Transformador de 300 MVA</t>
  </si>
  <si>
    <t>NUEVO TRANSFORMADOR 66/13,8 KV 16 MVA S/E LOS LAGOS</t>
  </si>
  <si>
    <t>66/13,8 kV 16 MVA</t>
  </si>
  <si>
    <t>NUEVO TRANSFORMADOR 110/23 KV 16 MVA S/E ANCUD</t>
  </si>
  <si>
    <t>110/23 kV 16 MVA</t>
  </si>
  <si>
    <t>NUEVO TRANSFORMADOR 110/23 KV 16 MVA S/E PID PID.</t>
  </si>
  <si>
    <t>NUEVO TRANSFORMADOR EN S/E EMPALME</t>
  </si>
  <si>
    <t>AMPLIACION EN S/E CENTINELA</t>
  </si>
  <si>
    <t xml:space="preserve"> 231/2019</t>
  </si>
  <si>
    <t>SECCIONAMIENTO LiNEA 2X220 KV EL COBRE - ESPERANZA</t>
  </si>
  <si>
    <t>AMPLIACION S/E CENTRO</t>
  </si>
  <si>
    <t>110/23-13,8 50 MVA</t>
  </si>
  <si>
    <t>AMPLIACION EN S/E POZO ALMONTE</t>
  </si>
  <si>
    <t>110/66/13,8 kV 30 MVA</t>
  </si>
  <si>
    <t>Nuevo 110/23 kV 30 MVA y el reemplazo: 110/66/13,8 kV 90 MVA</t>
  </si>
  <si>
    <t>AMPLIACION EN S/E TAMARUGAL</t>
  </si>
  <si>
    <t>reemplazo</t>
  </si>
  <si>
    <t>66/23 kV 10 MVA</t>
  </si>
  <si>
    <t>AMPLIACION EN S/E DOLORES</t>
  </si>
  <si>
    <t>SECCIONAMIENTO LiNEA 1X110 KV ARICA - POZO ALMONTE + reemplazo</t>
  </si>
  <si>
    <t>110/24 kV 2 MVA</t>
  </si>
  <si>
    <t>110/24 kV 15 MVA</t>
  </si>
  <si>
    <t>AMPLIACION EN S/E CALAMA 110 KV</t>
  </si>
  <si>
    <t>AMPLIACION EN S/E CHINCHORRO</t>
  </si>
  <si>
    <t>AMPLIACION EN S/E EL TOTORAL</t>
  </si>
  <si>
    <t>66/12 kV 8 MVA</t>
  </si>
  <si>
    <t>AMPLIACION EN S/E RUNGUE</t>
  </si>
  <si>
    <t>44/23 kV 3,5 MVA</t>
  </si>
  <si>
    <t>Nuevo: 44/23 kV 20 MVa y Reemplazo: 44/23 kV 20 MVA</t>
  </si>
  <si>
    <t>AMPLIACION EN S/E CASABLANCA</t>
  </si>
  <si>
    <t>66/12 kV de 18 MVA</t>
  </si>
  <si>
    <t>AMPLIACION EN S/E POLPAICO (ENEL DISTRIBUCION)</t>
  </si>
  <si>
    <t>110/23 kV</t>
  </si>
  <si>
    <t>SECCIONAMIENTO EN S/E SANTA BARBARA</t>
  </si>
  <si>
    <t>seccionamiento de la linea 1x66 kV Duqueco - Faenas Pangue</t>
  </si>
  <si>
    <t>AMPLIACION EN S/E FATIMA</t>
  </si>
  <si>
    <t>SECCIONAMIENTO COMPLETO DE 2X154 ALTO JAHUEL - PUNTA CORTES</t>
  </si>
  <si>
    <t>NUEVO</t>
  </si>
  <si>
    <t>154/66/14,8 (QUE ESTABA EN PAINE)</t>
  </si>
  <si>
    <t>AMPLIACION EN S/E CHOCALAN</t>
  </si>
  <si>
    <t>AMPLIACION EN S/E MANDINGA</t>
  </si>
  <si>
    <t>66/13,8 kV de 8 MVA</t>
  </si>
  <si>
    <t>AMPLIACION EN S/E LORETO</t>
  </si>
  <si>
    <t>66/15 kV de 10,5 MVA</t>
  </si>
  <si>
    <t>AMPLIACION EN S/E SAN CLEMENTE</t>
  </si>
  <si>
    <t>SECCIONAMIENTO DE LA LiNEA 2X66 KV ITAHUE - CURICO</t>
  </si>
  <si>
    <t>AMPLIACION EN S/E PUMAHUE</t>
  </si>
  <si>
    <t>AMPLIACION EN S/E DUQUECO</t>
  </si>
  <si>
    <t>AMPLIACION EN S/E CIRUELOS</t>
  </si>
  <si>
    <t>AMPLIACION EN S/E CANDELARIA</t>
  </si>
  <si>
    <t>293/2017</t>
  </si>
  <si>
    <t>AGREGA PAÑO 220 KV PARA LÍNEA 2X220 KV CANDELARIA - NUEVA TUNICHE</t>
  </si>
  <si>
    <t>Ampliación S/E Nueva Pan de Azúcar</t>
  </si>
  <si>
    <t>198/2019</t>
  </si>
  <si>
    <t>no aplica</t>
  </si>
  <si>
    <t>Ampliación S/E Cumbre</t>
  </si>
  <si>
    <t>Ampliación S/E Calama 220 kV</t>
  </si>
  <si>
    <t>AUMENTO DE CAPACIDAD EN S/E PORTEZUELO.</t>
  </si>
  <si>
    <t>Actual 110/66/13,8 kV 50 MVA</t>
  </si>
  <si>
    <t xml:space="preserve">Ampliacion S/E Ovalle </t>
  </si>
  <si>
    <t>Cambio de conductor de barra (180 MVA)</t>
  </si>
  <si>
    <t>Ampliacion S/E Lihueimo</t>
  </si>
  <si>
    <t>nuevo</t>
  </si>
  <si>
    <t>66/13,8 kV 15 MVA</t>
  </si>
  <si>
    <t>Ampliacion S/E Manzano</t>
  </si>
  <si>
    <t>66/15 kV 4 MVA</t>
  </si>
  <si>
    <t>Ampliación S/E Linares</t>
  </si>
  <si>
    <t>Ampliación S/E Nueva Nirivilo 66 kV</t>
  </si>
  <si>
    <t>AMPLIACIÓN EN S/E SANTA MARTA (NTR ATMT)</t>
  </si>
  <si>
    <t>AMPLIACIÓN EN S/E PUERTO VARAS (NTR ATMT)</t>
  </si>
  <si>
    <t>AMPLIACIÓN S/E TAP OFF OESTE</t>
  </si>
  <si>
    <t>Agrega paño 220 kV para proyecto de consumo</t>
  </si>
  <si>
    <t>Subestacion</t>
  </si>
  <si>
    <t>¿Incluye Transformacion?</t>
  </si>
  <si>
    <t>S/E NUEVA POZO ALMONTE</t>
  </si>
  <si>
    <t xml:space="preserve"> 4/2019</t>
  </si>
  <si>
    <t>No</t>
  </si>
  <si>
    <t>NUEVA S/E PARINAS</t>
  </si>
  <si>
    <t>NUEVA S/E LIKANANTAI</t>
  </si>
  <si>
    <t>220/66 kV 25 MVA</t>
  </si>
  <si>
    <t>NUEVA S/E GAMBOA</t>
  </si>
  <si>
    <t>En proceso</t>
  </si>
  <si>
    <t>NUEVA S/E MAYACA</t>
  </si>
  <si>
    <t>NUEVA S/E PARGUA</t>
  </si>
  <si>
    <t>110/23 KV 30 MVA y 220/110 kV 60 MVA</t>
  </si>
  <si>
    <t>NUEVA S/E SANGRA</t>
  </si>
  <si>
    <t>66/23 KV 30 MVA.</t>
  </si>
  <si>
    <t>NUEVA S/E TAP OFF MAYACA</t>
  </si>
  <si>
    <t>NUEVA S/E PEÑABLANCA</t>
  </si>
  <si>
    <t>NUEVA S/E LOS TILOS BULNES</t>
  </si>
  <si>
    <t>66/13,8 KV 12 MVA.</t>
  </si>
  <si>
    <t>NUEVA S/E QUILMO II</t>
  </si>
  <si>
    <t>66/33 KV 12 MVA.</t>
  </si>
  <si>
    <t>NUEVA S/E PADRE HURTADO</t>
  </si>
  <si>
    <t>NUEVA S/E CURANILAHUE NORTE 66 KV</t>
  </si>
  <si>
    <t>220/66 kV 75 MVA,</t>
  </si>
  <si>
    <t>NUEVO TAP CARAMPANGUE</t>
  </si>
  <si>
    <t>NUEVA S/E LOS PEUMOS</t>
  </si>
  <si>
    <t>NUEVA LLOLLELHUE</t>
  </si>
  <si>
    <t>220/66 KV 2X90 MVA.</t>
  </si>
  <si>
    <t xml:space="preserve">NUEVA S/E LLANQUIHUE </t>
  </si>
  <si>
    <t>220/66 kV 90 MVA</t>
  </si>
  <si>
    <t>NUEVA S/E RIO NEGRO</t>
  </si>
  <si>
    <t>66/23 KV 10 MVA.</t>
  </si>
  <si>
    <t>NUEVA S/E LA MISION</t>
  </si>
  <si>
    <t>NUEVA S/E CHIRRE</t>
  </si>
  <si>
    <t>110/23 KV 16 MVA.</t>
  </si>
  <si>
    <t>NUEVA S/E SANTA BARBARA 66/13,2 KV 5 MVA.</t>
  </si>
  <si>
    <t>66/13,2 kV de 5 MVA,</t>
  </si>
  <si>
    <t>NUEVA S/E CUNCO 110/23 KV 16 MVA.</t>
  </si>
  <si>
    <t>NUEVA S/E DEUCO 66/13,2 KV 16 MVA.</t>
  </si>
  <si>
    <t>66/13,2 kV de 16 MVA,</t>
  </si>
  <si>
    <t>NUEVA S/E TRES ESQUINAS FRONTEL (S/E LUCERO)</t>
  </si>
  <si>
    <t>NUEVA S/E LARQUI</t>
  </si>
  <si>
    <t>SECCIONAMIENTO EN S/E SAN GREGORIO.</t>
  </si>
  <si>
    <t>NUEVA S/E GUARDIAMARINA 110/23–13 KV.</t>
  </si>
  <si>
    <t>110/23 kV 30 MVA y 110/13,8 kV 50 MVA</t>
  </si>
  <si>
    <t>NUEVA S/E RIO ACONCAGUA 220/110 KV.</t>
  </si>
  <si>
    <t>220/110 kV 350 MVA</t>
  </si>
  <si>
    <t>S/E NUEVA CASABLANCA 220/66 KV.</t>
  </si>
  <si>
    <t>220/66 kV 150 MVA</t>
  </si>
  <si>
    <t>NUEVA S/E LA PÓLVORA 220/110 KV.</t>
  </si>
  <si>
    <t>S/E NUEVA PANQUEHUE 110/13,8 KV.</t>
  </si>
  <si>
    <t>110/13,8 kV 30 MVA</t>
  </si>
  <si>
    <t>S/E SECCIONADORA NUEVA SAN RAFAEL 110 KV.</t>
  </si>
  <si>
    <t>NUEVA S/E PUEBLO SECO 154 KV</t>
  </si>
  <si>
    <t>154/23 kV 20 MVA</t>
  </si>
  <si>
    <t>NUEVA S/E SECCIONADORA HUALQUI 220/66 KV.</t>
  </si>
  <si>
    <t>S/E NUEVA NIRIVILO 220/66 KV</t>
  </si>
  <si>
    <t>S/E NUEVA CAUQUENES 220/66 KV</t>
  </si>
  <si>
    <t>S/E DICHATO 220/66 KV</t>
  </si>
  <si>
    <t>NUEVA S/E MATAQUITO 220/66 KV</t>
  </si>
  <si>
    <t>NUEVA S/E TREBOL 220/66 KV.</t>
  </si>
  <si>
    <t>NUEVA S/E GUINDO 220/66 KV.</t>
  </si>
  <si>
    <t>NUEVA S/E LASTARRIA 220/66 KV.</t>
  </si>
  <si>
    <t>220/66 kV 75 MVA</t>
  </si>
  <si>
    <t>S/E NUEVA METRENCO 220/66 KV</t>
  </si>
  <si>
    <t>220/66 kV 60 MVA</t>
  </si>
  <si>
    <t>NUEVA S/E ENLACE IMPERIAL 66/23 KV.</t>
  </si>
  <si>
    <t>66/23 kV de 16 MVA</t>
  </si>
  <si>
    <t>NUEVA S/E SANTA ISABEL (APOYO MAULE)</t>
  </si>
  <si>
    <t>NUEVA S/E CENTINELA</t>
  </si>
  <si>
    <t xml:space="preserve"> 422/2017</t>
  </si>
  <si>
    <t>NUEVA S/E PELAMBRES</t>
  </si>
  <si>
    <t>NUEVA S/E ALGARROBAL</t>
  </si>
  <si>
    <t>CERROS DE HUICHAHUE</t>
  </si>
  <si>
    <t>NUEVA S/E EL ROSAL</t>
  </si>
  <si>
    <t>NUEVA S/E RIO TOLTEN (422/2017)</t>
  </si>
  <si>
    <t>NUEVA S/E RIO MALLECO</t>
  </si>
  <si>
    <t>S/E CHALLACOLLO (QB2)</t>
  </si>
  <si>
    <t>Expansion Quebrada Blanca</t>
  </si>
  <si>
    <t>220/23 kV 33 MVA</t>
  </si>
  <si>
    <t>S/E PUQUIOS (QB2)</t>
  </si>
  <si>
    <t>S/E PAGUANA (QB2)</t>
  </si>
  <si>
    <t>S/E TIQUIMA (QB2)</t>
  </si>
  <si>
    <t>NUEVA S/E CONFLUENCIA (RURAL)</t>
  </si>
  <si>
    <t>NUEVA LiNEA 1X33 KV SANTA ELISA - CONFLUENCIA.</t>
  </si>
  <si>
    <t xml:space="preserve">23/13,2 kV 4 MVA + 33/23 kV 4 MVA </t>
  </si>
  <si>
    <t>NUEVA S/E LA LIGUA</t>
  </si>
  <si>
    <t>NUEVA S/E SECCIONADORA LOS POETAS</t>
  </si>
  <si>
    <t>NUEVA S/E SECCIONADORA BAJA CORDILLERA</t>
  </si>
  <si>
    <t>220/110 kV, 400 MVA</t>
  </si>
  <si>
    <t>NUEVA S/E SECCIONADORA EL RUIL</t>
  </si>
  <si>
    <t>66/15 kV, 30 MVA</t>
  </si>
  <si>
    <t>NUEVA S/E SECCIONADORA EPULEUFU</t>
  </si>
  <si>
    <t>220/66 kV, 90 MVA</t>
  </si>
  <si>
    <t>NUEVA S/E GEOGLIFOS (QUEBRADA BLANCA 2)</t>
  </si>
  <si>
    <t>Por Expansion Quebrada Blanca</t>
  </si>
  <si>
    <t>NUEVA S/E PUERTO PATACHE (QUEBRADA BLANCA 2)</t>
  </si>
  <si>
    <t>MINERA SGO (SPENCE)</t>
  </si>
  <si>
    <t>Por expansion Spence</t>
  </si>
  <si>
    <t>S/E PALLATA 220 KV</t>
  </si>
  <si>
    <t>por proyecto Tchamma</t>
  </si>
  <si>
    <t>NUEVA S/E FRONTERA</t>
  </si>
  <si>
    <t>NUEVA S/E SECCIONADORA LA NEGRA</t>
  </si>
  <si>
    <t>NUEVA S/E PARANAL</t>
  </si>
  <si>
    <t>SECCIONAMIENTO 1X110 KV ARICA - DOLORES</t>
  </si>
  <si>
    <t>NUEVA S/E LASANA</t>
  </si>
  <si>
    <t>Para proyecto Fotovoltaico San Pedro</t>
  </si>
  <si>
    <t>SECCIONAMIENTO 2X110 KV AGUA SANTA - LAGUNA VERDE</t>
  </si>
  <si>
    <t xml:space="preserve">NUEVA S/E VALDIVIA </t>
  </si>
  <si>
    <t>S/E FRUTILLAR NORTE</t>
  </si>
  <si>
    <t>Resolución Exenta 131/2017</t>
  </si>
  <si>
    <t>S/E NUEVA ANCUD</t>
  </si>
  <si>
    <t>REsolución Exenta 17T/2018</t>
  </si>
  <si>
    <t>S/E ANA MARIA</t>
  </si>
  <si>
    <t>Para proyecto Fotovoltaico Santa Isabel</t>
  </si>
  <si>
    <t>NUEVA S/E ILLAPA (EX S/E NUEVA DIEGO DE ALMAGRO)</t>
  </si>
  <si>
    <t>S/E NUEVA LAMPA</t>
  </si>
  <si>
    <t xml:space="preserve"> 373/2016</t>
  </si>
  <si>
    <t>S/E NAHUELBUTA</t>
  </si>
  <si>
    <t>Art. 102 - CNE 665-2019 (PARA UNA DESALADORA)</t>
  </si>
  <si>
    <t>Art. 102 - CNE 682-2019</t>
  </si>
  <si>
    <t>S/E CODEGUA</t>
  </si>
  <si>
    <t>110/66 kV 100 MVA</t>
  </si>
  <si>
    <t>S/E LOICA</t>
  </si>
  <si>
    <t>S/E ILQUE</t>
  </si>
  <si>
    <t>S/E TINEO (NUEVA PUERTO MONTT)</t>
  </si>
  <si>
    <t>S/E SAN SIMÓN</t>
  </si>
  <si>
    <t>NUEVA S/E PUNTA PADRONES</t>
  </si>
  <si>
    <t>422/2017</t>
  </si>
  <si>
    <t>NUEVA S/E PUNTA SIERRA</t>
  </si>
  <si>
    <t>Seccionamiento Duqueco Temuco</t>
  </si>
  <si>
    <t>S/E Nueva Tuniche 220 kV</t>
  </si>
  <si>
    <t>S/E Seccionadora Cerro Tigre 220 kV</t>
  </si>
  <si>
    <t>Por Proyecto Cerro Tigre</t>
  </si>
  <si>
    <t>220/33 kV 120 MVA</t>
  </si>
  <si>
    <t>S/E Seccionadora Valle Esconcido 220 kV</t>
  </si>
  <si>
    <t>Por Proyecto Valle Escondido</t>
  </si>
  <si>
    <t>S/E Alto Maipo</t>
  </si>
  <si>
    <t>NUEVA S/E PATILLOS</t>
  </si>
  <si>
    <t>QB2</t>
  </si>
  <si>
    <t>16 MVA (Extracción de agua)</t>
  </si>
  <si>
    <t>NUEVA S/E OYARVIDE 220 kV</t>
  </si>
  <si>
    <t>NUEVA SECCIONADORA SOL DE LOS ANDES</t>
  </si>
  <si>
    <t>Por Proyecto Sol de los andes</t>
  </si>
  <si>
    <t>Secciona el C1 de la línea 2x110 kV Diego de Almagro - Llanta</t>
  </si>
  <si>
    <t>NOMBRE</t>
  </si>
  <si>
    <t>Capacidad</t>
  </si>
  <si>
    <t>¿Donde se obtuvo el trazado?</t>
  </si>
  <si>
    <t>COORDENADAS</t>
  </si>
  <si>
    <t>Tag</t>
  </si>
  <si>
    <t>NUEVA LINEA 2X110 KV TAP OFF MAYACA – MAYACA.</t>
  </si>
  <si>
    <t>Aproximacion Trinergy</t>
  </si>
  <si>
    <t>-71.22968272129681,-32.86768557309183,0 -71.16915051545168,-32.85358337056164,0</t>
  </si>
  <si>
    <t>NUEVA LINEA 2X110 KV TAP OFF PEÑABLANCA - PEÑABLANCA.</t>
  </si>
  <si>
    <t>RCA</t>
  </si>
  <si>
    <t>-71.32890222846154,-33.04762628925332,0 -71.34636207229076,-33.02704692099496,0 -71.35162447844502,-33.01237562678744,0 -71.34788333612204,-32.98144838234871,0</t>
  </si>
  <si>
    <t>NUEVA LINEA 1X33 KV SANTA ELISA - CONFLUENCIA.</t>
  </si>
  <si>
    <t>ALLIENCE (16 )</t>
  </si>
  <si>
    <t xml:space="preserve">        -72.17116245629707,-36.62529992529646,0 -72.17155981098415,-36.62814836625844,0 -72.21955124094191,-36.6470505914552,0 -72.23310801543229,-36.65381183787537,0 -72.23655362353603,-36.65325961111881,0 -72.25773612703296,-36.66027861107311,0 -72.26349192865703,-36.66004989707773,0 -72.269839970276,-36.65890475094734,0 -72.32561980467229,-36.65849679871695,0 -72.32842336781521,-36.65737063803046,0 -72.33131259721426,-36.65708484255876,0 -72.3386826804857,-36.65283037275547,0 -72.34125257584975,-36.65196058432198,0 -72.34731916571455,-36.65395686551352,0 -72.35337707488762,-36.65339545705477,0 -72.35838003357503,-36.65453854409989,0 -72.38397178008236,-36.65204391592201,0 -72.39294887735521,-36.6540093391017,0 -72.40814088799014,-36.64980419029718,0 -72.41328000079068,-36.65069726371304,0 -72.42217747431056,-36.65099433887747,0 -72.42479185636799,-36.65143855648845,0 -72.42814966389656,-36.65153086044911,0 -72.43002486474711,-36.65138019218495,0 -72.43200873884754,-36.65120684838785,0 -72.44661088967604,-36.6447378641323,0 -72.44717931077008,-36.6469688220079,0 -72.4480471274766,-36.64853240706426,0 </t>
  </si>
  <si>
    <t>AUMENTO DE CAPACIDAD TRAMO DE LINEA 2X110 KV TAP SANTA ELENA - TAP MACUL</t>
  </si>
  <si>
    <t>KMZ CEN</t>
  </si>
  <si>
    <t>-70.6159607516999,-33.48677275949095,0 -70.61154144658582,-33.4919205722241,0 -70.60531377560204,-33.49647809241459,0 -70.57393832210019,-33.50255569099658,0</t>
  </si>
  <si>
    <t>AUMENTO DE CAPACIDAD TRAMO DE LINEA 2X110 KV LO ESPEJO - TAP LA CISTERNA</t>
  </si>
  <si>
    <t xml:space="preserve">-70.68575284988411,-33.5162091018099,0 -70.68641451263501,-33.51863575321467,0 -70.695286406268,-33.52381762686744,0 -70.69723202760315,-33.52468517711566,0 -70.70646795696358,-33.52807399902014,0 -70.70669852438543,-33.53099385682273,0 -70.71046050548669,-33.52962389050905,0 -70.71102260859344,-33.52992057304171,0 -70.71156340937323,-33.53050056711882,0 -70.71193646109619,-33.53045477017516,0 
</t>
  </si>
  <si>
    <t>AUMENTO DE CAPACIDAD TRAMO DE LINEA 2X110 KV LOS ALMENDROS - TAP LOS DOMINICOS.</t>
  </si>
  <si>
    <t>-70.52384054997626,-33.43100651809783,0 -70.52003447770854,-33.42990751095345,0 -70.51810671468971,-33.43033464299042,0 -70.51569879987652,-33.42941502915809,0 -70.51373264114045,-33.42879617301159,0 -70.51191181429876,-33.42833607743212,0 -70.51048359402529,-33.42821981595251,0 -70.50850735678175,-33.42821956370313,0</t>
  </si>
  <si>
    <t>NUEVA LINEA 1X110 KV SANTA MARTA - PADRE HURTADO</t>
  </si>
  <si>
    <t>-70.81039891465753,-33.56239678731119,0 -70.81103942410033,-33.56204650717008,0 -70.81017691325258,-33.5614241421594,0 -70.80858357201817,-33.56251736703798,0 -70.77049699359982,-33.53586384955316,0 -70.76490359808558,-33.54105900125012,0</t>
  </si>
  <si>
    <t>NUEVA LINEA 1X66 FATIMA - ISLA DE MAIPO</t>
  </si>
  <si>
    <t xml:space="preserve">-70.75390389567707,-33.80757782163335,0 -70.75738287599978,-33.8099104797105,0 -70.76310336604399,-33.80958106490802,0 -70.76511244566001,-33.81125276604182,0 -70.77451012124509,-33.80400092100103,0 -70.80107050071955,-33.78365803185368,0 -70.80831359841622,-33.76776502326505,0 -70.82412546067815,-33.75334466324754,0 -70.84568730157049,-33.74444794912039,0 -70.85550124990922,-33.73364103914172,0 -70.85631552665619,-33.72406001073662,0 -70.88866236773906,-33.71348322338267,0 -70.91058198044945,-33.71395176838094,0 -70.92729839795716,-33.71052678315011,0 </t>
  </si>
  <si>
    <t>NUEVA LINEA 1X220 KV SANTA ISABEL - MAULE (PROYECTO APOYO MAULE)</t>
  </si>
  <si>
    <t>-71.52821002685565,-35.50020247559894,0 -71.50020952195391,-35.5201068975324,0 -71.46377445467067,-35.47638707330842,0 -71.41320270770694,-35.50122321891891,0 -71.37676464259842,-35.49103166424803,0 -71.3713128883886,-35.4835274978989,0 -71.34954532391352,-35.48424286510934,0 -71.34753102793775,-35.48194231948376,0</t>
  </si>
  <si>
    <t>NUEVA LINEA 1X66 HORCONES - TRES PINOS</t>
  </si>
  <si>
    <t>Aproximación Trinergy</t>
  </si>
  <si>
    <t xml:space="preserve">-73.21560059783221,-37.21202758641925,0 -73.21536457415141,-37.21342170130218,0 -73.21937059210281,-37.22045508694966,0 -73.22237364907672,-37.22249923576536,0 -73.22684763009291,-37.23345154238119,0 -73.24055501906545,-37.26358524083434,0 -73.26472189666114,-37.30138371599904,0 -73.29222977029936,-37.32876755007998,0 -73.31526763513767,-37.34304188443812,0 -73.33421021939108,-37.36347694497197,0 -73.33460663377468,-37.38077185188875,0 -73.3523338947484,-37.42909442171862,0 -73.36251636181318,-37.4499660414754,0 -73.37302519103695,-37.46209794534592,0 -73.38968429786893,-37.47123994296118,0 -73.39793796297666,-37.48919220844885,0 -73.40635574254044,-37.4918140845597,0 -73.4063930118736,-37.49801368605368,0 -73.41121664467289,-37.51156777243428,0 -73.42355480642301,-37.53055889498451,0 -73.43066068409152,-37.54364612259746,0 -73.41247313820671,-37.58537440103457,0 -73.42103523864249,-37.60949593847325,0 -73.42087058387432,-37.6136403250073,0 -73.41756167543863,-37.62117266453303,0 -73.41702210922523,-37.6249766726011,0 </t>
  </si>
  <si>
    <t>AUMENTO DE CAPACIDAD TRAMO DE LINEA 1X66 KV TENO - RAUQUEN</t>
  </si>
  <si>
    <t>-71.18463392524023,-34.94762784007724,0 -71.17909672089523,-34.93460621606815,0 -71.17059637535471,-34.90533786121392,0 -71.16992133431985,-34.90346504307569,0 -71.16387145513295,-34.88228819805686,0 -71.15829627667003,-34.87289451121229,0 -71.1480716313922,-34.86442628543554,0 -71.14230303897421,-34.86860206094593,0 -71.1412452675726,-34.8679289072558,0</t>
  </si>
  <si>
    <t>AUMENTO DE CAPACIDAD TRAMO DE LINEA 1X110 KV CHOAPA - ILLAPEL</t>
  </si>
  <si>
    <t>-71.14700763826959,-31.62431855543437,0 -71.14684107269507,-31.63170512154862,0 -71.1503665757334,-31.6335204067462,0 -71.17907791113346,-31.65230576263506,0 -71.23669083911207,-31.66892864200315,0 -71.28814581429724,-31.72976061986087,0 -71.29691210119628,-31.73992642381928,0 -71.31070039685015,-31.75967603883567,0 -71.3291445031221,-31.78561145424702,0 -71.33577130418938,-31.79446342453101,0 -71.35843864140543,-31.84893411092489,0 -71.39156004382453,-31.86315811022482,0 -71.39812307912818,-31.86633597201761,0 -71.44137847161552,-31.87572967873292,0 -71.47507992652098,-31.93748272561732,0 -71.47707984856638,-31.93789615049492,0</t>
  </si>
  <si>
    <t>AUMENTO DE CAPACIDAD LINEA 1X66 KV RANCAGUA - INDURA</t>
  </si>
  <si>
    <t>AAAC CAIRO (73 )</t>
  </si>
  <si>
    <t xml:space="preserve">-70.72696351481726,-34.16664301838849,0 -70.72709088961852,-34.16663162798206,0 -70.7279868688014,-34.15487598135405,0 -70.72809624520167,-34.15432598943134,0 -70.72946989131339,-34.13378427670186,0 -70.72194252602584,-34.10788904156849,0 -70.72186201978082,-34.10725279269239,0 -70.72165713602561,-34.1068256329961,0 -70.71454567867156,-34.08052671757151,0 </t>
  </si>
  <si>
    <t>AUMENTO DE CAPACIDAD LINEA 1X66 KV TAP GRANEROS - GRANEROS</t>
  </si>
  <si>
    <t xml:space="preserve">-70.7083138602645,-34.06065134208818,0 -70.70996315973183,-34.06093946268924,0 </t>
  </si>
  <si>
    <t>AUMENTO DE CAPACIDAD LINEA 1X66 KV SAN FERNANDO - PLACILLA - NANCAGUA.</t>
  </si>
  <si>
    <t xml:space="preserve">-70.98433300770076,-34.59777107938488,0 -70.99103615787855,-34.59567208691301,0 -71.0049084649898,-34.60383239888873,0 -71.00951164043008,-34.60770786488392,0 -71.02667733575497,-34.61014998404538,0 -71.04427497528316,-34.61688688771535,0 -71.08056586723605,-34.63347169825143,0 -71.11449852233447,-34.64235550731942,0 -71.13136198333997,-34.64538683434663,0 -71.17646017944662,-34.65350488078419,0 -71.20188799755142,-34.65694940960579,0 </t>
  </si>
  <si>
    <t>AUMENTO DE CAPACIDAD LINEA 2X66 KV RANCAGUA - ALAMEDA</t>
  </si>
  <si>
    <t>AAAC Butte (83 )</t>
  </si>
  <si>
    <t>-70.72620600000001,-34.167772,0 -70.726193,-34.167594,0 -70.72650299999999,-34.166429,0</t>
  </si>
  <si>
    <t>AUMENTO DE CAPACIDAD LINEA 1X154 KV EMPALME TENO - TENO</t>
  </si>
  <si>
    <t>AAAC Helsinki</t>
  </si>
  <si>
    <t>-71.16643061663582,-34.85355751324318,0 -71.16611140536944,-34.85383461648522,0 -71.16587778939528,-34.85417257771359,0 -71.16503319215836,-34.85545482792863,0 -71.15840259201801,-34.85728289308331,0 -71.15082780675456,-34.86029714456876,0 -71.14908762455177,-34.86135544514367,0 -71.14754239388256,-34.86216110606294,0 -71.14873900286182,-34.86371621507787,0 -71.14224246570105,-34.86816611233984,0</t>
  </si>
  <si>
    <t>AUMENTO DE CAPACIDAD LINEA 1X66 KV CHIVILCAN - LAS ENCINAS - PADRE LAS CASAS.</t>
  </si>
  <si>
    <t>-72.59789238412472,-38.72666977088797,0 -72.59895316980676,-38.72639905745729,0 -72.60221749619156,-38.7262261671852,0 -72.60274852284078,-38.7270026915683,0 -72.60364555522099,-38.72754401012542,0 -72.60458413642105,-38.7269596861851,0 -72.60599045484527,-38.72606440545156,0 -72.60858063566631,-38.72650665158798,0 -72.60948808089536,-38.72787816824519,0 -72.61006225533153,-38.72781523450737,0 -72.61114945504387,-38.72870313421117,0 -72.61208228732853,-38.72893790241564,0 -72.61423043400023,-38.72831113297087,0 -72.62284684848432,-38.72922883448771,0 -72.62561835906904,-38.73008686566053,0 -72.6312621503305,-38.73084403412553,0 -72.63172651400505,-38.73137150446936,0 -72.63264733579111,-38.7338201203431,0 -72.63274075765227,-38.73444078453624,0 -72.63600407153558,-38.74332521748825,0 -72.63590307293218,-38.74362847827009,0 -72.62960184202504,-38.74743221093354,0 -72.62077433071542,-38.74962887994004,0 -72.62041384249615,-38.74989707561127,0 -72.61756646519579,-38.75062734347635,0 -72.61635975536018,-38.75145008426396,0 -72.61684929642425,-38.75179680629298,0 -72.6143467524826,-38.75251620446235,0 -72.61436652962541,-38.75405271199577,0 -72.61327069699944,-38.75679762026653,0 -72.61295402784636,-38.76099904504046,0 -72.60965860499331,-38.76497258402439,0 -72.60895974122718,-38.76544422036714,0 -72.60722120488178,-38.77309112311183,0 -72.60822525506984,-38.77362559391315,0 -72.60829114631812,-38.7740936682224,0</t>
  </si>
  <si>
    <t>AUMENTO DE CAPACIDAD LINEA 1X110 KV PAN DE AZUCAR – SAN JOAQUIN</t>
  </si>
  <si>
    <t>AAAC Butte (140 )</t>
  </si>
  <si>
    <t>-71.28117934688834,-29.97614363031737,0 -71.28174754269827,-29.97636632719524,0 -71.28183239955104,-29.97602025795562,0 -71.28059799173145,-29.97450620980662,0 -71.27938070141197,-29.97301712022876,0 -71.27815377560788,-29.9715622013491,0 -71.27583309519486,-29.96880432329127,0 -71.2744800830948,-29.96717253235561,0 -71.27241266319189,-29.96468074189706,0 -71.27142880992999,-29.96350397955175,0 -71.27005471245272,-29.96187845958537,0 -71.26894186502494,-29.96049014311383,0 -71.267574295816,-29.95886715451275,0 -71.26635532250761,-29.95740343114796,0 -71.2651318700641,-29.95584203926251,0 -71.26370434313942,-29.95419011746583,0 -71.26150847365408,-29.95129785765212,0 -71.2605149246498,-29.94993333481089,0 -71.25517214547406,-29.94287884277658,0 -71.25389990283124,-29.94074227700355,0 -71.25279661224639,-29.9387911865913,0 -71.25085224255159,-29.93549777472537,0 -71.24664632020121,-29.92827676884411,0 -71.24382835005383,-29.92344177826114,0 -71.24308206292884,-29.9222470019601,0 -71.24281065124556,-29.92175719061262,0</t>
  </si>
  <si>
    <t>NUEVA LINEA 2X220 KV GAMBOA - CHONCHI (ENERGIZADA EN 110 KV) TENDIDO DEL PRIMER CIRCUITO</t>
  </si>
  <si>
    <t>LINEA NUEVA PUERTO MONTT - NUEVA ANCUD 2X500 KV 2X1500 MVA, y NUEVO CRUCE AEREO 2X500 KV, AMBOS ENERGIZADOS EN 220 KV</t>
  </si>
  <si>
    <t>NUEVA LINEA 2X66 LLOLLELHUE – LA UNION.</t>
  </si>
  <si>
    <t xml:space="preserve">2x70 </t>
  </si>
  <si>
    <t xml:space="preserve">-73.06804713877676,-40.29444995657875,0 -73.06778781219246,-40.29507796053763,0 -73.06650832394259,-40.29458348974582,0 -73.06327750220352,-40.28210598165747,0 -72.94568968558581,-40.21023120338769,0 -72.89309835602251,-40.16417516261974,0 -72.88945536878045,-40.16529863904705,0 -72.88682889616764,-40.16440992108717,0 -72.88599159236181,-40.16329307939832,0 
             </t>
  </si>
  <si>
    <t>&lt;/coordinates&gt;</t>
  </si>
  <si>
    <t>NUEVA 1X66 KV PAPOSO – PARANAL</t>
  </si>
  <si>
    <t xml:space="preserve">-70.4645596521743,-24.98830524246123,0 -70.46261465733683,-24.98788299239318,0 -70.45231707038589,-24.99527841938327,0 -70.44698672043111,-25.00047568206352,0 -70.44059069791784,-25.00164551055447,0 -70.43897852176933,-25.00102612676658,0 -70.43578234242628,-24.99793603939671,0 -70.43616029567212,-24.99295699741599,0 -70.4248346366102,-24.98656190502054,0 -70.42457767602528,-24.97562089198067,0 -70.43395765881328,-24.96198857111646,0 -70.3518439219401,-24.64865480692541,0 -70.33552377262794,-24.6405056105161,0 
</t>
  </si>
  <si>
    <t>AUMENTO DE CAPACIDAD DE LINEA 1X110 KV MAITENCILLO – ALGARROBO</t>
  </si>
  <si>
    <t>CU 2/0 (79 )</t>
  </si>
  <si>
    <t>-70.92389817260793,-28.53379779115891,0 -70.92300129947739,-28.53518381370201,0 -70.92214171637664,-28.53652357459583,0 -70.91993899807424,-28.53952532993547,0 -70.91832316993705,-28.54172278947051,0 -70.91675385971087,-28.54371002264219,0 -70.91567233245661,-28.54510772104868,0 -70.91495555100751,-28.5487547388531,0 -70.91443249307078,-28.55077668747762,0 -70.91407603959333,-28.55227508963971,0 -70.91253449269847,-28.55967518410743,0 -70.9109697628536,-28.56145969728701,0 -70.90876726821932,-28.56394014804138,0 -70.90797825692224,-28.56482956548827,0 -70.90792089341673,-28.56589114927892,0 -70.90766665910296,-28.5692107690214,0 -70.90752329056038,-28.57067227918078,0 -70.9073677073506,-28.57305286479646,0 -70.90726334476214,-28.57420789295979,0 -70.90670788690993,-28.57780628005769,0 -70.90654448513477,-28.58104764644488,0 -70.90450645668598,-28.61050102508902,0 -70.90033082758829,-28.66738114895835,0 -70.91012605244032,-28.68036150220587,0 -70.91671793678457,-28.68568541967337,0 -70.9219666802863,-28.69261093752994,0 -70.94432618853404,-28.7330622835802,0 -70.9440962256421,-28.73401094702234,0 -70.95072312592779,-28.74535176307609,0 -70.95310663151318,-28.75004752723969,0 -70.96059811905477,-28.76593758502619,0 -70.96242612186352,-28.7698475690278,0 -70.96323449624832,-28.77165598425019,0 -70.96339405802183,-28.77282537341349,0 -70.96426385315328,-28.77778206232366,0 -70.96513646388613,-28.78330634620106,0 -70.97754007912069,-28.7994793275426,0</t>
  </si>
  <si>
    <t>AUMENTO DE CAPACIDAD DE TRANSMISION EN LINEA 1X66 EL MAITEN – EL PAICO – EL MONTE.</t>
  </si>
  <si>
    <t>-70.97105894394213,-33.70936981279192,0 -70.97236902960833,-33.70961294978559,0 -70.9962511559276,-33.70843112338737,0 -71.01383437755506,-33.70820760313264,0 -71.01608183333671,-33.70785743045199,0 -71.04529900651835,-33.70246638498161,0 -71.0549112312755,-33.69976282863115,0 -71.0620664959858,-33.69771591302153,0 -71.12479818338906,-33.68588451753983,0 -71.16814035487631,-33.67772877175316,0 -71.18022655364806,-33.67717202435323,0</t>
  </si>
  <si>
    <t>AUMENTO DE CAPACIDAD DE TRANSMISION EN LINEA 2X66 KV MAULE – TALCA.</t>
  </si>
  <si>
    <t>-71.6400580023,-35.4373403498,0 -71.6394550345,-35.4374892809,0 -71.63873755669999,-35.4374705412,0 -71.63844601370001,-35.4369167367,0 -71.638256306,-35.4363818863,0 -71.6368572169,-35.4367477627,0 -71.6354892896,-35.4371206039,0 -71.6341190669,-35.4374943812,0 -71.63387423899999,-35.4376701677,0 -71.6328601891,-35.4380814936,0 -71.63162909960001,-35.4385755101,0 -71.63074453039999,-35.4372877702,0 -71.62987347559999,-35.4360015313,0 -71.62923598419999,-35.4350420689,0 -71.6292289581,-35.4345450445,0 -71.62881644230001,-35.4335606678,0 -71.6283956023,-35.4325841321,0 -71.62800410360001,-35.4316629286,0 -71.6262625311,-35.4321836643,0 -71.6253025212,-35.4324614574,0 -71.6240343165,-35.4328356041,0 -71.6226717015,-35.4332431562,0 -71.6163995252,-35.4351083442,0 -71.6110378372,-35.4367101524,0 -71.6106506686,-35.4368519274,0 -71.59234624840001,-35.442280003,0 -71.590719028,-35.442847645,0 -71.5898302896,-35.4433530888,0 -71.57947874270001,-35.4497159653,0 -71.57817804840001,-35.4505130648,0 -71.571670453,-35.4545299032,0 -71.55647709740001,-35.4694633235,0 -71.5567468264,-35.4699888625,0 -71.5553965997,-35.4705333154,0 -71.5470678162,-35.4740079594,0 -71.5307400026,-35.4998227042,0 -71.5307740099,-35.4998877892,0 -71.5307740099,-35.4998877892,0</t>
  </si>
  <si>
    <t>NUEVA LINEA 2X220 KV LA PÓLVORA - AGUA SANTA</t>
  </si>
  <si>
    <t>-71.6268294947197,-33.08756863578667,0 -71.61414288300013,-33.09675070199597,0 -71.5989773752043,-33.10924766357546,0 -71.592602917747,-33.10959464928349,0 -71.58528012317294,-33.1058893256872,0 -71.58127198195047,-33.10229878984989,0 -71.57935403537475,-33.09738507456283,0 -71.56528050293809,-33.09456909906128,0 -71.54962506231563,-33.09134101894033,0 -71.54419982177286,-33.07960591923926,0 -71.54082158342345,-33.07811318077502,0 -71.54118853609411,-33.07708133579212,0</t>
  </si>
  <si>
    <t>NUEVA LINEA 2X220 KV LA PÓLVORA - NUEVA CASABLANCA</t>
  </si>
  <si>
    <t>-71.62811938829442,-33.08665118018649,0 -71.63006694880767,-33.08756877831592,0 -71.62986157374725,-33.08975835430196,0 -71.61507641664255,-33.09683573255951,0 -71.60076653639855,-33.108848295981,0 -71.59833415970059,-33.11258369788827,0 -71.60083565232208,-33.11644327411604,0 -71.60078068573327,-33.11663341974563,0 -71.60304561367938,-33.12885566224197,0 -71.60161666718099,-33.13245556561254,0 -71.58412553719975,-33.15094014901742,0 -71.57333409632231,-33.18282568411226,0 -71.55279423767514,-33.18843149642181,0 -71.54588198231524,-33.19406221517842,0 -71.54289251898112,-33.20448508503414,0 -71.52873064652346,-33.2267868746016,0 -71.49871389417099,-33.24068304198352,0 -71.49315709999212,-33.25121991543033,0 -71.46668658777254,-33.26692980258596,0 -71.46452230204149,-33.27299050239431,0 -71.4759897562307,-33.2874657189634,0 -71.47502619100763,-33.29500290995352,0 -71.47303781106501,-33.29670728026424,0 -71.46745819757716,-33.29824765054101,0 -71.44926727859308,-33.306839287199,0 -71.43506421629566,-33.30941624996301,0 -71.42544699487925,-33.31453533508878,0</t>
  </si>
  <si>
    <t>NUEVA LINEA 2X220 KV NUEVA CASABLANCA - ALTO MELIPILLA</t>
  </si>
  <si>
    <t>-71.42468944549245,-33.31499759301742,0 -71.42407119883586,-33.31521926507739,0 -71.43002356069417,-33.32610892374096,0 -71.42959203733729,-33.32766713960041,0 -71.42553819483749,-33.33050370823139,0 -71.42327083673929,-33.33829185318994,0 -71.4233419929124,-33.35792771350141,0 -71.42189817877394,-33.36702582813565,0 -71.42598107545467,-33.38789510087877,0 -71.43601264211328,-33.40781421515462,0 -71.4491446581681,-33.42060186311964,0 -71.46783749637505,-33.45965884398064,0 -71.47025149680154,-33.46474872743719,0 -71.46380652710208,-33.47123727337299,0 -71.46332749845698,-33.49062493372368,0 -71.44404695842465,-33.53172796345631,0 -71.44201907583637,-33.54092321695647,0 -71.45875601629349,-33.56795669376275,0 -71.46100856594504,-33.57879309365236,0 -71.41237181634389,-33.60819673993757,0 -71.38999059212669,-33.6293858590568,0 -71.39205524109057,-33.63932287411546,0 -71.37798689750585,-33.64736617017415,0 -71.36475644002221,-33.66781208116726,0 -71.35720358709845,-33.67441627638792,0 -71.35792350629838,-33.67869498015403,0 -71.33700037345251,-33.69306834206841,0 -71.33330590993063,-33.6962178329509,0 -71.30966088805089,-33.70169020213009,0 -71.30314147204439,-33.69780241829357,0 -71.28783951618529,-33.69458553406337,0 -71.27441255742318,-33.69878112425862,0 -71.25529663259897,-33.69521809827218,0 -71.2390352441175,-33.69596304327634,0 -71.23617421458077,-33.69381614601943,0 -71.23615349311245,-33.69314387034548,0</t>
  </si>
  <si>
    <t>NUEVA S/E LA POLVORA - SECCIONAMIENTO 2X110 KV LAGUNA VERDE</t>
  </si>
  <si>
    <t>APROXIMACION TRINERGY</t>
  </si>
  <si>
    <t>-71.62709156724851,-33.08569286593993,0 -71.62691278504448,-33.08501092830756,0 -71.62942119455585,-33.08375568430131,0 -71.63221793009522,-33.08257770890108,0 -71.6356614923593,-33.08233302953418,0 -71.63671622390046,-33.08182805008378,0</t>
  </si>
  <si>
    <t>NUEVA LINEA 2X220 MATAQUITO – NUEVA NIRIVILO</t>
  </si>
  <si>
    <t>NUEVA LINEA 2X220 NUEVA NIRIVILO – NUEVA CAUQUENES.</t>
  </si>
  <si>
    <t>NUEVA LINEA 2X220 NUEVA CAUQUENES – DICHATO</t>
  </si>
  <si>
    <t>NUEVA LINEA 2X220 DICHATO – HUALQUI.</t>
  </si>
  <si>
    <t>NUEVA LINEA 2X220 KV ITAHUE – MATAQUITO.</t>
  </si>
  <si>
    <t>NUEVA LINEA 2X66 KV NUEVA CAUQUENES – PARRAL.</t>
  </si>
  <si>
    <t>NUEVA LINEA 2X66 KV NUEVA CAUQUENES – CAUQUENES.</t>
  </si>
  <si>
    <t>NUEVA LINEA 2X66 DICHATO – TOME</t>
  </si>
  <si>
    <t>NUEVA LINEA 2X66 KV HUALQUI – CHIGUAYANTE.</t>
  </si>
  <si>
    <t>NUEVA LINEA 2X66 KV TREBOL – EJERCITO.</t>
  </si>
  <si>
    <t xml:space="preserve">-73.07007149987817,-36.80124312458337,0 -73.06985924370204,-36.80108625576241,0 -73.06362049967827,-36.80319208055538,0 -73.05922849283454,-36.79943241055851,0 -73.05748830563304,-36.79950695422152,0 -73.05633737471334,-36.79965526561458,0 -73.05520060275381,-36.79955002472084,0 -73.04570529782544,-36.79902824504215,0 -73.04347247412127,-36.80037531159983,0 -73.03801803670696,-36.80528889593687,0 -73.04099030642091,-36.8056928254393,0 -73.05718401746874,-36.81243706772315,0 -73.06170811614744,-36.8153585710803,0 -73.06282784258764,-36.81521782913641,0 -73.06357402092901,-36.81480050567189,0 -73.06385336331533,-36.81534876775107,0 </t>
  </si>
  <si>
    <t>NUEVA LINEA 2X66 KV LOS VARONES – EL AVELLANO.</t>
  </si>
  <si>
    <t>-72.32897840408494,-37.44184950234099,0 -72.32845684847244,-37.44227000846077,0 -72.32612385314526,-37.44043448400696,0 -72.32560833272795,-37.44071924836071,0 -72.32383624820467,-37.45172672970789,0</t>
  </si>
  <si>
    <t>LINEA 2X66 KV NUEVA METRENCO – ENLACE IMPERIAL.</t>
  </si>
  <si>
    <t>NUEVA LINEA 2X66 KV NUEVA VALDIVIA – PICARTE, TENDIDO DEL PRIMER CIRCUITO</t>
  </si>
  <si>
    <t>AUMENTO DE CAPACIDAD LINEAS 2X220 KV FRONTERA – MARIA ELENA Y 2X220 KV MARIA ELENA – KIMAL</t>
  </si>
  <si>
    <t>Plan Expansion CNE 2019</t>
  </si>
  <si>
    <t>-69.51481423198626,-21.65978750403259,0 -69.47925960086073,-21.77857183580949,0 -69.49473232340891,-21.84375880293979,0 -69.49704972234939,-21.85353387621148,0 -69.50460440166152,-21.89773947499496,0 -69.57546364831391,-21.95752603849681,0 -69.60044573845313,-22.02249123325148,0 -69.57256773768692,-22.08815984588914,0 -69.57261198627992,-22.15781983882207,0 -69.57546048896926,-22.15909513136299,0 -69.5793073573486,-22.2143007852796,0 -69.5811123753314,-22.23974008613384,0 -69.57122683090154,-22.27340262916927,0 -69.56900171226337,-22.27452842917781,0 -69.56895067749899,-22.28059629030085,0 -69.5645809847222,-22.28072419396809,0 -69.56355439262471,-22.28200676051253,0 -69.55974354454222,-22.28138775226031,0 -69.55798945641107,-22.28239360416004,0 -69.55488361918096,-22.28223154326776,0 -69.54204704266823,-22.2831668211775,0 -69.48821767365143,-22.29812809183069,0 -69.4823731251427,-22.29976888552532,0 -69.48228640773414,-22.30055822178424,0</t>
  </si>
  <si>
    <t>TENDIDO SEGUNDO CIRCUITO LINEA 2X220 KV NUEVA CHUQUICAMATA – CALAMA</t>
  </si>
  <si>
    <t xml:space="preserve">-68.93373965897685,-22.33247824462109,0 -68.93183327577698,-22.33710816236869,0 -68.93235065605816,-22.34684188640868,0 -68.9324723351415,-22.35305198418448,0 -68.9327665045562,-22.35385544282906,0 -68.93332365761718,-22.36351851278348,0 -68.93317906424099,-22.36358064375035,0 -68.9333491621436,-22.36657140028365,0 -68.93269314283516,-22.36904569652822,0 -68.93186400891102,-22.37338857146267,0 -68.93099672513846,-22.37622793846461,0 -68.93096168152171,-22.37629795568886,0 -68.93062291082595,-22.37892364266859,0 -68.92976130361052,-22.38303930985429,0 -68.92987737214399,-22.38549166036546,0 -68.92067846044357,-22.41056543453503,0 -68.92075788298081,-22.41051841490663,0 -68.91945679897586,-22.41283514728691,0 -68.9191419097093,-22.4133000289512,0 -68.92108592577061,-22.4197054038644,0 -68.92140701790672,-22.42207121768756,0 -68.92223155189826,-22.42521637723083,0 -68.92337968857936,-22.42818833573927,0 </t>
  </si>
  <si>
    <t>NUEVA LINEA 1X110 KV CERRILLOS - KOZAN</t>
  </si>
  <si>
    <t>4/2019 y 293/2018</t>
  </si>
  <si>
    <t xml:space="preserve">-70.25506466828642,-27.57428825857121,0 -70.25630051829207,-27.57294723662985,0 -70.25689162145288,-27.57109927625015,0 -70.27064056609464,-27.5437183818595,0 -70.27221764202979,-27.54037247338694,0 -70.27299902680335,-27.53451842605844,0 -70.27240279751619,-27.53102896121524,0 -70.2661800506329,-27.52147770066953,0 -70.26748078416613,-27.51716255961553,0 -70.26878776202567,-27.51224350929734,0 -70.27164332347003,-27.50631475096873,0 -70.27138528007319,-27.5047989028876,0 </t>
  </si>
  <si>
    <t>NUEVA LINEA 2X220 KV PAN DE AZUCAR - PUNTA SIERRA - NUEVA PELAMBRES</t>
  </si>
  <si>
    <t>Decreto CNE 422/2017</t>
  </si>
  <si>
    <t>-71.21936867153585,-30.11987250428631,0 -71.24314437601403,-30.13090287371549,0 -71.2636603065146,-30.17241707827415,0 -71.38651537742719,-30.25677079352204,0 -71.406677395366,-30.37566240652456,0 -71.4659616759521,-30.46348215683581,0 -71.47604190906968,-30.46757316364763,0 -71.50258997246534,-30.5084782306323,0 -71.52209330103105,-30.56074288073366,0 -71.5287958047788,-30.63047353008437,0 -71.53789834027344,-30.65837162958286,0 -71.53455834615166,-30.67242045429529,0 -71.53983550386985,-30.7355957021877,0 -71.59101789337605,-30.81427638746134,0 -71.60854162256941,-30.87065733710256,0 -71.60268768379331,-30.87658445789724,0 -71.60273743743066,-31.00541744219048,0 -71.59640160230727,-31.06034503373913,0 -71.59529076288339,-31.11023231897324,0 -71.61529258701351,-31.13446174275717,0 -71.60128815121411,-31.14289337574106,0 -71.58748462474355,-31.2301158289024,0 -71.57533163310893,-31.38177029968519,0 -71.5612981735562,-31.43600713267403,0 -71.56614488789806,-31.45199647746444,0 -71.55553275058755,-31.4961835635943,0 -71.49860675769749,-31.56909159770241,0 -71.39656885313495,-31.58906261011296,0 -71.28892197723563,-31.66688011785251,0 -71.28846541775901,-31.67633271007889,0 -71.25330069042946,-31.69417093102154,0 -71.24804512723256,-31.69423636036588,0 -71.16882206523208,-31.7287437244052,0 -71.15035643670052,-31.74797941659213,0 -71.08873951122534,-31.7620445592524,0 -71.08294197358272,-31.78686265196031,0 -71.05314465681308,-31.81135657875222,0 -70.98136333744959,-31.81330748447332,0 -70.94481311560658,-31.8262623459888,0 -70.91339734713733,-31.86400219732876,0 -70.85714484062669,-31.90135369183269,0</t>
  </si>
  <si>
    <t>NUEVA LINEA 1X66 KV LA ESPERANZA - EL MANZANO</t>
  </si>
  <si>
    <t>-71.00987655391698,-32.84221567535172,0 -71.00848068005595,-32.84645303841176,0 -71.00966971553744,-32.84852935631092,0 -71.00593138363999,-32.85638653377853,0 -71.00527803661953,-32.86369000156431,0 -71.00430993709584,-32.87355481958803,0 -71.00220474138175,-32.90263859025784,0 -70.98248304354755,-32.93696598795348,0 -70.97860980231029,-32.97558635576871,0 -70.96174360438202,-32.99559082985632,0 -70.9393508170126,-33.00514879334756,0 -70.91907245268661,-33.00948286729537,0 -70.91803022041233,-33.00997838076842,0 -70.91064012045304,-33.02086416177161,0 -70.79309396571362,-33.15629465412584,0</t>
  </si>
  <si>
    <t>NUEVA LINEA ALTO MELIPILLA - RAPEL 2X220 KV</t>
  </si>
  <si>
    <t>-71.5848062785318,-34.0386481109228,39.99999999999999 -71.58407016718181,-34.0389858888757,39.99999999999999 -71.58263516710851,-34.0384434168097,39.99999999999999 -71.58014413909321,-34.0386419718109,39.99999999999999 -71.5778801112665,-34.0390487775851,39.99999999999999 -71.57477788921111,-34.039069639009,39.99999999999999 -71.5714460000836,-34.0393350557849,39.99999999999999 -71.569633360889,-34.0394794437512,39.99999999999999 -71.56738227766959,-34.0390675276518,39.99999999999999 -71.5629868325878,-34.03826305568,39.99999999999999 -71.5598951392911,-34.0376970563779,39.99999999999999 -71.5540104166806,-34.0366196391548,39.99999999999999 -71.5520706666653,-34.0362643328687,39.99999999999999 -71.5469252501202,-34.0353218889664,39.99999999999999 -71.5435118610516,-34.0346965829276,39.99999999999999 -71.5400982217852,-34.0340711109226,39.99999999999999 -71.5378121667604,-34.0321210283155,39.99999999999999 -71.5366478334669,-34.0311276667994,39.99999999999999 -71.5322642502971,-34.0273878060528,39.99999999999999 -71.5301148610754,-34.0255539716304,39.99999999999999 -71.5273878062913,-34.0232268057978,39.99999999999999 -71.5250588888006,-34.0212394166223,39.99999999999999 -71.5228109721498,-34.0193209717645,39.99999999999999 -71.5219411674674,-34.018853972388,39.99999999999999 -71.5174179724377,-34.0164252220291,39.99999999999999 -71.51511399955341,-34.0151879169078,39.99999999999999 -71.5086596389841,-34.0163586942028,39.99999999999999 -71.5042070279538,-34.0171661386536,39.99999999999999 -71.500519194503,-34.0178348331763,39.99999999999999 -71.4951868064869,-34.0188013888268,39.99999999999999 -71.4922971111039,-34.0193250558323,39.99999999999999 -71.491273500098,-34.0195105278929,39.99999999999999 -71.48648175039951,-34.0180801937784,39.99999999999999 -71.4846260830859,-34.017526194083,39.99999999999999 -71.4810699995849,-34.0164645829601,39.99999999999999 -71.4749303058569,-34.0146311393557,39.99999999999999 -71.4733065283812,-34.0141462216184,39.99999999999999 -71.4719966394826,-34.0137549723903,39.99999999999999 -71.4679611111836,-34.0125496113097,39.99999999999999 -71.4636215284412,-34.0112531936797,39.99999999999999 -71.45853711135121,-34.0097340280545,39.99999999999999 -71.45512436136811,-34.0087141388881,39.99999999999999 -71.4507757783025,-34.0074144442456,39.99999999999999 -71.4468632219763,-34.0062449723359,39.99999999999999 -71.4423503064647,-34.0048957784119,39.99999999999999 -71.4387781944256,-34.0038277222588,39.99999999999999 -71.4361485278737,-34.0030413061114,39.99999999999999 -71.4311369717859,-34.0015424436517,39.99999999999999 -71.4261904434763,-34.0000628334154,39.99999999999999 -71.4254063061551,-33.9969571938317,39.99999999999999 -71.4246941673907,-33.994136638839,39.99999999999999 -71.4231775554812,-33.9881289438192,39.99999999999999 -71.4230335828759,-33.987594889042,39.99999999999999 -71.4242660000431,-33.9849879997861,39.99999999999999 -71.42654669440429,-33.9801634172594,39.99999999999999 -71.4272030004513,-33.9787750277821,39.99999999999999 -71.4273830002153,-33.9740840002377,39.99999999999999 -71.4248969440372,-33.9730100275594,39.99999999999999 -71.4213288607878,-33.9730707777249,39.99999999999999 -71.4170210276876,-33.973143944217,39.99999999999999 -71.41258383331901,-33.9732191672885,39.99999999999999 -71.4086218606829,-33.9732861941464,39.99999999999999 -71.4061895829179,-33.9733273059886,39.99999999999999 -71.40064783295951,-33.9734208061872,39.99999999999999 -71.39944905588421,-33.9734409437582,39.99999999999999 -71.395324555993,-33.9706128893623,39.99999999999999 -71.3918837219629,-33.9682533608913,39.99999999999999 -71.3914416393293,-33.9679501944266,39.99999999999999 -71.3870507495743,-33.9665901393148,39.99999999999999 -71.3844550003375,-33.9657859441431,39.99999999999999 -71.3798073056735,-33.9643460001598,39.99999999999999 -71.3760850558662,-33.9631925831738,39.99999999999999 -71.37176330620601,-33.9618532782672,39.99999999999999 -71.3703777502348,-33.9603980829336,39.99999999999999 -71.3665790554679,-33.9564081385998,39.99999999999999 -71.36147047188381,-33.9510415560701,39.99999999999999 -71.35934999969049,-33.9488136936734,39.99999999999999 -71.3555521389941,-33.944823083437,39.99999999999999 -71.3549028615473,-33.9441408332864,39.99999999999999 -71.34996886106811,-33.9389555832224,39.99999999999999 -71.3487366673058,-33.9376604997963,39.99999999999999 -71.3445044172403,-33.9332117501811,39.99999999999999 -71.34363102835501,-33.932293693557,39.99999999999999 -71.3408451673,-33.9293649720983,39.99999999999999 -71.33883616748111,-33.9272526391547,39.99999999999999 -71.3369809174084,-33.9253019722916,39.99999999999999 -71.3347473889169,-33.9229534437764,39.99999999999999 -71.3310899172299,-33.9191071110045,39.99999999999999 -71.3295852783514,-33.9175247779343,39.99999999999999 -71.32902761101511,-33.9169381942449,39.99999999999999 -71.32615249948,-33.9139141388066,39.99999999999999 -71.3226193613436,-33.9101975556402,39.99999999999999 -71.3198884173367,-33.9073244439725,39.99999999999999 -71.31565552825551,-33.9028708608508,39.99999999999999 -71.31451186117261,-33.9016674169561,39.99999999999999 -71.3124908058977,-33.8995405827696,39.99999999999999 -71.3110902501754,-33.898066750252,39.99999999999999 -71.3101057222715,-33.8970306669741,39.99999999999999 -71.3078492224214,-33.894655721732,39.99999999999999 -71.3058741111783,-33.8925768611295,39.99999999999999 -71.3008396669274,-33.8872772217542,39.99999999999999 -71.2984114440727,-33.8847208062831,39.99999999999999 -71.2969083889104,-33.8831383610282,39.99999999999999 -71.2935010830269,-33.879550499757,39.99999999999999 -71.2921879436026,-33.8781677780475,39.99999999999999 -71.2886922501159,-33.8763142778989,39.99999999999999 -71.2879600000324,-33.8759260284481,39.99999999999999 -71.28331358319031,-33.8752649721989,39.99999999999999 -71.2795834715895,-33.8747341106334,39.99999999999999 -71.27618366646411,-33.8742502217789,39.99999999999999 -71.2731595282591,-33.8738196389796,39.99999999999999 -71.2696096394882,-33.8733141939878,39.99999999999999 -71.26622402772379,-33.8728320278276,39.99999999999999 -71.26289694394249,-33.8705240277802,39.99999999999999 -71.2595030832362,-33.8689186392222,39.99999999999999 -71.25768999969161,-33.8680609724217,39.99999999999999 -71.2546779724498,-33.8666360002406,39.99999999999999 -71.2524479999725,-33.8651200277385,39.99999999999999 -71.25200772230031,-33.8647770564429,39.99999999999999 -71.2512180279976,-33.8641619723865,39.99999999999999 -71.249670694516,-33.8620560275771,39.99999999999999 -71.24892702850011,-33.8610439719664,39.99999999999999 -71.2483276386675,-33.8588806942453,39.99999999999999 -71.2480819722805,-33.8579939995871,39.99999999999999 -71.246654999897,-33.8509410002769,39.99999999999999 -71.2443628884768,-33.8472269444493,39.99999999999999 -71.24249288878509,-33.8441966392253,39.99999999999999 -71.24220797213241,-33.8437349436279,39.99999999999999 -71.24077166666849,-33.8412893891956,39.99999999999999 -71.2392969994616,-33.8387782220388,39.99999999999999 -71.2380121674876,-33.8365902496902,39.99999999999999 -71.2365290826676,-33.834064610928,39.99999999999999 -71.2349771108278,-33.8314212499462,39.99999999999999 -71.233635972168,-33.8291369436996,39.99999999999999 -71.2317116674126,-33.8288491113106,39.99999999999999 -71.23049702774441,-33.8286673329221,39.99999999999999 -71.228045610994,-33.8283005000025,39.99999999999999 -71.2211353327874,-33.8272660564384,39.99999999999999 -71.2206035281101,-33.8272642775483,39.99999999999999 -71.2158594169715,-33.8272483056646,39.99999999999999 -71.2135073605959,-33.8272403333429,39.99999999999999 -71.2078970274714,-33.8272211393038,39.99999999999999 -71.2049786934912,-33.8272109718818,39.99999999999999 -71.20022905613431,-33.8271944168394,39.99999999999999 -71.1993006943888,-33.8271911392322,39.99999999999999 -71.1973826935005,-33.826240750132,39.99999999999999 -71.19387791684601,-33.8245040004367,39.99999999999999 -71.1922548055144,-33.8236995556264,39.99999999999999 -71.189020694409,-33.8220966942992,39.99999999999999 -71.18849894425181,-33.8208390283745,39.99999999999999 -71.1877210002926,-33.8189635826661,39.99999999999999 -71.187120777993,-33.8175166942228,39.99999999999999 -71.1860820002604,-33.8150120558903,39.99999999999999 -71.1831305825967,-33.8078957504488,39.99999999999999 -71.1849020561352,-33.8053446389298,39.99999999999999 -71.1865480827112,-33.8029741113873,39.99999999999999 -71.1875752504871,-33.8014947220502,39.99999999999999 -71.18833925037011,-33.8003943888808,39.99999999999999 -71.1899248608658,-33.7981105277573,39.99999999999999 -71.1915059173871,-33.7958331391393,39.99999999999999 -71.1946852222718,-33.7912532223893,39.99999999999999 -71.19583075017739,-33.7896028611653,39.99999999999999 -71.1984730280377,-33.7857960283937,39.99999999999999 -71.2016159437715,-33.7846703892825,39.99999999999999 -71.2070123890833,-33.7827375277186,39.99999999999999 -71.21034713947221,-33.7815429721906,39.99999999999999 -71.2134923060994,-33.7804161942947,39.99999999999999 -71.214955999832,-33.778636360774,39.99999999999999 -71.2184499996181,-33.7743874996911,39.99999999999999 -71.22079449992781,-33.7715361944333,39.99999999999999 -71.2250527224419,-33.7690108062662,39.99999999999999 -71.230586360562,-33.7657286390043,39.99999999999999 -71.2334539999969,-33.7640275278031,39.99999999999999 -71.2365530555892,-33.7621889715774,39.99999999999999 -71.23854797211889,-33.7595922495798,39.99999999999999 -71.2397860001327,-33.7579803329909,39.99999999999999 -71.2433812224441,-33.7532986940169,39.99999999999999 -71.24406694449711,-33.7524058332934,39.99999999999999 -71.2480774719391,-33.747182528224,39.99999999999999 -71.25040208282751,-33.7441548608669,39.99999999999999 -71.25544038900691,-33.7375916673624,39.99999999999999 -71.25822227767679,-33.7339672497347,39.99999999999999 -71.2597570825791,-33.7319675003099,39.99999999999999 -71.25846719417081,-33.729201083371,39.99999999999999 -71.25687472225251,-33.7257857782524,39.99999999999999 -71.25534802832409,-33.7225111670908,39.99999999999999 -71.2537345831053,-33.7190501108588,39.99999999999999 -71.2521954436901,-33.7157482777867,39.99999999999999 -71.25068316695641,-33.712503611109,39.99999999999999 -71.250622250334,-33.7103800559217,39.99999999999999 -71.2489231671368,-33.7087271388198,39.99999999999999 -71.24627497179419,-33.7030441673009,39.99999999999999 -71.245231055651,-33.7008037504369,39.99999999999999 -71.2449686113869,-33.7002403893315,39.99999999999999 -71.2431895555852,-33.6964218890827,39.99999999999999 -71.2423345564703,-33.6945866386497,39.99999999999999 -71.24151408292759,-33.6928252502864,39.99999999999999 -71.2374495563366,-33.6922559717865,39.99999999999999</t>
  </si>
  <si>
    <t>NUEVA LINEA 2X220 KV PUNTA CORTES - TUNICHE</t>
  </si>
  <si>
    <t>-70.8399333363049,-34.18358507080016,0 -70.83839865800535,-34.18536023887673,0 -70.82877868529899,-34.18033074948681,0 -70.78773918467918,-34.18329096329752,0 -70.77246373215196,-34.16596918211685,0 -70.75453514552098,-34.11881294448699,0</t>
  </si>
  <si>
    <t>Nueva Línea 2x220 kV Candelaria – Nueva Tuniche</t>
  </si>
  <si>
    <t>aproximación trinergy</t>
  </si>
  <si>
    <t>-70.75062394565808,-34.11711563339618,0 -70.74536518398485,-34.11638002356748,0 -70.72083752420156,-34.13337208313253,0 -70.68520063944526,-34.15896646149874,0 -70.68059793847769,-34.11287098522946,0 -70.68245441944028,-34.07939560626412,0 -70.67948598284353,-34.05678151036329,0 -70.61662234416079,-34.04059363754644,0 -70.61432796884635,-34.03377571741563,0</t>
  </si>
  <si>
    <t>NUEVA LINEA 2X500 KV (ENERGIZADA EN 220 KV) S/E PICHIRROPULLI - S/E TINEO</t>
  </si>
  <si>
    <t>1500  (Es de 500 kV, energizada en 220 kV)</t>
  </si>
  <si>
    <t xml:space="preserve">-72.88675499999999,-40.162932,0 -72.887169,-40.163462,0 -72.891406,-40.165196,0 -72.9019,-40.16485,0 -72.920243,-40.172429,0 -72.951922,-40.216353,0 -72.95808700000001,-40.219654,0 -72.976731,-40.231643,0 -72.983211,-40.256383,0 -73.00679100000001,-40.278163,0 -73.00722399999999,-40.288024,0 -73.027546,-40.301205,0 -73.03916599999999,-40.301721,0 -73.05889999999999,-40.317091,0 -73.073241,-40.343014,0 -73.11464100000001,-40.404836,0 -73.11300300000001,-40.448398,0 -73.144786,-40.461112,0 -73.161439,-40.490417,0 -73.195966,-40.527817,0 -73.19583900000001,-40.534281,0 -73.200558,-40.538167,0 -73.20513099999999,-40.560143,0 -73.21022499999999,-40.563719,0 -73.223103,-40.629592,0 -73.210382,-40.652776,0 -73.20910499999999,-40.653742,0 -73.19379600000001,-40.68244,0 -73.19448,-40.692299,0 -73.194129,-40.709549,0 -73.1944,-40.71658,0 -73.19369399999999,-40.728986,0 -73.196489,-40.731543,0 -73.221921,-40.756757,0 -73.22151,-40.758268,0 -73.222415,-40.759043,0 -73.226236,-40.781993,0 -73.228471,-40.790862,0 -73.230862,-40.79232,0 -73.22948100000001,-40.819528,0 -73.231658,-40.825886,0 -73.231149,-40.832198,0 -73.23351700000001,-40.840218,0 -73.23972000000001,-40.8702,0 -73.243779,-40.876135,0 -73.228515,-40.909418,0 -73.228656,-40.913758,0 -73.225234,-40.918148,0 -73.209402,-40.95927,0 -73.201545,-41.03737,0 -73.158481,-41.122353,0 -73.147346,-41.15081,0 -73.136781,-41.179397,0 -73.120347,-41.251443,0 -73.101336,-41.281376,0 -73.094745,-41.28125,0 -73.094053,-41.28123,0 </t>
  </si>
  <si>
    <t>AUMENTO DE CAPACIDAD LINEA 1X220 KV CHARRUA – TEMUCO</t>
  </si>
  <si>
    <t>-72.31934944551648,-37.09076249779992,0 -72.31805065006608,-37.09109080852385,0 -72.32052314357019,-37.10052793517686,0 -72.32108223097558,-37.12770539513782,0 -72.35186846304508,-37.26958700733309,0 -72.35245436693255,-37.27305905433277,0 -72.35430372743015,-37.29849220072513,0 -72.36947801843351,-37.3577654615971,0 -72.35709466313192,-37.39015558791652,0 -72.31882030445169,-37.4386764179511,0 -72.32151532932419,-37.47387477460253,0 -72.31747132347036,-37.49238476661735,0 -72.3230913173804,-37.52543868794946,0 -72.28192827728053,-37.58207316977559,0 -72.27959183671972,-37.60597104250013,0 -72.28057732294388,-37.60751665204765,0 -72.2809266359705,-37.63191535614666,0 -72.27979593236753,-37.63720481649808,0 -72.25521725317087,-37.68935665570881,0 -72.27046497865781,-37.71948255408379,0 -72.27915962822277,-37.75101924401393,0 -72.29849121088866,-37.78030142066846,0 -72.34028175779804,-37.81192100587071,0 -72.36783564349263,-37.8287084090485,0 -72.4214434441087,-37.97697560686076,0 -72.42415666823754,-37.98365291851958,0 -72.42287018208941,-38.02041953704117,0 -72.30823362290408,-38.1557167909134,0 -72.31812315336097,-38.20753614832107,0 -72.31287682200113,-38.21472190701612,0 -72.31453475531978,-38.2464224697874,0 -72.32770593887423,-38.2564969003647,0 -72.38090783430152,-38.32773697600003,0 -72.40123382282025,-38.41259329085116,0 -72.42056121434969,-38.47236981419538,0 -72.44860756137781,-38.50618233151253,0 -72.45820314712499,-38.5381936142059,0 -72.45261889634698,-38.55100355011457,0 -72.45012408524288,-38.58836364907881,0 -72.45788087969767,-38.62158166879907,0 -72.5546775726352,-38.70211872064523,0 -72.55675991600289,-38.70693194110641,0</t>
  </si>
  <si>
    <t>AUMENTO DE CAPACIDAD LINEA 1X110 KV QUILLOTA – MARBELLA</t>
  </si>
  <si>
    <t>-71.25252438516799,-32.95301686984002,0 -71.25315550627789,-32.95306451897187,0 -71.26619394048772,-32.93698123630028,0 -71.26683786046137,-32.93478491097019,0 -71.28587523763538,-32.91841603430049,0 -71.32120184814463,-32.89813628063759,0 -71.33309177813821,-32.87789080440582,0 -71.34051991745049,-32.87400264342475,0 -71.34305175157817,-32.87263546426805,0 -71.34377925388131,-32.87212261344613,0 -71.3448368733888,-32.8715765722132,0 -71.34623220806185,-32.87101799992089,0 -71.34831878606077,-32.86975945744433,0 -71.3510415687708,-32.86837972582946,0 -71.35561932395332,-32.86579048317428,0 -71.36812088648878,-32.85913320022764,0 -71.36896595058738,-32.85855074691725,0 -71.37051971147346,-32.85781502729066,0 -71.37255165596851,-32.8566018839249,0 -71.37321149986357,-32.85634561208226,0 -71.37561112775826,-32.85502997825471,0 -71.37663864334222,-32.85475685082627,0 -71.37831331493327,-32.85365375423557,0 -71.38055441286551,-32.85242528376717,0 -71.38273670485427,-32.85125729031591,0 -71.38352054262617,-32.8507740836899,0 -71.38471877766291,-32.84950194332366,0 -71.38586948890513,-32.84797148762438,0 -71.38742270475974,-32.84679874556261,0 -71.38917205416533,-32.84473913297095,0 -71.39289586292166,-32.84100719845721,0 -71.40337388772024,-32.83014308208993,0 -71.42727234557503,-32.80539729208952,0 -71.44349058935443,-32.78872402837273,0 -71.44522256565853,-32.72792658140568,0 -71.42901010018012,-32.68214559527293,0 -71.42379423623055,-32.65487882162507,0</t>
  </si>
  <si>
    <t>HABILITACION SEGUNDO CIRCUITO LINEA 2X110 KV SAN PEDRO – QUILLOTA</t>
  </si>
  <si>
    <t>aproximacion Trinergy</t>
  </si>
  <si>
    <t>-71.26446400689652,-32.93530441030695,0 -71.25850397523664,-32.94658797925359,0 -71.2545904140834,-32.95162541963196,0 -71.24935188950137,-32.95200644078131,0</t>
  </si>
  <si>
    <t>NUEVA LINEA 1X110 KV MAITENCILLO – VALLENAR</t>
  </si>
  <si>
    <t>-70.92436256972259,-28.53323746965187,0 -70.92332733328286,-28.53385997152592,0 -70.92136687978304,-28.53337039469104,0 -70.9209603070056,-28.53290431065825,0 -70.91672296677902,-28.53236752600562,0 -70.90578967355091,-28.53187836984831,0 -70.83458695212609,-28.56069274841574,0 -70.81900956624396,-28.56211148282567,0 -70.79362442788749,-28.56600258000083,0 -70.78464770759989,-28.56366148391188,0 -70.77948449589283,-28.56314569514607,0</t>
  </si>
  <si>
    <t>NUEVA LINEA 1X66 KV ALGARROBO – LOS POETAS</t>
  </si>
  <si>
    <t xml:space="preserve"> -71.63571124534558,-33.38006599384273,0 -71.63468265524485,-33.3796598920457,0 -71.63182414923658,-33.37911394567844,0 -71.63096722561789,-33.37928365922635,0 -71.59431686196659,-33.36823874369809,0 </t>
  </si>
  <si>
    <t>NUEVA LINEA 1X66 KV PORTEZUELO - ALCONES</t>
  </si>
  <si>
    <t xml:space="preserve">-71.7249913211066,-34.39541099294388,0 -71.70539716427841,-34.39383251627306,0 -71.70504457819473,-34.38916953269856,0 -71.70090555942487,-34.38653293219838,0 -71.70056785415413,-34.38272918049347,0 -71.68499618300606,-34.37869657874848,0 -71.68061343703737,-34.37596608269517,0 -71.65912834675365,-34.34168316827923,0 -71.62956639280903,-34.35381592083352,0 -71.6236795301533,-34.34607809893151,0 -71.61254981718997,-34.34688067528958,0 
</t>
  </si>
  <si>
    <t>AUMENTO DE CAPACIDAD LINEA 2X220 KV LA CEBADA – PUNTA SIERRA</t>
  </si>
  <si>
    <t xml:space="preserve">-71.61407849123653,-31.13588265855303,0 -71.61248502970048,-31.13590293806087,0 -71.61431641437144,-31.06149139289662,0 -71.6151467197449,-31.03357758781908,0 -71.614408529549,-31.03351172693525,0 </t>
  </si>
  <si>
    <t>TENDIDO DEL SEGUNDO CIRCUITO DE LA LINEA 2X220 KV CHARRUA – LAGUNILLAS Y SECCIONAMIENTO EN S/E HUALQUI</t>
  </si>
  <si>
    <t xml:space="preserve">-73.13605598871607,-36.98850345562031,0 -73.12005015510422,-36.99486151336178,0 -73.10514024707729,-36.99318320481823,0 -73.08929211743404,-36.99453827203219,0 -73.07952267014463,-36.99169365549516,0 -73.06965498520667,-36.98922492797431,0 -73.06550411321996,-36.98109569613247,0 -73.05384047662888,-36.98505345025644,0 -73.04265037247656,-36.9880094382354,0 -73.02677214538646,-36.9890189759154,0 -73.00777748889979,-36.99228876580756,0 -72.98873750313312,-36.99831992778239,0 -72.968936680006,-37.00352218833646,0 -72.95156368487825,-37.00815770632576,0 -72.93304872735172,-37.00389156534404,0 -72.89547601382185,-37.00492390294588,0 -72.84266111351309,-37.01119768361612,0 -72.79717040969389,-37.01596418926892,0 -72.77047436987817,-37.01125175474071,0 -72.7131032010892,-37.0089304924694,0 -72.70227521318741,-37.00161825220512,0 -72.62792841189011,-37.00771959552386,0 -72.61676193388392,-37.00731092132582,0 -72.57188618842851,-37.0104748220405,0 -72.55994187129645,-37.00627662220737,0 -72.34035421118323,-37.08607847487719,0 -72.32688923531866,-37.08436447246928,0 </t>
  </si>
  <si>
    <t>2X220 KV S/E LAGUNAS - S/E CHALLACOLLO (BOMBA 3 - EXPANSION QUEBRADA BLANCA)</t>
  </si>
  <si>
    <t xml:space="preserve">-69.69275587355369,-20.81723863709621,0 -69.67575917183511,-20.82094053868815,0 -69.64679620559423,-20.82756648710133,0 -69.60787964226296,-20.83480726731265,0 -69.60635902965412,-20.83496382791306,0 -69.58151700080174,-20.84097618508975,0 -69.55615683550177,-20.83931097332224,0 -69.5211811881248,-20.84241892595219,0 -69.46875680838161,-20.86102461625358,0 -69.42254486625156,-20.87757028686009,0 -69.4172252480745,-20.8777382557449,0 -69.3913439210731,-20.88891625899831,0 -69.35735618344833,-20.90058954251377,0 -69.30682023701895,-20.95459229291809,0 -69.28582113485513,-20.97555254420207,0 -69.25999429193261,-20.98558777476155,0 -69.22508438910435,-20.9929813042519,0 </t>
  </si>
  <si>
    <t>2X220 KV S/E CHALLACOLLO - S/E PAGUANA (BOMBA 4 - EXPANSION QUEBRADA BLANCA)</t>
  </si>
  <si>
    <t>-69.22159040723379,-20.9919189267745,0 -69.17951265763117,-20.97509077825781,0 -69.15686399963848,-20.96616130056577,0 -69.13225561393779,-20.96606909539779,0 -69.08550200945584,-20.9789695778874,0 -69.04891737497336,-20.98211592164798,0</t>
  </si>
  <si>
    <t>2X220 KV S/E PAGUANA - S/E TIQUIMA (BOMBA 5 - EXPANSION QUEBRADA BLANCA)</t>
  </si>
  <si>
    <t xml:space="preserve">-69.04756556609493,-20.98365075114604,0 -69.02192968205162,-20.99146004180794,0 -68.99951270579977,-20.98115096669953,0 -68.9766885550398,-20.98421719104758,0 -68.93860762865832,-20.97358732694167,0 -68.90389290787979,-20.96721514017743,0 
</t>
  </si>
  <si>
    <t>2X220 KV S/E TIQUIMA - S/E PUQUIOS (BOMBA 5 - EXPANSION QUEBRADA BLANCA)</t>
  </si>
  <si>
    <t xml:space="preserve">-68.90512488386047,-20.96847711584854,0 -68.88257956189035,-20.96516870164378,0 -68.8433448717543,-20.98874368868236,0 -68.84302848800857,-20.99871774438524,0 </t>
  </si>
  <si>
    <t>2X220 KV ARAUCO - LAGUNILLAS (MAPA)</t>
  </si>
  <si>
    <t>Proyecto MAPA (102)</t>
  </si>
  <si>
    <t xml:space="preserve">-73.21484,-37.203645,0 -73.2122128199975,-37.20358886550606,0 -73.20919858924339,-37.21059202999231,0 -73.1995780860304,-37.21775936281332,0 -73.18575620743562,-37.21204147862716,0 -73.15474719798711,-37.17448790543192,0 -73.14867600962609,-37.16240211464576,0 -73.14411868194517,-37.15441058497699,0 -73.13414586811423,-37.13314307618577,0 -73.13387259266537,-37.11130249359229,0 -73.1323001600432,-37.1022302261399,0 -73.13468338846444,-37.0755641453219,0 -73.11851991206743,-37.04529894790436,0 -73.11346872103177,-37.03155835497316,0 -73.09964493209149,-37.00425705525059,0 -73.09826400990647,-36.99857138421101,0 -73.09936779209576,-36.99477316413287,0 -73.10044303523286,-36.99371427657265,0 -73.10352995337357,-36.99257711150698,0 -73.11485292435313,-36.99387640422083,0 -73.11775114610306,-36.99373352799428,0 -73.12180027664152,-36.99272794427198,0 -73.12639583428293,-36.99122822807917,0 -73.12852224468045,-36.99070606400114,0 -73.13310583108029,-36.98897861427563,0 </t>
  </si>
  <si>
    <t>AUMENTO DE CAPACIDAD LINEA 1X110 KV LAS VEGAS – ESPERANZA y HABILITACION SEGUNDO CIRCUITO</t>
  </si>
  <si>
    <t>-71.01168734950757,-32.84336813374645,0 -71.01066159036053,-32.84347163273194,0 -71.01003895210469,-32.84299856763842,0</t>
  </si>
  <si>
    <t>AUMENTO DE CAPACIDAD LINEA 110 KV ESPERANZA – NUEVA S/E RIO ACONCAGUA</t>
  </si>
  <si>
    <t>-71.00997126083465,-32.84231855173452,0 -71.00747742758347,-32.84342381091116,0 -70.99949309522259,-32.84304950662072,0 -70.99736414472547,-32.84069459577707,0 -70.99751057275994,-32.83100345303834,0 -70.99362829345947,-32.81953997574422,0 -70.98898339376127,-32.81836571244772,0</t>
  </si>
  <si>
    <t>AUMENTO DE CAPACIDAD DE LINEA 2X110 KV CERRO NAVIA - TAP OFF LOS LIBERTADORES</t>
  </si>
  <si>
    <t>AUMENTO DE CAPACIDAD LINEA 1X33 KV LAJUELAS – SANTA ELISA (1)</t>
  </si>
  <si>
    <t xml:space="preserve">-72.17139295893286,-36.62544241886551,0 -72.17065458943257,-36.62569498326447,0 -72.17051237179628,-36.62753573268387,0 -72.16590047875408,-36.62636756872059,0 -72.15345228292195,-36.63047342576007,0 -72.15328966856079,-36.64155637052664,0 -72.15206346489129,-36.64203448749241,0 -72.15074787020052,-36.64395563153634,0 -72.1512170196403,-36.64482138334304,0 -72.14961616352996,-36.64613667323413,0 -72.14688596857688,-36.64720230025107,0 -72.14517515662602,-36.64775934110927,0 </t>
  </si>
  <si>
    <t>AUMENTO DE CAPACIDAD LINEA 1X33 KV QUILMO – LAJUELAS (1)</t>
  </si>
  <si>
    <t xml:space="preserve">-72.14501814316967,-36.647829990377,0 -72.14452922461203,-36.64807770456423,0 -72.14513628333575,-36.6498302684169,0 -72.14530948879994,-36.6514719864542,0 -72.14427630756788,-36.65489829864139,0 -72.14278236005707,-36.67007489283466,0 -72.14580329126595,-36.67722518913211,0 -72.14622350350514,-36.68086409455592,0 -72.14790359146883,-36.68866438195009,0 -72.14487175876872,-36.69804687534374,0 -72.1456625366735,-36.70119189061239,0 -72.14346890459396,-36.70697191736744,0 -72.1318950965064,-36.71028247173553,0 -72.1309502406703,-36.7101445761543,0 </t>
  </si>
  <si>
    <t>AUMENTO DE CAPACIDAD LINEA 1X66 KV ALTO JAHUEL – BUIN</t>
  </si>
  <si>
    <t>-70.73608716916795,-33.73553883475218,0 -70.73559401028864,-33.73789244597792,0 -70.72779221877501,-33.73881949606071,0 -70.70621459028918,-33.72738312417265,0 -70.69508332732839,-33.71527023403012,0 -70.69477348064466,-33.71378384735881,0 -70.69291666398766,-33.71286010696734,0</t>
  </si>
  <si>
    <t>AUMENTO DE CAPACIDAD LINEA 1X66 KV RANCAGUA - TAP OFF MAESTRANZA - TAP OFF LOS LIRIOS – CHUMAQUITO (2)</t>
  </si>
  <si>
    <t xml:space="preserve">-70.7986120320297,-34.28174623367968,0 -70.7911801923273,-34.26226734804541,0 -70.73821188953306,-34.2112880806088,0 -70.73666582086945,-34.20880226133235,0 -70.72979128866064,-34.20591886759623,0 -70.72323767123596,-34.19158182995675,0 -70.72405139093058,-34.18957888520104,0 -70.72366330161648,-34.18854106363317,0 -70.72662527374477,-34.18673600070058,0 -70.72448480944873,-34.18396118428762,0 -70.72704970884874,-34.16826096054682,0 -70.72665424723739,-34.16627846724046,0 </t>
  </si>
  <si>
    <t>AUMENTO DE CAPACIDAD LINEA 2X66 KV MOLINA – CURICO A 60 MVA</t>
  </si>
  <si>
    <t>-71.31749954747036,-35.09353947223564,0 -71.28636287143145,-35.05264454856442,0 -71.2548022898155,-35.03884495886005,0 -71.24559429652547,-35.02582300212328,0 -71.24516022570815,-35.00926959770696,0 -71.23002383202311,-34.99087137057654,0</t>
  </si>
  <si>
    <t>AUMENTO DE CAPACIDAD LINEA 1X66 KV SANTA ELVIRA – TAP OFF EL NEVADO A 90 MVA (3)</t>
  </si>
  <si>
    <t>-72.08107367727715,-36.60613743838763,0 -72.0814972187334,-36.60542464935505,0 -72.08179131293609,-36.60463697670872,0 -72.08978896289646,-36.60110248691348,0 -72.08921523338348,-36.59999859346245,0 -72.09780991294953,-36.59605345761201,0 -72.0983670448511,-36.59612774651442,0</t>
  </si>
  <si>
    <t>AUMENTO DE CAPACIDAD LINEA 1X66 KV TAP OFF TRES ESQUINAS – TRES ESQUINAS A 60 MVA (3)</t>
  </si>
  <si>
    <t>-72.17523078033864,-36.79863615259941,0 -72.17520739372645,-36.7990685993868,0 -72.17575576475687,-36.79883894020577,0</t>
  </si>
  <si>
    <t>AUMENTO DE CAPACIDAD LINEA 1X66 KV VILLA PRAT - PARRONAL A 60 MVA</t>
  </si>
  <si>
    <t xml:space="preserve">-71.70651658724505,-35.05083693861792,0 -71.69794027983978,-35.05868047876309,0 -71.65907783494612,-35.0861012102231,0 -71.64926566543552,-35.08677938817894,0 -71.63400408121544,-35.11169746262404,0 </t>
  </si>
  <si>
    <t>NUEVA LINEA 2X66 KV NUEVA NIRIVILO - CONSTITUCION (TENDIDO PRIMER CIRCUITO)</t>
  </si>
  <si>
    <t>NUEVA LINEA 2X110 KV ALTO MELIPILLA – BAJO MELIPILLA, TENDIDO DEL PRIMER CIRCUITO</t>
  </si>
  <si>
    <t>-71.20399438882706,-33.69783209338213,0 -71.20406778214266,-33.69788283321091,0 -71.20496768877797,-33.69649279565572,0 -71.2078628536663,-33.6971014272774,0 -71.21381865334111,-33.69610214731902,0 -71.21969585260538,-33.69558604579253,0 -71.22096199972847,-33.69654895513017,0 -71.22322846317158,-33.69330703538473,0 -71.22550380700518,-33.69086213549251,0 -71.22624708180312,-33.6907669425031,0 -71.22748835301952,-33.6938588876832,0 -71.23291172247703,-33.69234396587711,0 -71.23581486308095,-33.69119179412572,0</t>
  </si>
  <si>
    <t>Nueva Línea 2X220 kV Lo Aguirre – A. Melipilla, con un circuito tendido</t>
  </si>
  <si>
    <t>52/2019</t>
  </si>
  <si>
    <t>-71.23653563293777,-33.69246736741633,0 -71.23737018537528,-33.69202227184436,0 -71.2450661368339,-33.69313365452161,0 -71.24981343813217,-33.67193355942382,0 -71.24812233733438,-33.66913164772701,0 -71.24766173036967,-33.66683682814996,0 -71.24147132108178,-33.65828082080737,0 -71.2406534372286,-33.65814696027212,0 -71.2370925741522,-33.65317017804499,0 -71.23055365928744,-33.65367563849512,0 -71.2271222117908,-33.64973596472729,0 -71.22558611158387,-33.64645750713142,0 -71.22420169414201,-33.64575841634184,0 -71.22110308165129,-33.64504776378854,0 -71.21818606270601,-33.64567499938259,0 -71.21209122489618,-33.64590919780873,0 -71.21080957547999,-33.64844696112768,0 -71.20210240730874,-33.65098752933372,0 -71.19886720153815,-33.65105290466934,0 -71.19329322876089,-33.65284790110633,0 -71.19161665394539,-33.65733104318232,0 -71.18039069010477,-33.65853143146871,0 -71.1785702746657,-33.65985223548932,0 -71.16796975480004,-33.66213306068469,0 -71.16044976128187,-33.66018892926944,0 -71.15555534346031,-33.65951288986071,0 -71.15135095207404,-33.65957609157596,0 -71.1454711082187,-33.66128944313328,0 -71.14375051569348,-33.66010252448277,0 -71.14072272451266,-33.66065388088281,0 -71.13514062924378,-33.65976571525255,0 -71.13224870443521,-33.65609815365217,0 -71.1293166052706,-33.65442711522066,0 -71.13002010366571,-33.64669757349656,0 -71.11479986916312,-33.63393284955962,0 -71.08366438614605,-33.62741868721057,0 -71.07939001663976,-33.62710831153424,0 -71.0411895145857,-33.62626271719799,0 -70.95363330031917,-33.57409037930125,0 -70.94873746674604,-33.56288160786734,0 -70.94904632794049,-33.56030924720197,0 -70.94724007935761,-33.55950355795438,0 -70.93007937612124,-33.51277725530405,0 -70.93334795862653,-33.50576330608605,0 -70.9223517650322,-33.48441872480152,0 -70.9272239849758,-33.47823404794419,0 -70.91931817266081,-33.47157032008931,0 -70.89825053803821,-33.44088719535212,0</t>
  </si>
  <si>
    <t>NUEVA LINEA 2X220 KV LOICA – PORTEZUELO</t>
  </si>
  <si>
    <t>NUEVA LINEA HVDC KIMAL – LO AGUIRRE</t>
  </si>
  <si>
    <t>AUMENTO DE CAPACIDAD LINEA 2X220 KV MAITENCILLO - NUEVA MAITENCILLO</t>
  </si>
  <si>
    <t xml:space="preserve">-70.9281720565013,-28.5422668284033,0 -70.92799131661752,-28.54190502251805,0 -70.92833000981658,-28.53902726720402,0 -70.92615528865996,-28.53642322798954,0 -70.92562211558712,-28.53614662979738,0 </t>
  </si>
  <si>
    <t xml:space="preserve">AUMENTO DE CAPACIDAD LINEA 2X500 KV ALTO JAHUEL - LO AGUIRRE Y AMPLIACION EN S/E LO AGUIRRE
</t>
  </si>
  <si>
    <t xml:space="preserve">-70.69434332862402,-33.71691464901403,0 -70.69663130613884,-33.71691409005728,0 -70.69846446607092,-33.71578709858756,0 -70.69896918303856,-33.70815205421245,0 -70.70057849793685,-33.70663776446263,0 -70.72015356376522,-33.69913415758174,0 -70.73091837574862,-33.69921626247367,0 -70.73486835381574,-33.69801118467941,0 -70.74571700527781,-33.70101161889738,0 -70.74981315216192,-33.69783355120625,0 -70.75742829264664,-33.69297312674922,0 -70.76901673548778,-33.69187073938721,0 -70.77665553148933,-33.69260818703422,0 -70.77964883988058,-33.69474869506107,0 -70.78436628276977,-33.69498226757156,0 -70.78582300716541,-33.69387954279403,0 -70.78420591475376,-33.66534986311455,0 -70.80878359782999,-33.64268298889127,0 -70.8112799759373,-33.62773244785442,0 -70.80452159846954,-33.61994498095795,0 -70.79978640095122,-33.60965873516251,0 -70.81904010965647,-33.59518577156011,0 -70.8364001526412,-33.58427166385211,0 -70.84598101098828,-33.58226578910263,0 -70.84860288176165,-33.57721956247988,0 -70.84572225156491,-33.55180482240776,0 -70.84689513848423,-33.54706834525087,0 -70.84967316368224,-33.53962363819952,0 -70.87608289471181,-33.50872753910014,0 -70.87567867058961,-33.4778707029801,0 -70.89048602029764,-33.45707600707569,0 -70.89190466784528,-33.44031058307829,0 -70.89635767877017,-33.43958069461404,0 -70.89706873568834,-33.44087321641595,0 </t>
  </si>
  <si>
    <t>AUMENTO DE CAPACIDAD DE LINEA 1X66 KV POZO ALMONTE - TAMARUGAL</t>
  </si>
  <si>
    <t>-69.69438222886764,-20.43044814162345,0 -69.69407348860858,-20.42955848636523,0 -69.70662242549766,-20.40229018178412,0 -69.71594499710018,-20.38516328999587,0 -69.72341024057768,-20.36979231386524,0 -69.72822081267927,-20.35934501371101,0 -69.77423686318653,-20.25926015117906,0</t>
  </si>
  <si>
    <t>LINEA 1X110 KV BOSQUEMAR - TAP REÑACA - REÑACA (TENDIDO SEGUNDO CIRCUITO)</t>
  </si>
  <si>
    <t>kMZ CEN</t>
  </si>
  <si>
    <t>-71.52816191816615,-32.97984181245918,0 -71.51277770074658,-32.98081299235317,0 -71.50582738798767,-32.98099694417315,0 -71.50344159931652,-32.98122755249583,0 -71.49930742953964,-32.98108848135693,0 -71.49144299126644,-32.97063918835457,0 -71.48892483836579,-32.94910406535176,0 -71.48797782328148,-32.94325402315432,0 -71.47761372106773,-32.9390685176513,0 -71.47459918498915,-32.93359344420233,0</t>
  </si>
  <si>
    <t>REFUERZO TRAMO TAP VITACURA - VITACURA</t>
  </si>
  <si>
    <t>-70.60459258502759,-33.41038891460132,0 -70.60779431279909,-33.40860579346692,0 -70.60643801849771,-33.4035551550932,0 -70.60601090093188,-33.40250052647866,0 -70.60533584512572,-33.39948570033749,0 -70.60508835946504,-33.39917189212068,0</t>
  </si>
  <si>
    <t>AUMENTO DE CAPACIDAD LINEA 1X66 KV MONTERRICO - COCHARCAS</t>
  </si>
  <si>
    <t xml:space="preserve">-72.04790179058615,-36.52030890697215,0 -72.04375822873381,-36.54905868685549,0 -72.05069314345595,-36.56742524238995,0 -72.07247420688731,-36.60034887646324,0 -72.06446946965284,-36.60236317656575,0 -72.0654919549637,-36.6051692176211,0 -72.05994835451187,-36.60679304827699,0 -72.06095237081117,-36.61179133101861,0 </t>
  </si>
  <si>
    <t>NUEVA LÍNEA 2X66 KV NUEVA NIRIVILO - NIRIVILO (TENDIDO PRIMER CIRCUITO)</t>
  </si>
  <si>
    <t xml:space="preserve">NUEVA LINEA 1X220 KV PE VIENTO SUR - ARAUCO </t>
  </si>
  <si>
    <t>Desarrollo proyecto MAPA</t>
  </si>
  <si>
    <t>-73.5533968650897,-37.28314243674214,0 -73.57362904615928,-37.29601037689814,0 -73.57359425773092,-37.31605531085198,0 -73.5084972415609,-37.34723329872152,0 -73.44273400029201,-37.35356420762552,0 -73.4307409311877,-37.35314188791525,0 -73.40816144217476,-37.35417649477629,0 -73.33211675494746,-37.33256750642266,0 -73.30770252949181,-37.32484232736172,0 -73.28179130051642,-37.32290567339126,0 -73.2590684861346,-37.31749290455043,0 -73.23056436805675,-37.31833289368075,0 -73.20515379104054,-37.30545302638821,0 -73.15806057504543,-37.28212427832894,0 -73.15773451041629,-37.28260652213756,0 -73.1467206373691,-37.26276446520696,0 -73.14481150954396,-37.24960017517091,0 -73.21491114287436,-37.20481118921255,0</t>
  </si>
  <si>
    <t>Nueva Línea Nueva Maitencillo -Punta Colorada -Nueva Pan de Azúcar 2x220 kV</t>
  </si>
  <si>
    <t>220/2017</t>
  </si>
  <si>
    <t xml:space="preserve">EL TESORO - NUEVA S/E EL CENTINELA 1x220kV </t>
  </si>
  <si>
    <t>-69.14609400771649,-22.93597784263621,0</t>
  </si>
  <si>
    <t>NUEVA S/E CENTINELA - SECCIONAMIENTO</t>
  </si>
  <si>
    <t>-69.14533563738438,-22.93530429858966,0 -69.12787189587078,-22.93890570387208,0</t>
  </si>
  <si>
    <t>LÍNEA 2X220 KV LAGUNAS - NUEVA POZO ALMONTE (TENDIDO 1 CIRCUITO)</t>
  </si>
  <si>
    <t>-69.746330,-20.313668,0 -69.73571222763289,-20.32018807843107,0 -69.73360914189365,-20.45230506766792,0 -69.60391099023505,-20.63313202232217,0 -69.63766929146253,-20.72333055984997,0 -69.63541803217763,-20.74889846521885,0 -69.69114448125127,-20.80975576623855,0</t>
  </si>
  <si>
    <t>LÍNEA 2X220 KV POZO ALMONTE - NUEVA POZO ALMONTE (TENDIDO 1 CIRCUITO)</t>
  </si>
  <si>
    <t>-69.77323581266171,-20.25841819563198,0 -69.77327328521137,-20.25923708022202,0 -69.77162236089735,-20.26257880728846,0 -69.77192798059352,-20.26537196659222,0 -69.74992700923251,-20.313367463981,0 -69.74762627455399,-20.31315598980724,0 -69.74750272641457,-20.31362471240294,0</t>
  </si>
  <si>
    <t>LÍNEA 2X220 KV CÓNDORES - NUEVA POZO ALMONTE (TENDIDO 1 CIRCUITO)</t>
  </si>
  <si>
    <t>-69.74716241028467,-20.3140988917326,0 -69.74689796562659,-20.31470992163604,0 -69.74873819436927,-20.31607400955223,0 -69.78772985197905,-20.32494137940843,0 -69.9166377669236,-20.27686594534449,0 -70.05421477597923,-20.23572344542602,0 -70.05583410735304,-20.23157668543282,0 -70.05838891867768,-20.23035095239754,0 -70.07840279212778,-20.24788259710713,0 -70.07912103596225,-20.24797803706663,0</t>
  </si>
  <si>
    <t>LÍNEA 2X220 KV PARINACOTA - NUEVA POZO ALMONTE (TENDIDO 1 CIRCUITO)</t>
  </si>
  <si>
    <t>-69.74681661283667,-20.31401420700703,0 -69.74645439183136,-20.31458514734142,0 -69.74328196569607,-20.31491695395028,0 -69.72308870174167,-20.29837767712054,0 -69.72352792900449,-20.25760238599449,0 -69.76865620022285,-20.21408109479873,0 -69.76423173065885,-20.16140192434212,0 -69.74918141464198,-20.1368088134193,0 -69.74483760360893,-20.12084102736061,0 -69.72537431575508,-20.0776533708431,0 -69.73171495441277,-20.04565893251445,0 -69.74112313562023,-19.99814430893899,0 -69.76334984031635,-19.94297802144732,0 -69.78561669837426,-19.88607331548299,0 -69.814763243915,-19.83773547874451,0 -69.83254170612349,-19.77427411338856,0 -69.87772410099123,-19.70348688900286,0 -69.93267124209012,-19.65359754644504,0 -69.9512423813111,-19.59371663855666,0 -69.97404691451392,-19.48636638125266,0 -70.18333665131399,-19.17417715004255,0 -70.19670846672948,-19.15025920572317,0 -70.13816820181755,-19.0248007425534,0 -70.22036571358709,-18.74569539715849,0 -70.21562694486094,-18.60998900708427,0 -70.19752743069833,-18.57830346172414,0 -70.18152389237517,-18.56562478205053,0 -70.18468589420097,-18.54768724160385,0 -70.18698129445427,-18.54467712229165,0 -70.18592342507736,-18.5401755525963,0 -70.1860082900067,-18.52849122654332,0 -70.1881494592067,-18.52573401157599,0 -70.18885468587581,-18.52003633977602,0 -70.18539822410348,-18.51654040807966,0 -70.18449759936914,-18.50486494868207,0 -70.22929050363909,-18.48749254465891,0 -70.23168882768914,-18.48532502794791,0 -70.26605275782006,-18.4791385293207,0 -70.26843973370531,-18.47719343772007,0 -70.27158894545116,-18.47660351676319,0 -70.27189391048371,-18.47749944022437,0 -70.27063182249034,-18.4781978595451,0</t>
  </si>
  <si>
    <t>LÍNEA 1X220 KV LA SEÑORAZA - CELULOSA LAJA</t>
  </si>
  <si>
    <t>-72.70914779642953,-37.28792969092524,0 -72.70752100139468,-37.28583965702121,0</t>
  </si>
  <si>
    <t>LÍNEA 1X66 KV LA SEÑORAZA - LAJA</t>
  </si>
  <si>
    <t>-72.70720175482211,-37.28591465647892,0 -72.70485523875443,-37.28375252285375,0</t>
  </si>
  <si>
    <t>LÍNEA 2X500 KV ENTRE RÍOS - CIRUELOS</t>
  </si>
  <si>
    <t>Aprox se tiene que hacer estudio de franja</t>
  </si>
  <si>
    <t>-72.21035199441327,-36.99510717907096,0 -72.59960249140742,-38.08871522176006,0 -72.9083346327152,-39.55040573715482,0</t>
  </si>
  <si>
    <t>AUMENTO DE CAPACIDAD LÍNEA 2X220 KV TINERO - PUERTO MONTT</t>
  </si>
  <si>
    <t>-73.09891476004169,-41.28420462657774,0 -73.09591017795732,-41.32737875544019,0 -73.00268765721266,-41.3837477258884,0 -72.97797154481017,-41.41130341054518,0 -72.97379917665386,-41.42287428921864,0 -72.96109052283784,-41.43370899272437,0 -72.95268408838403,-41.43350339171514,0 -72.95300062577748,-41.45118160483263,0</t>
  </si>
  <si>
    <t>AUMENTO DE CAPACIDAD ALTO JAHUEL - LO AGUIRRE</t>
  </si>
  <si>
    <t>-70.8970208923656,-33.44049293002735,0 -70.89609824967153,-33.44009204775471,0 -70.89203229084745,-33.44002604691336,0 -70.89190228896408,-33.44084399053808,0 -70.89187306994968,-33.44099732949766,0 -70.89164882054189,-33.44445497501432,0 -70.8906918610773,-33.45685763834299,0 -70.87590870522472,-33.47774240325409,0 -70.87604485670572,-33.50861693463419,0 -70.86220120877871,-33.52497323151926,0 -70.85734830328852,-33.53070585041094,0 -70.85554784455344,-33.53286207714256,0 -70.85171776196111,-33.53739009496587,0 -70.84997993849926,-33.53954044317637,0 -70.84712080556319,-33.54655626867537,0 -70.84568011706884,-33.55190467533425,0 -70.8478797052678,-33.56855663268972,0 -70.84825267379844,-33.57140883356327,0 -70.84866105226219,-33.57705047588978,0 -70.84565392766365,-33.58257100994211,0 -70.83587671413042,-33.58440285867142,0 -70.82762636416143,-33.58961296119579,0 -70.82150434793346,-33.59355901876207,0 -70.80638948750421,-33.60456190018166,0 -70.79980736054279,-33.60942911712436,0 -70.8046495589562,-33.62001761760693,0 -70.81126489337665,-33.62771996551264,0 -70.80886704403898,-33.642835537779,0 -70.79621245601489,-33.65427291242981,0 -70.79076189495925,-33.65922918995454,0 -70.78425419744629,-33.66506677675667,0 -70.78522806292132,-33.67934727667151,0 -70.78524442800583,-33.6845026025909,0 -70.78552625784255,-33.69402752165009,0 -70.7848673225911,-33.69476878994529,0 -70.77974718328937,-33.69470131000076,0 -70.77682267289285,-33.6928890701001,0 -70.76870796257346,-33.69205274125275,0 -70.76384792323674,-33.69249452562224,0 -70.75734933998686,-33.69306592595048,0 -70.75136397007482,-33.69668159193057,0 -70.74585360591499,-33.70092754632366,0 -70.73503503847849,-33.69820163996052,0 -70.73056273518272,-33.69920278392782,0 -70.72298305971022,-33.69920428768344,0 -70.71993896121091,-33.69923169872612,0 -70.70007135537075,-33.70718556750254,0 -70.69878033324818,-33.70864718206176,0 -70.69855882893684,-33.71187655459358,0 -70.698547518166,-33.71565177893371,0 -70.69658495570062,-33.71695468554623,0 -70.69412847557835,-33.71695718868062,0</t>
  </si>
  <si>
    <t>SECCIONAMIENTO LÍNEA 2X220 KV EL COBRE - ESPERANZA</t>
  </si>
  <si>
    <t>-69.14520151322026,-22.93551826360316,2053.122139327194 -69.13513401067138,-22.95921067924975,2082.976491440577</t>
  </si>
  <si>
    <t>AUMENTO DE CAPACIDAD NUEVA MAITENCILLO - MAITENCILLO</t>
  </si>
  <si>
    <t>-70.92817667224747,-28.54231031286048,0 -70.92805273620934,-28.54184766714243,0 -70.92827930026637,-28.53895633384466,0 -70.92620468674276,-28.53651932791961,0 -70.92554346759604,-28.53618049115189,0</t>
  </si>
  <si>
    <t>CAMBIO DE CONDUCTOR MULCHÉN - CHARRÚA</t>
  </si>
  <si>
    <t>-72.25538944771579,-37.68126709866455,0 -72.25579165123025,-37.6767684365005,0 -72.25752707770403,-37.66099984297133,0 -72.25178405735551,-37.61808308605631,0 -72.25168802771137,-37.60431813828998,0 -72.25351895731473,-37.58787109366932,0 -72.25342658700066,-37.57042571346665,0 -72.25842337732998,-37.53129149542116,0 -72.25823281510046,-37.5175439879024,0 -72.26098895646835,-37.51134198468674,0 -72.2582312140958,-37.49872992440123,0 -72.26341275259775,-37.48843109253586,0 -72.26378218488888,-37.48457469682724,0 -72.26583782672567,-37.48161192331919,0 -72.2670382823721,-37.46199965146567,0 -72.25966103295532,-37.44345161990454,0 -72.2640908494227,-37.43646532725597,0 -72.2620338912984,-37.42949443323466,0 -72.26607066902544,-37.41965701251389,0 -72.28255430475367,-37.40082771444666,0 -72.28328000601317,-37.39339855602916,0 -72.2907912647897,-37.39026283269964,0 -72.29381723169058,-37.38801242125694,0 -72.29394549263265,-37.38083521347303,0 -72.30071113739281,-37.36612259646029,0 -72.29988899469069,-37.35779818180956,0 -72.30241698040439,-37.34925106271236,0 -72.30386053968375,-37.3010590702321,0 -72.30091553066988,-37.29169848789194,0 -72.30383077815085,-37.28150422021701,0 -72.30341075903978,-37.21309296801195,0 -72.30135085510327,-37.2083635794401,0 -72.3041968672985,-37.20136899243122,0 -72.30648821024411,-37.17791544794475,0 -72.31095213061172,-37.16852074227828,0 -72.31518549425603,-37.15142957044994,0 -72.3181254836302,-37.14158799485531,0 -72.31823607933727,-37.12702901249028,0 -72.31928059389392,-37.11900131115198,0 -72.31858845469057,-37.11291870502249,0 -72.31373295873759,-37.10189295287439,0 -72.31802543664414,-37.09798059557659,0 -72.31924049538536,-37.09713379485,0 -72.31993386591068,-37.09652665413032,0 -72.3198678797233,-37.09617405489335,0 -72.31914808012529,-37.09372687039158,0 -72.31886553727101,-37.09228046214296,0 -72.31952046515866,-37.09221336832886,0</t>
  </si>
  <si>
    <t>NUEVA LÍNEA 2X110 KV DESDE S/E CALDERA A LÍNEA 1X110 KV CARDONES – PUNTA PADRONES</t>
  </si>
  <si>
    <t>-70.80380877439843,-27.08918674531251,0 -70.81047855398168,-27.08842791064644,0 -70.82161202845148,-27.09075149740365,0 -70.82236866319956,-27.09352560042918,0</t>
  </si>
  <si>
    <t>1x66 kV Tap Linares Norte - Linares</t>
  </si>
  <si>
    <t>-71.62867341793975,-35.84479160730123,0 -71.64261464887328,-35.82735582326819,0</t>
  </si>
  <si>
    <t>1x66 kV San Javier - Nirivilo</t>
  </si>
  <si>
    <t>AUMENTO DE CAPACIDAD DE LINEA 2X220 kV CIRUELOS - CAUTIN</t>
  </si>
  <si>
    <t xml:space="preserve">-72.91124965799619,-39.5506423387653,0 -72.90765420648091,-39.54964685067904,0 -72.89160315578128,-39.54611155488878,0 -72.85513496833984,-39.52750004085799,0 -72.83171062558077,-39.51887521903247,0 -72.82411389335458,-39.51611431119672,0 -72.82144099834092,-39.51674790905852,0 -72.81095295373811,-39.51345690256655,0 -72.76113143917158,-39.45496488512742,0 -72.75050281852261,-39.44851444258382,0 -72.73985327500229,-39.44228794103912,0 -72.73567744252233,-39.43917292433732,0 -72.72785566666555,-39.43513805699228,0 -72.70768343550685,-39.4239614383862,0 -72.69577689722607,-39.41752164657797,0 -72.68610695909415,-39.41213956994014,0 -72.66049482341349,-39.39632126921681,0 -72.64802738955676,-39.38007179581682,0 -72.64891264975778,-39.37698387609483,0 -72.64872623964894,-39.36320510745435,0 -72.63883672275568,-39.35326816612911,0 -72.63354780186971,-39.35130560915967,0 -72.63084030218705,-39.34576669187516,0 -72.63182239345092,-39.31959379584896,0 -72.63278275514296,-39.31706413989236,0 -72.6550533006252,-39.30582958654307,0 -72.65901019062248,-39.30181526738949,0 -72.66007428378011,-39.29535964523502,0 -72.67042190933142,-39.28095485472733,0 -72.67984643861455,-39.26141197036122,0 -72.68405000742354,-39.25420541359514,0 -72.6839109809091,-39.23530020474718,0 -72.66671294750155,-39.19436756227054,0 -72.66233814363288,-39.19365032734309,0 -72.64601859802617,-39.15733658448801,0 -72.64675048609658,-39.13823950416646,0 -72.65042213604485,-39.11484257589338,0 -72.65267745345166,-39.10944417369975,0 -72.65415097912087,-39.09309026230414,0 -72.66267105040143,-39.06617811263251,0 -72.65907294473315,-39.03296581202024,0 -72.65237201369632,-39.00363084455286,0 -72.6562448965219,-39.00125679733424,0 -72.65778417209776,-38.99241214656957,0 -72.6439183803394,-38.97578400832996,0 -72.63998899554971,-38.9642672568822,0 -72.63589424907438,-38.94452995589484,0 -72.63140454786411,-38.92263039564692,0 -72.62593419489697,-38.90695152452558,0 -72.62404095430155,-38.8919989483818,0 -72.62119005230011,-38.87719219720906,0 -72.62006985640707,-38.86033509254243,0 -72.62261194081832,-38.83600166752648,0 -72.58319715370215,-38.78415738839414,0 -72.54756185429739,-38.76115087595482,0 -72.54387180081828,-38.75893793141032,0 -72.53704352948475,-38.74719087594834,0 -72.5417849191481,-38.72397161988859,0 -72.54172064651338,-38.7231363987199,0 </t>
  </si>
  <si>
    <t>Tendido de Segundo Circuito, Línea 2x220 kV Tarapacá –Puerto Patache</t>
  </si>
  <si>
    <t>Ampliación QB2</t>
  </si>
  <si>
    <t>-70.19153318612345,-20.80638616810263,0 -70.19122516645916,-20.80666682002522,0 -70.19012724174344,-20.80690849308371,0 -70.18858492673132,-20.80342906779132,0 -70.18827122471566,-20.80336365541894,0 -70.1857361580644,-20.80630343765376,0 -70.18393734473732,-20.80592615078542,0 -70.18119901872571,-20.79874585380524,0 -70.18134904412185,-20.79188340948942,0 -70.18066352888511,-20.78131971764881,0</t>
  </si>
  <si>
    <t xml:space="preserve"> Línea 2x220 kV Patillos – Puerto Patache</t>
  </si>
  <si>
    <t>-70.18365365113196,-20.78444493896103,0 -70.18107923001726,-20.78453658297037,0 -70.1809052020121,-20.78122153435444,0 -70.18081333301896,-20.78123562861048,0</t>
  </si>
  <si>
    <t>Línea 2x220 kV Oyarvide - Geoglifos</t>
  </si>
  <si>
    <t>-69.97347391106058,-20.81914771110173,0 -69.95620120147045,-20.81282566102389,0 -69.95162809703128,-20.81988117342855,0</t>
  </si>
  <si>
    <t>Línea 1x66 kV LARQUI - TRES ESQUINAS (LUCERO)</t>
  </si>
  <si>
    <t>Proyecto Larqui</t>
  </si>
  <si>
    <t>AAAC Alliance</t>
  </si>
  <si>
    <t>-72.1758577253464,-36.79766626789284,0 -72.17361290724527,-36.79279798261686,0 -72.19705105740117,-36.78154456554849,0 -72.20302454519135,-36.77874131776251,0 -72.2249187240991,-36.76579726340366,0 -72.24810126060497,-36.750190171341,0 -72.27330438549416,-36.73976388161486,0 -72.27873038066336,-36.74502589621991,0</t>
  </si>
  <si>
    <t>LÍNEA 2X66 KV REMEHUE - LA MISIÓN</t>
  </si>
  <si>
    <t>Proyecto La misión</t>
  </si>
  <si>
    <t>-73.18473321250485,-40.54289258376671,0 -73.16983570201741,-40.53897593141198,0 -73.15292251513773,-40.53801603549221,0 -73.13564219182439,-40.54069969913338,0 -73.11026568516512,-40.54199629929308,0 -73.10233694859741,-40.5410636978787,0</t>
  </si>
  <si>
    <t>AUMENTO DE CAPACIDAD LÍNEA 2X220 KV ALTO JAHUEL - BAJA CORDILLERA</t>
  </si>
  <si>
    <t>800 MVA</t>
  </si>
  <si>
    <t xml:space="preserve">-70.68987790446187,-33.71263918122293,0 -70.67210368349491,-33.70793194457432,0 -70.64686620842312,-33.7008457553455,0 -70.59936537338332,-33.68581211800735,0 -70.59420594613316,-33.68277097120844,0 -70.58236348496263,-33.68022651712894,0 -70.57044327288683,-33.65838272274065,0 -70.56672471808813,-33.65296092672939,0 -70.56745495503836,-33.64532426078419,0 -70.56208294350901,-33.64358563470657,0 -70.55316039066095,-33.62859686444024,0 -70.55474874876975,-33.62098194344634,0 -70.54582368144585,-33.61126842501253,0 -70.54068814616332,-33.59500802898609,0 -70.53767634716954,-33.59279213957963,0 -70.53902533253648,-33.59003445904212,0 -70.52505621945056,-33.54454429745904,0 
</t>
  </si>
  <si>
    <t>NUEVA LÍNEA 1X66 kV ANGOL - EPULEUFÚ</t>
  </si>
  <si>
    <t>63 MVA</t>
  </si>
  <si>
    <t>-72.57546513986138,-37.65889596897892,0 -72.57717515870776,-37.66856848264836,0 -72.57558119305982,-37.67772805633337,0 -72.57721465312136,-37.68290540858802,0 -72.58165782557268,-37.68427154539958,0 -72.60316424197916,-37.73242134313094,0 -72.63882357037133,-37.77487602707665,0 -72.65073412772341,-37.80192719047539,0 -72.65441761189562,-37.82102751100875,0 -72.66534400300647,-37.82188474253875,0 -72.6690151146956,-37.82797059081293,0 -72.68029396796958,-37.82829196603261,0 -72.69843030420759,-37.82551529490843,0</t>
  </si>
  <si>
    <t>Cliente</t>
  </si>
  <si>
    <t>Barra de Retiro en el CEN</t>
  </si>
  <si>
    <t>Demanda</t>
  </si>
  <si>
    <t>AngloAmerican - Chagres</t>
  </si>
  <si>
    <t>Chagres 110 kV</t>
  </si>
  <si>
    <t>AES_GENER</t>
  </si>
  <si>
    <t>AngloAmerican - El Soldado</t>
  </si>
  <si>
    <t>La Calera 110 kV</t>
  </si>
  <si>
    <t>AngloAmerican - Las tórtolas</t>
  </si>
  <si>
    <t>Polpaico 220 kV</t>
  </si>
  <si>
    <t>AngloAmerican - Los Bronces</t>
  </si>
  <si>
    <t>COLBUN (140 MW) + AES GENER (40 MW)</t>
  </si>
  <si>
    <t>CAP - Cerro Negro Norte</t>
  </si>
  <si>
    <t>Cerro Negro Norte 220 kV</t>
  </si>
  <si>
    <t>GUACOLDA</t>
  </si>
  <si>
    <t>CAP - Huachipato</t>
  </si>
  <si>
    <t>San Vicente 154 kV</t>
  </si>
  <si>
    <t>CAP - Magnetita</t>
  </si>
  <si>
    <t>Cardones 110 kV</t>
  </si>
  <si>
    <t>CAP - Planta Pellets</t>
  </si>
  <si>
    <t>Huasco 110 kV</t>
  </si>
  <si>
    <t>Cementos Polpaico</t>
  </si>
  <si>
    <t>Punta Peuco 110 kV</t>
  </si>
  <si>
    <t>CMPC - Cartulinas Maule</t>
  </si>
  <si>
    <t>Colbún 220 kV</t>
  </si>
  <si>
    <t>ENEL_GENERACION</t>
  </si>
  <si>
    <t>CMPC - Celulosa</t>
  </si>
  <si>
    <t>Mininco 220 kV (ubicación app)</t>
  </si>
  <si>
    <t>COLBUN</t>
  </si>
  <si>
    <t>Codelco - Andina</t>
  </si>
  <si>
    <t>Los Maquis 220 kV</t>
  </si>
  <si>
    <t>Codelco - Chuquicamata</t>
  </si>
  <si>
    <t>Chuquicamata 220 kV</t>
  </si>
  <si>
    <t>ENGIE (140 MW) + C. ANDINA (50 MW)</t>
  </si>
  <si>
    <t>Codelco - Salvador</t>
  </si>
  <si>
    <t>Diego de Almagro 110 kV</t>
  </si>
  <si>
    <t>Codelco - Gaby</t>
  </si>
  <si>
    <t>El Cobre 220 kV</t>
  </si>
  <si>
    <t>ANDINA</t>
  </si>
  <si>
    <t>Codelco - El Teniente</t>
  </si>
  <si>
    <t>Minero 220 kV</t>
  </si>
  <si>
    <t>Codelco - Ministro Hales</t>
  </si>
  <si>
    <t>Encuentro 220 kV</t>
  </si>
  <si>
    <t>Codelco - Radomiro Tomic</t>
  </si>
  <si>
    <t>Radomiro Tomic 220 kV</t>
  </si>
  <si>
    <t>Codelco - Salar</t>
  </si>
  <si>
    <t>Salar 220 kV</t>
  </si>
  <si>
    <t>ENGIE (35 MW) + C. ANDINA (25 MW)</t>
  </si>
  <si>
    <t>Codelco - Ventanas</t>
  </si>
  <si>
    <t>Tap Codelco Ventanas 110 kV</t>
  </si>
  <si>
    <t>ENAMI - Paipote</t>
  </si>
  <si>
    <t>ENAP - V región</t>
  </si>
  <si>
    <t>Torquemada 110 kV</t>
  </si>
  <si>
    <t>ERSA</t>
  </si>
  <si>
    <t>ENAP - Bíobio</t>
  </si>
  <si>
    <t>Petropower 220 kV</t>
  </si>
  <si>
    <t>Masisa</t>
  </si>
  <si>
    <t>Cabrero 066 kV</t>
  </si>
  <si>
    <t>Metro Santiago</t>
  </si>
  <si>
    <t>Metro 110 kV</t>
  </si>
  <si>
    <t>SUM_CHILECTRA_L</t>
  </si>
  <si>
    <t>Minera Antucoya</t>
  </si>
  <si>
    <t>Antucoya 220 kV</t>
  </si>
  <si>
    <t>Minera Candelaria</t>
  </si>
  <si>
    <t>Cardones 220 kV</t>
  </si>
  <si>
    <t>Minera Carmen de Andacollo</t>
  </si>
  <si>
    <t>Pan de Azúcar 220 kV</t>
  </si>
  <si>
    <t>Minera Caserones</t>
  </si>
  <si>
    <t>Maitencillo 220 kV</t>
  </si>
  <si>
    <t>Minera Centinela - El Tesoro</t>
  </si>
  <si>
    <t>Tesoro 220 kV</t>
  </si>
  <si>
    <t>HORNITOS</t>
  </si>
  <si>
    <t>Minera Centinela - Esperanza</t>
  </si>
  <si>
    <t>Esperanza 220 kV</t>
  </si>
  <si>
    <t>Minera Centinela - Muelle</t>
  </si>
  <si>
    <t>Chacaya 110 kV</t>
  </si>
  <si>
    <t>Minera Cerro Colorado</t>
  </si>
  <si>
    <t>Pozo Almonte 110 kV</t>
  </si>
  <si>
    <t>TAMAKAYA_ENERGIA</t>
  </si>
  <si>
    <t>Minera Collahuasi</t>
  </si>
  <si>
    <t>Collahuasi 220 kV</t>
  </si>
  <si>
    <t>ENEL_GENERACION (145 MW) + ENORCHILE (30)</t>
  </si>
  <si>
    <t>Minera El Abra</t>
  </si>
  <si>
    <t>El Abra 220 kV</t>
  </si>
  <si>
    <t>Minera Escondida</t>
  </si>
  <si>
    <t>Ohiggins 220 kV</t>
  </si>
  <si>
    <t>ANGAMOS (65 MW) + TAMAKAYA ENERGÍA (380 MW)</t>
  </si>
  <si>
    <t>Minera Escondida - OGP1 + Sulfuros</t>
  </si>
  <si>
    <t>Nueva Zaldivar 220 kV</t>
  </si>
  <si>
    <t>ANGAMOS</t>
  </si>
  <si>
    <t>Minera Escondida - Zaldivar</t>
  </si>
  <si>
    <t>Zaldivar 220 kV</t>
  </si>
  <si>
    <t>Minera Lomas Bayas</t>
  </si>
  <si>
    <t>Lomas Bayas 20 kV</t>
  </si>
  <si>
    <t>Minera Los Pelambres</t>
  </si>
  <si>
    <t>Quillota 220 kV</t>
  </si>
  <si>
    <t>ENEL_GENERACION (45 MW) + ARRAYÁN (40 MW) + GENER (30 MW) + CONEJO (25 MW) + CONEJO (25 MW)</t>
  </si>
  <si>
    <t>Minera Manto Verde</t>
  </si>
  <si>
    <t>Minera Mantos Blancos</t>
  </si>
  <si>
    <t>Mantos Blancos 23 kV</t>
  </si>
  <si>
    <t>ENORCHILE</t>
  </si>
  <si>
    <t>Minera Noranda</t>
  </si>
  <si>
    <t>Alto Norte 110 kV</t>
  </si>
  <si>
    <t>Minera Quebrada Blanca</t>
  </si>
  <si>
    <t>COCHRANE</t>
  </si>
  <si>
    <t>Expansión Quebrada Blanca</t>
  </si>
  <si>
    <t>Nueva S/E Puquios 220 kV</t>
  </si>
  <si>
    <t>Sin información</t>
  </si>
  <si>
    <t>Planta desalinizadora (QB2)</t>
  </si>
  <si>
    <t>Nueva S/E Puerto Patache 220 kV</t>
  </si>
  <si>
    <t>Bomba de agua N1 (QB2)</t>
  </si>
  <si>
    <t>Nueva S/E Geoglifos 220 kV</t>
  </si>
  <si>
    <t>Bomba de agua  N2 (QB2)</t>
  </si>
  <si>
    <t>Nueva S/E Challacollo 220 kV (QB2)</t>
  </si>
  <si>
    <t>Bomba de agua  N3 (QB2)</t>
  </si>
  <si>
    <t>Nueva S/E Paguana 220 kV (QB2)</t>
  </si>
  <si>
    <t>Bomba de agua N4 (QB2)</t>
  </si>
  <si>
    <t>Nueva S/E Tiquima 220 kV(QB2)</t>
  </si>
  <si>
    <t>Minera Sierra Gorda - Bombeo</t>
  </si>
  <si>
    <t>Angamos 220 kV</t>
  </si>
  <si>
    <t>Minera Sierra Gorda</t>
  </si>
  <si>
    <t>Sierra Gorda 220 kV</t>
  </si>
  <si>
    <t>Minera Spence</t>
  </si>
  <si>
    <t>Spence Growth Option (SGO)</t>
  </si>
  <si>
    <t>Nueva S/E SGO 220 kV</t>
  </si>
  <si>
    <t>Minera Valle Central</t>
  </si>
  <si>
    <t>Minera Valle Central 154 kV</t>
  </si>
  <si>
    <t>PEHUENCHE</t>
  </si>
  <si>
    <t>Minera Zaldivar</t>
  </si>
  <si>
    <t>SQM - Nueva Victoria</t>
  </si>
  <si>
    <t>Nueva Victoria 220 kV</t>
  </si>
  <si>
    <t>SQM Minsal</t>
  </si>
  <si>
    <t>Tap Off Oeste 220 kV</t>
  </si>
  <si>
    <t>SQM Salar</t>
  </si>
  <si>
    <t>Loa 023 kV</t>
  </si>
  <si>
    <t>Terminal Marítimo Quintero</t>
  </si>
  <si>
    <t>Nueva S/E El Bato 110 kV</t>
  </si>
  <si>
    <t>(Nueva - Feb 2020)</t>
  </si>
  <si>
    <t>EWSE (Farellón)</t>
  </si>
  <si>
    <t>Farellón 220 kV</t>
  </si>
  <si>
    <t>EWSE (Chimborazo)</t>
  </si>
  <si>
    <t>Chimborazo 220 kV</t>
  </si>
  <si>
    <t>EWSE (Puri)</t>
  </si>
  <si>
    <t>Puri 220 kV</t>
  </si>
  <si>
    <t>DWS para SGO</t>
  </si>
  <si>
    <t>SGO</t>
  </si>
  <si>
    <t>(Nueva - Abr 2020)</t>
  </si>
  <si>
    <t>Ampliación Planta Desalinizadora Atacama</t>
  </si>
  <si>
    <t>S/E Caldera</t>
  </si>
  <si>
    <t>Minera Santo Domingo</t>
  </si>
  <si>
    <t>S/E Central San Lorenzo</t>
  </si>
  <si>
    <t>ago-21</t>
  </si>
  <si>
    <t>Desalinizadora Aconcagua</t>
  </si>
  <si>
    <t>Nueva Torquemada 110 kV</t>
  </si>
  <si>
    <t>En construcción</t>
  </si>
  <si>
    <t>Planta Flotación Escoria</t>
  </si>
  <si>
    <t>S/E El Cobre (Codelco)</t>
  </si>
  <si>
    <t>SQM - Salar del Carmen</t>
  </si>
  <si>
    <t>Tap Off Línea Uribe Solar - Uribe</t>
  </si>
  <si>
    <t>Proyecto Arqueros</t>
  </si>
  <si>
    <t>Nombre</t>
  </si>
  <si>
    <t>Coordendas</t>
  </si>
  <si>
    <t>Nombre de Proyecto</t>
  </si>
  <si>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ipo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 xml:space="preserve">de
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ud</t>
    </r>
  </si>
  <si>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do</t>
    </r>
  </si>
  <si>
    <t>Aux</t>
  </si>
  <si>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e</t>
    </r>
  </si>
  <si>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ipo</t>
    </r>
  </si>
  <si>
    <t>Region</t>
  </si>
  <si>
    <t>Fecha</t>
  </si>
  <si>
    <t>Interesado ingresa Solicitud</t>
  </si>
  <si>
    <t>Interesado Contesto observaciones a la adminisibilidad</t>
  </si>
  <si>
    <t>CEN Informa Admisibilidad o rechazo</t>
  </si>
  <si>
    <t>CEN Solicita Estudios Pre-Operativos</t>
  </si>
  <si>
    <t>Interesado Envia Estudios Pre-Operativos</t>
  </si>
  <si>
    <t>Desistimiento</t>
  </si>
  <si>
    <t>Informe de Aprobación</t>
  </si>
  <si>
    <t>Los Guindos Etapa II</t>
  </si>
  <si>
    <t>Solicitud Aprobada</t>
  </si>
  <si>
    <t>Los Guindos Generacion SpA</t>
  </si>
  <si>
    <t>S/E Charrua 220 kV</t>
  </si>
  <si>
    <t>Bio Bio</t>
  </si>
  <si>
    <t>CT Doña Luzma</t>
  </si>
  <si>
    <t>Rechazada</t>
  </si>
  <si>
    <t>Energia Alcones SpA</t>
  </si>
  <si>
    <t>sept-19</t>
  </si>
  <si>
    <t>S/E Alcones 66 kV</t>
  </si>
  <si>
    <t>Ohiggins</t>
  </si>
  <si>
    <t>Central Teno Gas 10</t>
  </si>
  <si>
    <t>Innovacion Energia S.A.</t>
  </si>
  <si>
    <t>S/E Aguas Negras 66 kV</t>
  </si>
  <si>
    <t>Parque eolico Negrete</t>
  </si>
  <si>
    <t>WPD Negrete SpA</t>
  </si>
  <si>
    <t>Eolica</t>
  </si>
  <si>
    <t>S/E Negrete 66 kV</t>
  </si>
  <si>
    <t>AR Valle Altillo Solar</t>
  </si>
  <si>
    <t>Solar</t>
  </si>
  <si>
    <t>jun-18</t>
  </si>
  <si>
    <t>Linea 2x66 kV Los Molles - Ovalle</t>
  </si>
  <si>
    <t>Coquimbo</t>
  </si>
  <si>
    <t>PE Lomas de Duqueco</t>
  </si>
  <si>
    <t>Proyecto debe declararse en construccion</t>
  </si>
  <si>
    <t>S/E Duqueco 66 kV</t>
  </si>
  <si>
    <t>San Gabriel</t>
  </si>
  <si>
    <t>Acciona</t>
  </si>
  <si>
    <t>S/E Mulchen 220 kV</t>
  </si>
  <si>
    <t>Tolpan Sur</t>
  </si>
  <si>
    <t>PE La Flor</t>
  </si>
  <si>
    <t>Vientos de Renaico</t>
  </si>
  <si>
    <t>S/E Nahuelbuta 66 kV</t>
  </si>
  <si>
    <t>Araucania</t>
  </si>
  <si>
    <t>Lauca Solar</t>
  </si>
  <si>
    <t>Arica Solar 1 S.A.</t>
  </si>
  <si>
    <t>S/E Parinacota 66 kV</t>
  </si>
  <si>
    <t>Arica</t>
  </si>
  <si>
    <t>AR Frontera Solar</t>
  </si>
  <si>
    <t>Elaboracion Informe de Autorizacion de Conexion Definitivo</t>
  </si>
  <si>
    <t>Inversiones Frontera Solar SpA</t>
  </si>
  <si>
    <t>S/E Frontera 220 kV (S/E Seccionadora Quillagua Decreto N 373)</t>
  </si>
  <si>
    <t>Antofagasta</t>
  </si>
  <si>
    <t>Central Hidro Laja</t>
  </si>
  <si>
    <t>Elaboracion Informe de Autorizacion de Conexion Preliminar</t>
  </si>
  <si>
    <t>Engie Energia Chile S.A.</t>
  </si>
  <si>
    <t>S/E Seccionadora El Rosal 220 kV (Decreto N 422)</t>
  </si>
  <si>
    <t>-37,244935°</t>
  </si>
  <si>
    <t>-72,530623°</t>
  </si>
  <si>
    <t>DE01571-20</t>
  </si>
  <si>
    <t>Atacama Solar</t>
  </si>
  <si>
    <t>Atacama Solar S.A.</t>
  </si>
  <si>
    <t>ago-19</t>
  </si>
  <si>
    <t>S/E Lagunas 220 kV</t>
  </si>
  <si>
    <t>Tarapaca</t>
  </si>
  <si>
    <t>FV Divisadero</t>
  </si>
  <si>
    <t>Avenir el Divisadero SpA</t>
  </si>
  <si>
    <t>oct-18</t>
  </si>
  <si>
    <t>Linea 1x110 kV Las Compañias - Maitencillo</t>
  </si>
  <si>
    <t>Atacama</t>
  </si>
  <si>
    <t>Central de respaldo Maitencillo</t>
  </si>
  <si>
    <t>EMELVA (empresa electrica Vallenar)</t>
  </si>
  <si>
    <t>mar-19</t>
  </si>
  <si>
    <t>S/E Maitencillo 110 kV</t>
  </si>
  <si>
    <t>PV Azabache y USYA</t>
  </si>
  <si>
    <t>PE Valle de los Vientos S.A.</t>
  </si>
  <si>
    <t>63 y 52,4</t>
  </si>
  <si>
    <t>oct-23</t>
  </si>
  <si>
    <t>S/E Calama 110 kV</t>
  </si>
  <si>
    <t>Granja Solar</t>
  </si>
  <si>
    <t>Maria Elena Solar S.A. (SolarPack)</t>
  </si>
  <si>
    <t>Elena</t>
  </si>
  <si>
    <t>Ibereolica</t>
  </si>
  <si>
    <t>S/E Kimal 220 kV</t>
  </si>
  <si>
    <t>Meseta de los Andes</t>
  </si>
  <si>
    <t>Estudios Preoperativos</t>
  </si>
  <si>
    <t>Tercera Region Solar SpA</t>
  </si>
  <si>
    <t>S/E Los Maquis 220 kV</t>
  </si>
  <si>
    <t>Valparaiso</t>
  </si>
  <si>
    <t>OP00363-20</t>
  </si>
  <si>
    <t>AR Candelaria Solar</t>
  </si>
  <si>
    <t>S/E Nueva Cardones 220 kV</t>
  </si>
  <si>
    <t>CH Frontera</t>
  </si>
  <si>
    <t>Transelec</t>
  </si>
  <si>
    <t>PFV Victor Jara</t>
  </si>
  <si>
    <t>S/E Nueva Pozo Almonte 220 kV</t>
  </si>
  <si>
    <t>PE Negrete</t>
  </si>
  <si>
    <t>ene-20</t>
  </si>
  <si>
    <t>PE Malleco</t>
  </si>
  <si>
    <t>WPD Malleco SpA.</t>
  </si>
  <si>
    <t>S/E Rio Malleco 220 kV</t>
  </si>
  <si>
    <t>PF Escondido</t>
  </si>
  <si>
    <t>Mainstream</t>
  </si>
  <si>
    <t>mar-20</t>
  </si>
  <si>
    <t>S/E Cardones 220 kV</t>
  </si>
  <si>
    <t>PE La Esperanza II</t>
  </si>
  <si>
    <t>Parque Eolico La Esperanza</t>
  </si>
  <si>
    <t>PE Bellavista</t>
  </si>
  <si>
    <t>Espinos S.A.</t>
  </si>
  <si>
    <t>S/E Frutillar Norte 220 kV</t>
  </si>
  <si>
    <t>De Los Lagos</t>
  </si>
  <si>
    <t>Pucara de Chena</t>
  </si>
  <si>
    <t>Servicios Informaticos Loboflores LTDA</t>
  </si>
  <si>
    <t>Consumo</t>
  </si>
  <si>
    <t>sept-20</t>
  </si>
  <si>
    <t>S/E Chena 110 kV</t>
  </si>
  <si>
    <t>Metropolitana</t>
  </si>
  <si>
    <t>PE Trigales</t>
  </si>
  <si>
    <t>Parque Eolico Los Trigales SpA</t>
  </si>
  <si>
    <t>PF Almeyda</t>
  </si>
  <si>
    <t>oct-19</t>
  </si>
  <si>
    <t>S/E Cumbre 220 kV</t>
  </si>
  <si>
    <t>FV Alcones</t>
  </si>
  <si>
    <t>S/E Portezuelo 110 kV</t>
  </si>
  <si>
    <t>Central Frontera</t>
  </si>
  <si>
    <t>PE Renaico</t>
  </si>
  <si>
    <t>Energia Renovable Verano Tres SpA.</t>
  </si>
  <si>
    <t>Parque Fotovoltaico Willka</t>
  </si>
  <si>
    <t>may-20</t>
  </si>
  <si>
    <t>Proyecto Minero Arqueros</t>
  </si>
  <si>
    <t>Arqueros Compañia Minera</t>
  </si>
  <si>
    <t>S/E Marquesa 66 kV</t>
  </si>
  <si>
    <t>Planta Desalinizadora SPENCE</t>
  </si>
  <si>
    <t>Esinel Ingnieros</t>
  </si>
  <si>
    <t>S/E Kapatur 220 kV</t>
  </si>
  <si>
    <t>PF Campos del Sol</t>
  </si>
  <si>
    <t>Enel Green Power del Sur SpA</t>
  </si>
  <si>
    <t>nov-20</t>
  </si>
  <si>
    <t>S/E Carrera Pinto 220 kV</t>
  </si>
  <si>
    <t>PE Ancud</t>
  </si>
  <si>
    <t>Austrian Solar</t>
  </si>
  <si>
    <t>S/E Nueva Ancud 220 kV</t>
  </si>
  <si>
    <t>PF Guanaco Solar</t>
  </si>
  <si>
    <t>Informe Final</t>
  </si>
  <si>
    <t>Fotovoltaica Norte Grande 4 SpA</t>
  </si>
  <si>
    <t>S/E Diego de Almagro 110 kV</t>
  </si>
  <si>
    <t>DE00849-20</t>
  </si>
  <si>
    <t>Minera Centinela</t>
  </si>
  <si>
    <t>S/E Centinela 220 kV</t>
  </si>
  <si>
    <t>PF Capricornio</t>
  </si>
  <si>
    <t>S/E Capricornio 110 kV</t>
  </si>
  <si>
    <t>Inca de Varas I</t>
  </si>
  <si>
    <t>Inca de Varas I S.A.</t>
  </si>
  <si>
    <t>PE Llanos del viento</t>
  </si>
  <si>
    <t>Elaboracion Informe de Autorizacion de Conexion Final</t>
  </si>
  <si>
    <t>AR Llanos del Viento SpA.</t>
  </si>
  <si>
    <t>S/E O'Higgins 220 kV</t>
  </si>
  <si>
    <t>Arauco Bioenergia</t>
  </si>
  <si>
    <t>ago-20</t>
  </si>
  <si>
    <t>S/E Lagunillas 220 kV</t>
  </si>
  <si>
    <t>PE Topoloa</t>
  </si>
  <si>
    <t>Evaluacion Admisibilidad</t>
  </si>
  <si>
    <t>Topoloa SpA</t>
  </si>
  <si>
    <t>ene-22</t>
  </si>
  <si>
    <t>PF Tata Inti</t>
  </si>
  <si>
    <t>S/E Pozo Almonte 110 kV</t>
  </si>
  <si>
    <t>PF Arica I</t>
  </si>
  <si>
    <t>Sky Solar</t>
  </si>
  <si>
    <t>Puelche Sur</t>
  </si>
  <si>
    <t>AR Puelche Sur SpA</t>
  </si>
  <si>
    <t>El Rosal</t>
  </si>
  <si>
    <t>Desistida</t>
  </si>
  <si>
    <t>FreePower</t>
  </si>
  <si>
    <t>S/E Nueva Nirivilo 220 kV</t>
  </si>
  <si>
    <t>Maule</t>
  </si>
  <si>
    <t>Belino, Maitenes y SSP solar</t>
  </si>
  <si>
    <t>Autorización Preliminar aprobada</t>
  </si>
  <si>
    <t>RPI Solar SpA</t>
  </si>
  <si>
    <t>DE00610-20</t>
  </si>
  <si>
    <t>AR Kimal</t>
  </si>
  <si>
    <t>Inversiones Kimal SpA</t>
  </si>
  <si>
    <t>Planta desaladora Atacama</t>
  </si>
  <si>
    <t>Econssa Chile</t>
  </si>
  <si>
    <t>S/E Caldera 110 kV</t>
  </si>
  <si>
    <t>PF Tres Cruces</t>
  </si>
  <si>
    <t>PF Sol del Desierto</t>
  </si>
  <si>
    <t>Atlas Renewable Energy Chile SpA</t>
  </si>
  <si>
    <t>S/E Maria Elena 220 kV</t>
  </si>
  <si>
    <t>Doña Luzma</t>
  </si>
  <si>
    <t>Energias Alcones SpA</t>
  </si>
  <si>
    <t>Parque Solar Punta del Viento</t>
  </si>
  <si>
    <t>S/E Punta Colorada 220 kV</t>
  </si>
  <si>
    <t>Bellavista Generacion</t>
  </si>
  <si>
    <t>Bellavista Generacion SpA</t>
  </si>
  <si>
    <t>S/E Illapel 110 kV</t>
  </si>
  <si>
    <t>Canelillo</t>
  </si>
  <si>
    <t>Generadora Canelillo SpA.</t>
  </si>
  <si>
    <t>S/E Las Palmas 220 kV</t>
  </si>
  <si>
    <t>DE00229-20</t>
  </si>
  <si>
    <t>PE Cardonal, PE Manantiales y PE Los Cerrillos</t>
  </si>
  <si>
    <t>Torsa Chile S.A.</t>
  </si>
  <si>
    <t>S/E Quelentaro 110 kV</t>
  </si>
  <si>
    <t>Golden Sun SpA</t>
  </si>
  <si>
    <t>S/E San Andres 220 kV</t>
  </si>
  <si>
    <t>Parque Solar Tocopilla</t>
  </si>
  <si>
    <t>Eosol New Energy S.A</t>
  </si>
  <si>
    <t>PE Caman</t>
  </si>
  <si>
    <t>AR Caman SpA</t>
  </si>
  <si>
    <t>S/E Cerros de Huichahue 220 kV</t>
  </si>
  <si>
    <t>De Los Rios</t>
  </si>
  <si>
    <t>PF Ceibo</t>
  </si>
  <si>
    <t>Eactiva SpA</t>
  </si>
  <si>
    <t>S/E Algarrobal 220 kV</t>
  </si>
  <si>
    <t>PFV Teno</t>
  </si>
  <si>
    <t>S/E Teno 154 kV</t>
  </si>
  <si>
    <t>PE Nolana</t>
  </si>
  <si>
    <t>Parque Eolico Nolana SpA</t>
  </si>
  <si>
    <t>S/E Parinas 220 kV</t>
  </si>
  <si>
    <t>PF Valle Atacama</t>
  </si>
  <si>
    <t>CE Atacama Solar SpA</t>
  </si>
  <si>
    <t>S/E Galleguillos 110 kV</t>
  </si>
  <si>
    <t>Cielos y Espejo de Tarapaca</t>
  </si>
  <si>
    <t>Energia de Tarapaca SpA</t>
  </si>
  <si>
    <t>jul-22</t>
  </si>
  <si>
    <t>Copiapo Solar S.A.</t>
  </si>
  <si>
    <t>oct-21</t>
  </si>
  <si>
    <t>PSF Torino</t>
  </si>
  <si>
    <t>Sagittar SpA.</t>
  </si>
  <si>
    <t>S/E Teno 13,2 kV</t>
  </si>
  <si>
    <t>Valle del Sol</t>
  </si>
  <si>
    <t>S/E Miraje 220 kV</t>
  </si>
  <si>
    <t>PF Peumo</t>
  </si>
  <si>
    <t>Palermo Solar SpA</t>
  </si>
  <si>
    <t>S/E El Peumo 23 kV</t>
  </si>
  <si>
    <t>OP00394-20</t>
  </si>
  <si>
    <t>Sol del Loa</t>
  </si>
  <si>
    <t>Campos del Sol II</t>
  </si>
  <si>
    <t>S/E Illapa 220 kV</t>
  </si>
  <si>
    <t>PMG Santa Barbara</t>
  </si>
  <si>
    <t>Comercial Rho Ingenieria limitada</t>
  </si>
  <si>
    <t>S/E Hualte 66 kV</t>
  </si>
  <si>
    <t>Ñuble</t>
  </si>
  <si>
    <t>Mejoras en SE Petropower y SE ERBB</t>
  </si>
  <si>
    <t>ENAP REFINERIAS S.A</t>
  </si>
  <si>
    <t>S/E Hualpen 154 kV</t>
  </si>
  <si>
    <t>PE Horizonte</t>
  </si>
  <si>
    <t>Colbun S.A.</t>
  </si>
  <si>
    <t>S/E Parinas 220 KV</t>
  </si>
  <si>
    <t>PF Alfa Solar</t>
  </si>
  <si>
    <t>Pleidades S.A.</t>
  </si>
  <si>
    <t>PF Diego de Almagro Sur</t>
  </si>
  <si>
    <t>S/E Illapa 220 220 kV</t>
  </si>
  <si>
    <t>PF Jardin Solar</t>
  </si>
  <si>
    <t>mar-23</t>
  </si>
  <si>
    <t>PF Pacific Inti</t>
  </si>
  <si>
    <t>may-19</t>
  </si>
  <si>
    <t>PF Pacific Inti 2</t>
  </si>
  <si>
    <t>PF Pampa Camarones</t>
  </si>
  <si>
    <t>PF Katana del Verano Solar</t>
  </si>
  <si>
    <t>jun-25</t>
  </si>
  <si>
    <t>PF Cosmos</t>
  </si>
  <si>
    <t>PE Calbuco</t>
  </si>
  <si>
    <t>Energias Calbuco SpA</t>
  </si>
  <si>
    <t>oct-22</t>
  </si>
  <si>
    <t>S/E Ilque 110 kV</t>
  </si>
  <si>
    <t>PF Candelaria Solar</t>
  </si>
  <si>
    <t>PE Los Junquillos</t>
  </si>
  <si>
    <t>DE01108-20</t>
  </si>
  <si>
    <t>CSP Copiapo Solar</t>
  </si>
  <si>
    <t>Copiapo Energia Solar SpA</t>
  </si>
  <si>
    <t>PE San Andres</t>
  </si>
  <si>
    <t>Parque Eolico San Andres SpA.</t>
  </si>
  <si>
    <t>S/E Portezuelo 66 kV</t>
  </si>
  <si>
    <t>PE Curauma</t>
  </si>
  <si>
    <t>Aes Gener S.A.</t>
  </si>
  <si>
    <t>jun-23</t>
  </si>
  <si>
    <t>S/E Quintay 66 kV</t>
  </si>
  <si>
    <t>PE Los Maitenes</t>
  </si>
  <si>
    <t>S/E Don Goyo 220 kV</t>
  </si>
  <si>
    <t>PE Paposo</t>
  </si>
  <si>
    <t>PE Rapel Norte</t>
  </si>
  <si>
    <t>PE Victoria</t>
  </si>
  <si>
    <t>may-25</t>
  </si>
  <si>
    <t>S/E Los Peumos 220 kV</t>
  </si>
  <si>
    <t>Sierra Gorda Solar</t>
  </si>
  <si>
    <t>PE Caos</t>
  </si>
  <si>
    <t>PE El Naranjo</t>
  </si>
  <si>
    <t>PE Pemuco</t>
  </si>
  <si>
    <t>Con Admisibilidad</t>
  </si>
  <si>
    <t>S/E Entre Rios 220 kV</t>
  </si>
  <si>
    <t>DE04735-19</t>
  </si>
  <si>
    <t>PF Oxum del Tamarugal</t>
  </si>
  <si>
    <t>Generadora y Distribuidora de Energia Oxum Spa</t>
  </si>
  <si>
    <t>PF Trento</t>
  </si>
  <si>
    <t>PMG PFV Bellavista</t>
  </si>
  <si>
    <t>S/E Lagunas 23 kV</t>
  </si>
  <si>
    <t>PE Cascabel</t>
  </si>
  <si>
    <t>may-23</t>
  </si>
  <si>
    <t>OP00115-20</t>
  </si>
  <si>
    <t>PF Paposo</t>
  </si>
  <si>
    <t>Iquique Solar</t>
  </si>
  <si>
    <t>Inversiones Iquique Solar SpA</t>
  </si>
  <si>
    <t>mar-21</t>
  </si>
  <si>
    <t>S/E Condores 220 kV</t>
  </si>
  <si>
    <t>AR Changos Solar</t>
  </si>
  <si>
    <t>S/E Los Changos 220 kV</t>
  </si>
  <si>
    <t>PMG Condor</t>
  </si>
  <si>
    <t>S/E Alcones 23 kV</t>
  </si>
  <si>
    <t>PMG Itahue</t>
  </si>
  <si>
    <t>S/E Itahue 66 kV</t>
  </si>
  <si>
    <t>PMG Pangui</t>
  </si>
  <si>
    <t>S/E Calama 23 kV</t>
  </si>
  <si>
    <t>PMG Wallkon</t>
  </si>
  <si>
    <t>S/E Charrua 154 kV</t>
  </si>
  <si>
    <t>Conexion a SE Puente Negro</t>
  </si>
  <si>
    <t>Hidroelectrica La Higuera S.A.</t>
  </si>
  <si>
    <t>Transmision</t>
  </si>
  <si>
    <t>SI</t>
  </si>
  <si>
    <t>S/E Puente Negro 220 kV</t>
  </si>
  <si>
    <t>PFV Algarrobal</t>
  </si>
  <si>
    <t>PF Cauquenes</t>
  </si>
  <si>
    <t>Parque Solar Viveros SpA</t>
  </si>
  <si>
    <t>S/E Cauquenes 13,2 kV</t>
  </si>
  <si>
    <t>PF Tutuven</t>
  </si>
  <si>
    <t>Parque Solar Los Peumos SpA</t>
  </si>
  <si>
    <t>PE El Guanaco</t>
  </si>
  <si>
    <t>Male</t>
  </si>
  <si>
    <t>PF Andino Occidente II</t>
  </si>
  <si>
    <t>Andes Solar S.A.</t>
  </si>
  <si>
    <t>S/E Portezuelo 220 kV</t>
  </si>
  <si>
    <t>PMG Santa Fabiola</t>
  </si>
  <si>
    <t>Concelene SpA.</t>
  </si>
  <si>
    <t>S/E Portezuelo 23 kV</t>
  </si>
  <si>
    <t>PF Rosa de Sharon</t>
  </si>
  <si>
    <t>Hanyang Chile S.A.</t>
  </si>
  <si>
    <t>S/E Curacavi 12 kV</t>
  </si>
  <si>
    <t>S/E Punta Sierra 220 kV</t>
  </si>
  <si>
    <t>PE Colinas</t>
  </si>
  <si>
    <t>S/E Hualqui 220 kV</t>
  </si>
  <si>
    <t>PFV Miraflores</t>
  </si>
  <si>
    <t>PF Likanantai</t>
  </si>
  <si>
    <t>S/E Likanantai 220 kV</t>
  </si>
  <si>
    <t>PMG El Llano</t>
  </si>
  <si>
    <t>Parque Solar Tangua SPA</t>
  </si>
  <si>
    <t>PF Avel Solar II</t>
  </si>
  <si>
    <t>S/E El Avellano 66 kV</t>
  </si>
  <si>
    <t>PF La Palma Solar II</t>
  </si>
  <si>
    <t>S/E Santa Elvira 66 kV</t>
  </si>
  <si>
    <t>S/E San Carlos 66 kV</t>
  </si>
  <si>
    <t>PF San Guillermo Solar</t>
  </si>
  <si>
    <t>S/E Linares Norte 66 kV</t>
  </si>
  <si>
    <t>PF Andino Occidente I</t>
  </si>
  <si>
    <t>PE Litueche</t>
  </si>
  <si>
    <t>S/E Litueche 110 kV</t>
  </si>
  <si>
    <t>PE y PF Agua Verde</t>
  </si>
  <si>
    <t>S/E Parinas 500 kV</t>
  </si>
  <si>
    <t>PE Don Maximiliano</t>
  </si>
  <si>
    <t>Alimentadores 23 kV distrib_SE Osorno</t>
  </si>
  <si>
    <t>Compañia Electrica de Osorno S.A.</t>
  </si>
  <si>
    <t>S/E Osorno 23 kV</t>
  </si>
  <si>
    <t>PF Domeyko</t>
  </si>
  <si>
    <t>Parque Solar Domeyko SpA</t>
  </si>
  <si>
    <t>S/E Agua Amarga 220 kV</t>
  </si>
  <si>
    <t>PF Estepa Solar</t>
  </si>
  <si>
    <t>Estepa Solar SpA</t>
  </si>
  <si>
    <t>PMG Hikuri Solar</t>
  </si>
  <si>
    <t>Energias Renovables DSL SpA</t>
  </si>
  <si>
    <t>S/E Capricornio 13,2 kV</t>
  </si>
  <si>
    <t>CMPC Mulchen</t>
  </si>
  <si>
    <t>CMPC Madera SpA</t>
  </si>
  <si>
    <t>S/E Picoltue 23 kV</t>
  </si>
  <si>
    <t>PF Paposo y PE Cascabel</t>
  </si>
  <si>
    <t>Acometida subterranea 23 kV SE Puerto Varas</t>
  </si>
  <si>
    <t>Cooperativa Regional Electrica Llanquihue Ltda. Crell Ltda.</t>
  </si>
  <si>
    <t>S/E Puerto Varas 23 kV</t>
  </si>
  <si>
    <t>Acometida subterranea 23 kV SE Sangra</t>
  </si>
  <si>
    <t>S/E Sangra 23 kV</t>
  </si>
  <si>
    <t>S/E Colaco 110 kV</t>
  </si>
  <si>
    <t>PE Horizonte II</t>
  </si>
  <si>
    <t>sept-24</t>
  </si>
  <si>
    <t>PF El Conquistador</t>
  </si>
  <si>
    <t>S/E Costanera 12 kV</t>
  </si>
  <si>
    <t>PF Alto Ñuble Solar</t>
  </si>
  <si>
    <t>S/E Chillan 66 kV</t>
  </si>
  <si>
    <t>PMG PFV Tamarugal</t>
  </si>
  <si>
    <t>S/E Tamarugal 23 kV</t>
  </si>
  <si>
    <t>PMG PFV Tamarugal II</t>
  </si>
  <si>
    <t>PE Loncualhue</t>
  </si>
  <si>
    <t>S/E Nueva Cauquenes 220 kV</t>
  </si>
  <si>
    <t>PE Yumbel</t>
  </si>
  <si>
    <t>DE00700-20</t>
  </si>
  <si>
    <t>PF Tirana Oeste</t>
  </si>
  <si>
    <t>PF Tinguiririca Solar</t>
  </si>
  <si>
    <t>S/E Tinguiririca 154 kV</t>
  </si>
  <si>
    <t>PF Casa Solar</t>
  </si>
  <si>
    <t>S/E Casas Viejas 110 kV</t>
  </si>
  <si>
    <t>op00117-20</t>
  </si>
  <si>
    <t>S/E Larqui 66 kV</t>
  </si>
  <si>
    <t>PF Leyda Solar</t>
  </si>
  <si>
    <t>S/E Leyda 110 kV</t>
  </si>
  <si>
    <t>PF Molina Solar</t>
  </si>
  <si>
    <t>S/E Molina 66 kV</t>
  </si>
  <si>
    <t>PF San Clemente Solar</t>
  </si>
  <si>
    <t>Desistido</t>
  </si>
  <si>
    <t>S/E Maule 154 kV</t>
  </si>
  <si>
    <t>OP00288-20</t>
  </si>
  <si>
    <t>PMG PFV Zaturno</t>
  </si>
  <si>
    <t>PMG Copihue</t>
  </si>
  <si>
    <t>Solarpack Chile Limitada</t>
  </si>
  <si>
    <t>S/E Parinacota 13,8 kV</t>
  </si>
  <si>
    <t>OP00109-20</t>
  </si>
  <si>
    <t>Normalizacion SE Rio Tolten en Secc. Rio Tolten</t>
  </si>
  <si>
    <t>Empresa Electrica Caren S.A.</t>
  </si>
  <si>
    <t>S/E Rio Tolten 220 kV</t>
  </si>
  <si>
    <t>Pampa Solar</t>
  </si>
  <si>
    <t>Pampa Solar SpA</t>
  </si>
  <si>
    <t>S/E Tap Off Dolores 23 kV</t>
  </si>
  <si>
    <t>OP00112-20</t>
  </si>
  <si>
    <t>Parque Eolico Litueche</t>
  </si>
  <si>
    <t>ago-22</t>
  </si>
  <si>
    <t>PMG Andalhue</t>
  </si>
  <si>
    <t>S/E Tap Off La Negra 23 kV</t>
  </si>
  <si>
    <t>OP00107-20</t>
  </si>
  <si>
    <t>PMG Luminiscencia</t>
  </si>
  <si>
    <t>S/E Uribe 23 kV</t>
  </si>
  <si>
    <t>PMG Zafiro</t>
  </si>
  <si>
    <t>S/E Armazones 23 kV</t>
  </si>
  <si>
    <t>OP00108-20</t>
  </si>
  <si>
    <t>Candelaria Solar (Sphera)</t>
  </si>
  <si>
    <t>S/E Candelaria 220 kV</t>
  </si>
  <si>
    <t>OP00286-20</t>
  </si>
  <si>
    <t>PF Leyda (Solek)</t>
  </si>
  <si>
    <t>Solek Desarrollo SpA</t>
  </si>
  <si>
    <t>DE00157-20</t>
  </si>
  <si>
    <t>PFV Violeta</t>
  </si>
  <si>
    <t>DE00043-20</t>
  </si>
  <si>
    <t>S/E Hernan Fuentes 110 kV</t>
  </si>
  <si>
    <t>OP00118-20</t>
  </si>
  <si>
    <t>01/15/2020</t>
  </si>
  <si>
    <t>PMG PFV ADELMA</t>
  </si>
  <si>
    <t>S/E Linares Norte 13,2 kV</t>
  </si>
  <si>
    <t>OP00275-20</t>
  </si>
  <si>
    <t>Avelladno Solar II</t>
  </si>
  <si>
    <t>S/E Nueva Los Varores 66 kV</t>
  </si>
  <si>
    <t>OP00283-20</t>
  </si>
  <si>
    <t>PE Pampa Los Changos</t>
  </si>
  <si>
    <t>Ingreso</t>
  </si>
  <si>
    <t>DE0063-20</t>
  </si>
  <si>
    <t>DE00590-20</t>
  </si>
  <si>
    <t>PE Florida</t>
  </si>
  <si>
    <t>DE00279-20</t>
  </si>
  <si>
    <t>ERNC LOA</t>
  </si>
  <si>
    <t>IBereolica</t>
  </si>
  <si>
    <t>DE00300-20</t>
  </si>
  <si>
    <t>PE GAMBOA</t>
  </si>
  <si>
    <t>Ingreso (23/01/2020)</t>
  </si>
  <si>
    <t>S/E Gamboa 220 kV</t>
  </si>
  <si>
    <t>DE00605-20</t>
  </si>
  <si>
    <t>PFV Vizcachitas</t>
  </si>
  <si>
    <t>Minera Vizcachitas Holdings</t>
  </si>
  <si>
    <t>OP00154-20</t>
  </si>
  <si>
    <t>PE Antofagasta</t>
  </si>
  <si>
    <t>Eólica</t>
  </si>
  <si>
    <t>OP00234-20</t>
  </si>
  <si>
    <t>PMG PFV Linar</t>
  </si>
  <si>
    <t>S/E Linares 13,2 kV</t>
  </si>
  <si>
    <t>OP00273-20</t>
  </si>
  <si>
    <t>PE Achiras</t>
  </si>
  <si>
    <t>OP00291-20</t>
  </si>
  <si>
    <t>DE00864-20</t>
  </si>
  <si>
    <t>RECHAZO</t>
  </si>
  <si>
    <t>OP00292-20</t>
  </si>
  <si>
    <t>DE00866-20</t>
  </si>
  <si>
    <t>PE Mejillones</t>
  </si>
  <si>
    <t>OP00290-20</t>
  </si>
  <si>
    <t>DE0865-20</t>
  </si>
  <si>
    <t>PE Lawal</t>
  </si>
  <si>
    <t>S/E Nueva Pichirropulli 220 kV</t>
  </si>
  <si>
    <t>OP00289-20</t>
  </si>
  <si>
    <t>Alto Ñuble Solar</t>
  </si>
  <si>
    <t>OP00282-20</t>
  </si>
  <si>
    <t>Leyda Solar</t>
  </si>
  <si>
    <t>OP00285-20</t>
  </si>
  <si>
    <t>ERNC Antofagasta</t>
  </si>
  <si>
    <t>Declarada admisible</t>
  </si>
  <si>
    <t>Eólica + Solar</t>
  </si>
  <si>
    <t>OP00297-20</t>
  </si>
  <si>
    <t>DE00081-20</t>
  </si>
  <si>
    <t>PMG Floripondio Solar</t>
  </si>
  <si>
    <t>DSL SpA</t>
  </si>
  <si>
    <t>DE00858-20</t>
  </si>
  <si>
    <t>PE La Alborada</t>
  </si>
  <si>
    <t>S/E Seccionadora El rosal 220 kV</t>
  </si>
  <si>
    <t>DE00893-20</t>
  </si>
  <si>
    <t>Estepa Solar</t>
  </si>
  <si>
    <t>DE00684-20</t>
  </si>
  <si>
    <t>Parque Híbrido Calama II</t>
  </si>
  <si>
    <t>S/E Nueva Chuquicamata</t>
  </si>
  <si>
    <t>DE00965-20</t>
  </si>
  <si>
    <t>PFV Víctor Jara</t>
  </si>
  <si>
    <t>OP00333-20</t>
  </si>
  <si>
    <t>DE00830-20</t>
  </si>
  <si>
    <t>PFV Alhambra Solar</t>
  </si>
  <si>
    <t>Ingreso 24/02</t>
  </si>
  <si>
    <t>OP00036-20</t>
  </si>
  <si>
    <t>CEME-1</t>
  </si>
  <si>
    <t>Envía Estudios Preoperativos</t>
  </si>
  <si>
    <t>OP00454-20</t>
  </si>
  <si>
    <t>OP00384-20</t>
  </si>
  <si>
    <t>Parque Solar Tagua Tagua</t>
  </si>
  <si>
    <t>Ingreso (02-03-2020)</t>
  </si>
  <si>
    <t>OP00455-20</t>
  </si>
  <si>
    <t>Parque Fotovoltaico Tres Cruces</t>
  </si>
  <si>
    <t>S/E Cumbres 220 kV</t>
  </si>
  <si>
    <t>TES Solar</t>
  </si>
  <si>
    <t>S/E Lucero 66 kV (Ex S/E Tres Esquinas Frontel)</t>
  </si>
  <si>
    <t>-36,785272°</t>
  </si>
  <si>
    <t>-72,199991°</t>
  </si>
  <si>
    <t>DE00963-20</t>
  </si>
  <si>
    <t>PE Pawal</t>
  </si>
  <si>
    <t>-40,146650°</t>
  </si>
  <si>
    <t>-72,933657°</t>
  </si>
  <si>
    <t>DE00905-20</t>
  </si>
  <si>
    <r>
      <rPr>
        <b/>
        <sz val="9"/>
        <color rgb="FF000000"/>
        <rFont val="Calibri"/>
        <family val="2"/>
      </rPr>
      <t>No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b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de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y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o</t>
    </r>
  </si>
  <si>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e</t>
    </r>
  </si>
  <si>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ipo</t>
    </r>
  </si>
  <si>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id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d
</t>
    </r>
    <r>
      <rPr>
        <b/>
        <sz val="9"/>
        <color rgb="FF000000"/>
        <rFont val="Calibri"/>
        <family val="2"/>
      </rPr>
      <t>[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W</t>
    </r>
    <r>
      <rPr>
        <b/>
        <sz val="9"/>
        <color rgb="FF000000"/>
        <rFont val="Calibri"/>
        <family val="2"/>
      </rPr>
      <t>]</t>
    </r>
  </si>
  <si>
    <t xml:space="preserve">Estado </t>
  </si>
  <si>
    <t>Fecha de Ingreso</t>
  </si>
  <si>
    <t>Fecha de Aprobacion</t>
  </si>
  <si>
    <t>PF Arica 9 MW</t>
  </si>
  <si>
    <t>En Calificación</t>
  </si>
  <si>
    <t>Subestación Quiani</t>
  </si>
  <si>
    <t>PFJardín Solar</t>
  </si>
  <si>
    <t>Colbún S.A.</t>
  </si>
  <si>
    <t>Subestación Nueva Pozo Almonte</t>
  </si>
  <si>
    <t>SEONGNAM</t>
  </si>
  <si>
    <t>ANDES GREEN COMPANY S.A.</t>
  </si>
  <si>
    <t>Modificación Proyecto Fotovoltaico Valle del Sol</t>
  </si>
  <si>
    <t>Enel Green Power Chile Limitada</t>
  </si>
  <si>
    <t>(S/E) Encuentro</t>
  </si>
  <si>
    <t>Parque Fotovoltaico La Pena</t>
  </si>
  <si>
    <t>La Pena Solar SpA</t>
  </si>
  <si>
    <t>Parque Fotovoltaico Litoral Solar</t>
  </si>
  <si>
    <t>Litoral Solar Spa</t>
  </si>
  <si>
    <t>Parque Fotovoltaico El Membrillo</t>
  </si>
  <si>
    <t>Membrillo Solar SpA</t>
  </si>
  <si>
    <t>PLANTA FOTOVOLTAICA FIRENZE SOLAR</t>
  </si>
  <si>
    <t>Firenze Solar SpA</t>
  </si>
  <si>
    <t>Parque Fotovoltaico La Quinta PMG</t>
  </si>
  <si>
    <t>Humberto Solar SpA</t>
  </si>
  <si>
    <t>Parque Fotovoltaico Parral</t>
  </si>
  <si>
    <t>Parral Solar SpA</t>
  </si>
  <si>
    <t>Parque Solar Fotovoltaico Barcelona</t>
  </si>
  <si>
    <t>Belen Solar SpA</t>
  </si>
  <si>
    <t>Parque Solar Fotovoltaico Drux II</t>
  </si>
  <si>
    <t>Nain Solar SpA</t>
  </si>
  <si>
    <t>Casa de Lata Solar</t>
  </si>
  <si>
    <t>Casa de Lata Solar SpA</t>
  </si>
  <si>
    <t>Parque Solar Fotovoltaico La Victoria</t>
  </si>
  <si>
    <t>Magdalena Solar SpA</t>
  </si>
  <si>
    <t>Parque Solar Fotovoltaico Tepú</t>
  </si>
  <si>
    <t>TEPÚ SPA</t>
  </si>
  <si>
    <t>El Olivar Solar</t>
  </si>
  <si>
    <t>El Olivar Solar SpA</t>
  </si>
  <si>
    <t>Parque Solar Cabrero</t>
  </si>
  <si>
    <t>IMPULSO SOLAR EL RESPLANDOR SpA</t>
  </si>
  <si>
    <t>Parque Eólico Rarinco</t>
  </si>
  <si>
    <t>Energia Renovable Verano Tres SpA</t>
  </si>
  <si>
    <t>Planta Fotovoltaica Nahuén</t>
  </si>
  <si>
    <t>GR Pilo SpA</t>
  </si>
  <si>
    <t>RCA Aprobada</t>
  </si>
  <si>
    <t>Parque Solar Avilés</t>
  </si>
  <si>
    <t>Solar TI Seis SpA.</t>
  </si>
  <si>
    <t>Parque Fotovoltaico San ALfonso</t>
  </si>
  <si>
    <t>Sunco Energy Chile SpA</t>
  </si>
  <si>
    <t>Parque Solar Fotovoltaico Pencahue</t>
  </si>
  <si>
    <t>Hiruela Energía SpA</t>
  </si>
  <si>
    <t>PARQUE FOTOVOLTAICO LA ROSA DE SHARON</t>
  </si>
  <si>
    <t>La Rosa de Sharon SpA</t>
  </si>
  <si>
    <t>La Palma Solar</t>
  </si>
  <si>
    <t>SANTA ELVIRA ENERGY SpA</t>
  </si>
  <si>
    <t>Instalación de 3 Aerogeneradores en Sector Colonia Belbén</t>
  </si>
  <si>
    <t>WIND 2 SPA</t>
  </si>
  <si>
    <t>Instalación de 3 Aerogeneradores en Fundo Degan Chico</t>
  </si>
  <si>
    <t>WIND 1 SPA</t>
  </si>
  <si>
    <r>
      <rPr>
        <b/>
        <sz val="11"/>
        <color rgb="FF000000"/>
        <rFont val="Calibri"/>
        <family val="2"/>
      </rPr>
      <t>N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>b</t>
    </r>
    <r>
      <rPr>
        <b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d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y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to</t>
    </r>
  </si>
  <si>
    <r>
      <rPr>
        <b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d</t>
    </r>
    <r>
      <rPr>
        <b/>
        <sz val="11"/>
        <color rgb="FF000000"/>
        <rFont val="Calibri"/>
        <family val="2"/>
      </rPr>
      <t xml:space="preserve">e
</t>
    </r>
    <r>
      <rPr>
        <b/>
        <sz val="11"/>
        <color rgb="FF000000"/>
        <rFont val="Calibri"/>
        <family val="2"/>
      </rPr>
      <t>S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l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>u</t>
    </r>
    <r>
      <rPr>
        <b/>
        <sz val="11"/>
        <color rgb="FF000000"/>
        <rFont val="Calibri"/>
        <family val="2"/>
      </rPr>
      <t>d</t>
    </r>
  </si>
  <si>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>s</t>
    </r>
    <r>
      <rPr>
        <b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d</t>
    </r>
    <r>
      <rPr>
        <b/>
        <sz val="11"/>
        <color rgb="FF000000"/>
        <rFont val="Calibri"/>
        <family val="2"/>
      </rPr>
      <t>o</t>
    </r>
  </si>
  <si>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>s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S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l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n</t>
    </r>
    <r>
      <rPr>
        <b/>
        <sz val="11"/>
        <color rgb="FF000000"/>
        <rFont val="Calibri"/>
        <family val="2"/>
      </rPr>
      <t>te</t>
    </r>
  </si>
  <si>
    <r>
      <rPr>
        <b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o</t>
    </r>
  </si>
  <si>
    <r>
      <rPr>
        <b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d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 xml:space="preserve">d
</t>
    </r>
    <r>
      <rPr>
        <b/>
        <sz val="11"/>
        <color rgb="FF000000"/>
        <rFont val="Calibri"/>
        <family val="2"/>
      </rPr>
      <t>[</t>
    </r>
    <r>
      <rPr>
        <b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>W</t>
    </r>
    <r>
      <rPr>
        <b/>
        <sz val="11"/>
        <color rgb="FF000000"/>
        <rFont val="Calibri"/>
        <family val="2"/>
      </rPr>
      <t>]</t>
    </r>
  </si>
  <si>
    <t>Interesado ingresa SUCT</t>
  </si>
  <si>
    <t>CEN asigna NUP</t>
  </si>
  <si>
    <t>Interesado responde observaciones</t>
  </si>
  <si>
    <t>CEN admisibilidad o rechazo</t>
  </si>
  <si>
    <t>Aumento plazo para DC</t>
  </si>
  <si>
    <t>ACeptación o rechazo por el CEN</t>
  </si>
  <si>
    <t>Basualto</t>
  </si>
  <si>
    <t>Hidroelectrica Basualto SpA.</t>
  </si>
  <si>
    <t>may-18</t>
  </si>
  <si>
    <t>S/E La Mina 66 kV</t>
  </si>
  <si>
    <t>Flores</t>
  </si>
  <si>
    <t>Hidroelectrica Flores S.A.</t>
  </si>
  <si>
    <t>Linea 1x66 kV Pangal - Tap Off Chacayes</t>
  </si>
  <si>
    <t>Cabrero</t>
  </si>
  <si>
    <t>Hidroelectrica La Estancia S.A.</t>
  </si>
  <si>
    <t>S/E Melipeuco 23 kV</t>
  </si>
  <si>
    <t>CH Digua</t>
  </si>
  <si>
    <t>Electrica Digua SpA</t>
  </si>
  <si>
    <t>abr-19</t>
  </si>
  <si>
    <t>Linea 2x220 kV San Fabian - Ancoa</t>
  </si>
  <si>
    <t>PCH San Pedro</t>
  </si>
  <si>
    <t>Grupo Pirandes SpA</t>
  </si>
  <si>
    <t>Linea 1x66 kV Tap Rio Colorado - Armerillo</t>
  </si>
  <si>
    <t>Central El Romero</t>
  </si>
  <si>
    <t>Aaktei Transmision SpA</t>
  </si>
  <si>
    <t>S/E Caren Bajo 23 kV</t>
  </si>
  <si>
    <t>Cerro Trinchera</t>
  </si>
  <si>
    <t>Electro Austral Generacion Ltda</t>
  </si>
  <si>
    <t>CHP Trupan</t>
  </si>
  <si>
    <t>Asociacion de Canalistas Canal Zañartu</t>
  </si>
  <si>
    <t>Linea 1x154 kV Abanico - Charrua</t>
  </si>
  <si>
    <t>Central Teno Gas 50</t>
  </si>
  <si>
    <t>Linea 1x66 kV Teno - Aguas Negras</t>
  </si>
  <si>
    <t>PE Calama</t>
  </si>
  <si>
    <t>Linea 1x220 kV Calama - Solar Jama</t>
  </si>
  <si>
    <t>Central El Brujo</t>
  </si>
  <si>
    <t>Hidroelectrica Azufre SpA.</t>
  </si>
  <si>
    <t>Linea 1x220 kV Confluencia - San Andres</t>
  </si>
  <si>
    <t>Hidroelectrica Paredones</t>
  </si>
  <si>
    <t>Hidroelectrica Paredones S.A.</t>
  </si>
  <si>
    <t>Hidroelectrica Blanco</t>
  </si>
  <si>
    <t>Hidroelectrica Blanco S.A.</t>
  </si>
  <si>
    <t>Ckani</t>
  </si>
  <si>
    <t>Domeyko Oeste FV</t>
  </si>
  <si>
    <t>Domeyko Oeste Cinco SpA</t>
  </si>
  <si>
    <t>S/E Puri 220 kV</t>
  </si>
  <si>
    <t>FV Pampa Tigre</t>
  </si>
  <si>
    <t>Linea 1x220 kV Farellon - Cerro Tigre</t>
  </si>
  <si>
    <t>PE Tchamma</t>
  </si>
  <si>
    <t>Solicitud Aprobada (Inició Proceso de Conexión con el CEN)</t>
  </si>
  <si>
    <t>Linea 1x220 kV Encuentro - Spence</t>
  </si>
  <si>
    <t>PE Cerro Tigre</t>
  </si>
  <si>
    <t>S/E Farellon 220 kV</t>
  </si>
  <si>
    <t>Central Diesel Llanos Blancos</t>
  </si>
  <si>
    <t>Prime Energia</t>
  </si>
  <si>
    <t>Linea 1x220 kV Pan de Azucar - Minera Teck</t>
  </si>
  <si>
    <t>Cipresillos</t>
  </si>
  <si>
    <t>Electrica Cipresillos SpA</t>
  </si>
  <si>
    <t>jul-18</t>
  </si>
  <si>
    <t>Linea 1x66 kV Tap Off - Chacayes</t>
  </si>
  <si>
    <t>PE Alena</t>
  </si>
  <si>
    <t>Solicitud Aprobada (inició Proceso de Conexión con el CEN)</t>
  </si>
  <si>
    <t>Linea 1x154 kV Los angeles - Santa Fe</t>
  </si>
  <si>
    <t>La Huella</t>
  </si>
  <si>
    <t>AustrianSolar Chile Seis SpA.</t>
  </si>
  <si>
    <t>S/E Don Hector 220 kV</t>
  </si>
  <si>
    <t>CH La Engorda</t>
  </si>
  <si>
    <t>Exploraciones Hidricas SpA.</t>
  </si>
  <si>
    <t>El Pinar</t>
  </si>
  <si>
    <t>Empresa Electrica El Pinar SpA.</t>
  </si>
  <si>
    <t>S/E Antuco 220 kV</t>
  </si>
  <si>
    <t>PV Coya</t>
  </si>
  <si>
    <t>Solventus Chile SpA.</t>
  </si>
  <si>
    <t>feb-18</t>
  </si>
  <si>
    <t>Linea 1x220 kV Crucero - Radomiro Tomic</t>
  </si>
  <si>
    <t>Blancas Solar</t>
  </si>
  <si>
    <t>Renovalia Chile Tres SpA.</t>
  </si>
  <si>
    <t>Linea 1x66 kV Palestina - EL Peñon</t>
  </si>
  <si>
    <t>PE San Matias</t>
  </si>
  <si>
    <t>Eolica San Matias SpA</t>
  </si>
  <si>
    <t>Linea 1x220 kV Tap Maria Dolores - Celulosa Laja</t>
  </si>
  <si>
    <t>Minera Salar Blanco</t>
  </si>
  <si>
    <t>Minera Salar Blanco S.A.</t>
  </si>
  <si>
    <t>Linea 1x23 kV La Coipa - Estacion de Bombeo</t>
  </si>
  <si>
    <t>Subestacion electrica El Bato</t>
  </si>
  <si>
    <t>Enap Refinerias S.A.</t>
  </si>
  <si>
    <t>S/E GNL Quintero 110 kV</t>
  </si>
  <si>
    <t>San Pedro I</t>
  </si>
  <si>
    <t>GPG Solar Chile 2017 SpA</t>
  </si>
  <si>
    <t>Salar del Carmen SQM</t>
  </si>
  <si>
    <t>SQM</t>
  </si>
  <si>
    <t>Linea 1x110 kV Uribe -Uribe Solar</t>
  </si>
  <si>
    <t>PE San Rarinco</t>
  </si>
  <si>
    <t>Linea 1x220 kV Tap Maria Dolores - Santa Fe</t>
  </si>
  <si>
    <t>Ampliacion Cerro Pabellon</t>
  </si>
  <si>
    <t>Geotermica del Norte S.A.</t>
  </si>
  <si>
    <t>S/E Cerro Pabellon</t>
  </si>
  <si>
    <t>CH El Canelo</t>
  </si>
  <si>
    <t>Energia Coyanco S.A.</t>
  </si>
  <si>
    <t>S/E La Laja 110 kV</t>
  </si>
  <si>
    <t>CH Correntoso</t>
  </si>
  <si>
    <t>Hidropalmar S.A.</t>
  </si>
  <si>
    <t>S/E Copihues 110 kV</t>
  </si>
  <si>
    <t>CH Palmar</t>
  </si>
  <si>
    <t>PF Sol de Atacama</t>
  </si>
  <si>
    <t>AustrianSolar Chile Dos SpA.</t>
  </si>
  <si>
    <t>Linea 1x110 kV Planta de Bombeo 2 - Manto Verde</t>
  </si>
  <si>
    <t>PF La Cruz Solar</t>
  </si>
  <si>
    <t>Fotovoltaica Norte Grande 1 SpA</t>
  </si>
  <si>
    <t>S/E La Cruz 220 kV</t>
  </si>
  <si>
    <t>PF Libertad I</t>
  </si>
  <si>
    <t>S/E Agrosuper 23 kV</t>
  </si>
  <si>
    <t>Elaboracion Informe CTD</t>
  </si>
  <si>
    <t>S/E Agrosuper 220 kV</t>
  </si>
  <si>
    <t>PE Vergara</t>
  </si>
  <si>
    <t>PE Vergara SpA</t>
  </si>
  <si>
    <t>Linea 1x220 kV Charrua - Santa Fe</t>
  </si>
  <si>
    <t>PF Carena</t>
  </si>
  <si>
    <t>Orion Power S.A.</t>
  </si>
  <si>
    <t>Linea 1x44 kV Carena - Puente Alto CMPC</t>
  </si>
  <si>
    <t>PE Piedra Amarilla</t>
  </si>
  <si>
    <t>PE Piedra Amarilla SpA</t>
  </si>
  <si>
    <t>Linea 1x220 kV Mulchen - PE Renaico</t>
  </si>
  <si>
    <t>DE00584-20</t>
  </si>
  <si>
    <t>PE Mesamavida</t>
  </si>
  <si>
    <t>AES Gener</t>
  </si>
  <si>
    <t>S/E Santa Luisa 154 kV</t>
  </si>
  <si>
    <t>Albemarle</t>
  </si>
  <si>
    <t>feb-20</t>
  </si>
  <si>
    <t>Linea 1x220 kV Andes - Laberinto</t>
  </si>
  <si>
    <t>Hidromocho</t>
  </si>
  <si>
    <t>Hidromocho S.A.</t>
  </si>
  <si>
    <t>S/E El Mocho 23 kV</t>
  </si>
  <si>
    <t>PF Sol de Los Andes</t>
  </si>
  <si>
    <t>AustrianSolar Chile Uno SpA.</t>
  </si>
  <si>
    <t>Linea 1x110 kV Diego de Almagro - Llanta</t>
  </si>
  <si>
    <t>PS Nuevo Quillagua</t>
  </si>
  <si>
    <t>Parque Eolico Quillagua SpA</t>
  </si>
  <si>
    <t>nov-19</t>
  </si>
  <si>
    <t>S/E PE Quillagua 220 kV</t>
  </si>
  <si>
    <t>PE Peñasco Ventoso</t>
  </si>
  <si>
    <t>Compañia Quilleco SpA.</t>
  </si>
  <si>
    <t>Linea 2x220 kV Quilleco - Charrua</t>
  </si>
  <si>
    <t>Linea 2x220 kV Maitencillo - Caserones</t>
  </si>
  <si>
    <t>CH Rucalhue</t>
  </si>
  <si>
    <t>Atiaia Energia</t>
  </si>
  <si>
    <t>Linea 2x220 kV Mulchen - Angostura</t>
  </si>
  <si>
    <t>CH La Confianza</t>
  </si>
  <si>
    <t>Hidroconfianza SpA</t>
  </si>
  <si>
    <t>Linea 1x23 kV Peuchen - Mampil</t>
  </si>
  <si>
    <t>CH Los Lagos</t>
  </si>
  <si>
    <t>Elaboracion Informe Aprobacion/Rechazo</t>
  </si>
  <si>
    <t>Empresa Electrica Pilmaiquen S.A.</t>
  </si>
  <si>
    <t>Linea 1x220 kV Rucatayo - Pichirrahue</t>
  </si>
  <si>
    <t>PF Sol de Varas</t>
  </si>
  <si>
    <t>AustrianSolar Chile Tres SpA.</t>
  </si>
  <si>
    <t>S/E Luz del Norte 220 kV</t>
  </si>
  <si>
    <t>PF Nuevo Futuro</t>
  </si>
  <si>
    <t>Linea Guacolda-Maitencillo</t>
  </si>
  <si>
    <t>Switchgear 23 kV SE Andes - Hanwha Q Cells</t>
  </si>
  <si>
    <t>Hanwha Q Cells Chile SpA</t>
  </si>
  <si>
    <t>S/E Andes 23 kV</t>
  </si>
  <si>
    <t>CH Aillin</t>
  </si>
  <si>
    <t>Hidroelectrica Las Juntas S.A.</t>
  </si>
  <si>
    <t>S/E Peuchen 220 kV</t>
  </si>
  <si>
    <t>Sol de Lila</t>
  </si>
  <si>
    <t>S/E Andes</t>
  </si>
  <si>
    <t>Tamarico 2</t>
  </si>
  <si>
    <t>Campanillas Solar SpA</t>
  </si>
  <si>
    <t>Rucasol</t>
  </si>
  <si>
    <t>Rucasol SpA</t>
  </si>
  <si>
    <t>Linea 1x110 kV Punta Peuco - Loma los Colorados</t>
  </si>
  <si>
    <t>Parque Eolico Atacama SpA</t>
  </si>
  <si>
    <t>Linea 2x220 kV Cabo Leones - Maitencillo</t>
  </si>
  <si>
    <t>Arqueros</t>
  </si>
  <si>
    <t>Laguna Resources Chile Limitada</t>
  </si>
  <si>
    <t>Linea 1x220 kV Carrera Pinto - La Coipa</t>
  </si>
  <si>
    <t>Los Olmos</t>
  </si>
  <si>
    <t>Linea 1X220 kV Tolpan - Mulchen</t>
  </si>
  <si>
    <t>Linea 1x220 kV Encuentro - Tchitack Hales</t>
  </si>
  <si>
    <t>PF Sierra Soleada</t>
  </si>
  <si>
    <t>Inmobiliaria e Inversiones Los Coihues S.A.</t>
  </si>
  <si>
    <t>Linea 1x110 kV Diego de Almagro - Manto Verde</t>
  </si>
  <si>
    <t>DE00167-20</t>
  </si>
  <si>
    <t>Linea 1x220 kV Totoralillo - Cerro Negro Norte</t>
  </si>
  <si>
    <t>PF Lince Solar</t>
  </si>
  <si>
    <t>Inversiones Lince Solar SpA</t>
  </si>
  <si>
    <t>Linea 1x110 kV Sierra Gorda - Bombeo 2</t>
  </si>
  <si>
    <t>Rechazada (no cuenta con capacidad técnica)</t>
  </si>
  <si>
    <t>DE00677-20</t>
  </si>
  <si>
    <t>Ampliacion San Pedro I</t>
  </si>
  <si>
    <t>Parque Eolico Punta de Talca SpA.</t>
  </si>
  <si>
    <t>PF Caracas II</t>
  </si>
  <si>
    <t>Generadora SolSoliv SpA.</t>
  </si>
  <si>
    <t>S/E Prime Condores</t>
  </si>
  <si>
    <t>Minera Santo Domingo SCM</t>
  </si>
  <si>
    <t>PMG PFV Ckontor</t>
  </si>
  <si>
    <t>S/E Mantos Blancos</t>
  </si>
  <si>
    <t>CH Los Corrales</t>
  </si>
  <si>
    <t>Hidroelectrica Los Corrales SpA.</t>
  </si>
  <si>
    <t>S/E Central San Andres 220 kV</t>
  </si>
  <si>
    <t>PMG PFV Los Colorados</t>
  </si>
  <si>
    <t>Energia de la Patagonia y Aysen SpA.</t>
  </si>
  <si>
    <t>S/E Los Colorados</t>
  </si>
  <si>
    <t>OP00329-20</t>
  </si>
  <si>
    <t>PMG PFV Cerro Negro Norte</t>
  </si>
  <si>
    <t>S/E Cerro Negro Norte</t>
  </si>
  <si>
    <t>OP00331-20</t>
  </si>
  <si>
    <t>Til Til Energias SpA.</t>
  </si>
  <si>
    <t>Linea 110 kV Loma Los Colorados - Tap Punta Peuco</t>
  </si>
  <si>
    <t>Solar Piemonte</t>
  </si>
  <si>
    <t>Solar Piemonte SpA.</t>
  </si>
  <si>
    <t>S/E Punitaqui 13,2 kV</t>
  </si>
  <si>
    <t>PF Los Condores</t>
  </si>
  <si>
    <t>Fontus Prime Solar SpA</t>
  </si>
  <si>
    <t>S/E Los Condores</t>
  </si>
  <si>
    <t>PF Combarbala</t>
  </si>
  <si>
    <t>Línea 1x110 kV Estructura N248 - Central Combarbalá</t>
  </si>
  <si>
    <t>DE00407-20</t>
  </si>
  <si>
    <t>PF Llanos Blancos</t>
  </si>
  <si>
    <t>S/E Llanos Blancos</t>
  </si>
  <si>
    <t>PF Pajonales</t>
  </si>
  <si>
    <t>Linea Maitencillo Caserones 220 kV</t>
  </si>
  <si>
    <t>PMG Altamira Solar</t>
  </si>
  <si>
    <t>Sin empresa</t>
  </si>
  <si>
    <t>S/E Minera Franke</t>
  </si>
  <si>
    <t>PMG Lince Solar</t>
  </si>
  <si>
    <t>S/E El Lince</t>
  </si>
  <si>
    <t>PMG Quebradilla Solar 1</t>
  </si>
  <si>
    <t>PMG Quebradilla Solar 2</t>
  </si>
  <si>
    <t>PMG Quebradilla Solar 3</t>
  </si>
  <si>
    <t>PMG Quebradilla Solar 4</t>
  </si>
  <si>
    <t>PF Caimanes</t>
  </si>
  <si>
    <t>Generadora Caimanes SpA</t>
  </si>
  <si>
    <t>S/E Los Vilos</t>
  </si>
  <si>
    <t>PMG Aguacolla Solar</t>
  </si>
  <si>
    <t>S/E Jorquera</t>
  </si>
  <si>
    <t>PMG Cucumelo Solar</t>
  </si>
  <si>
    <t>Tap Off La Cruz</t>
  </si>
  <si>
    <t>PMG Floripondio</t>
  </si>
  <si>
    <t>S/E Aguas Blancas</t>
  </si>
  <si>
    <t>PMG Tupa Solar</t>
  </si>
  <si>
    <t>S/E La Cascada</t>
  </si>
  <si>
    <t>Aumento de potencia MCH Dos Valles</t>
  </si>
  <si>
    <t>Hidroelectrica Dos Valles SpA.</t>
  </si>
  <si>
    <t>S/E El Paso</t>
  </si>
  <si>
    <t>Blanco</t>
  </si>
  <si>
    <t>PF Armando Solar</t>
  </si>
  <si>
    <t>S/E Masisa</t>
  </si>
  <si>
    <t>PF Cabrero Solar</t>
  </si>
  <si>
    <t>S/E Fibranova</t>
  </si>
  <si>
    <t>PMG El Gatin Solar</t>
  </si>
  <si>
    <t>DE00582-20</t>
  </si>
  <si>
    <t>CAN-6 Blanco</t>
  </si>
  <si>
    <t>Llanos Blancos 2</t>
  </si>
  <si>
    <t>PS Antofagasta</t>
  </si>
  <si>
    <t>Ibereolica Solar Antofagasta SpA</t>
  </si>
  <si>
    <t>sept-23</t>
  </si>
  <si>
    <t>Linea 2x220 kV Maria Elena - Kimal</t>
  </si>
  <si>
    <t>Don Eugenio</t>
  </si>
  <si>
    <t>Piedras Negras</t>
  </si>
  <si>
    <t>Hidroelectrica Piedras Negras SpA.</t>
  </si>
  <si>
    <t>Punta del Viento</t>
  </si>
  <si>
    <t>Hidroelectrica Punta del Viento SpA.</t>
  </si>
  <si>
    <t>Doña Patricia</t>
  </si>
  <si>
    <t>S/E Elevadora CR Maitencillo</t>
  </si>
  <si>
    <t>S/E Parinacota</t>
  </si>
  <si>
    <t>PMG Kiana Solar</t>
  </si>
  <si>
    <t>oEnergy Generacion Solar Distribuida SpA</t>
  </si>
  <si>
    <t>Linea Tap Off La Negra - Alto Norte</t>
  </si>
  <si>
    <t>PMG PFV Alto Norte</t>
  </si>
  <si>
    <t>S/E Alto Norte</t>
  </si>
  <si>
    <t>OP00119-20</t>
  </si>
  <si>
    <t>PF Chañar Solar (Sphera)</t>
  </si>
  <si>
    <t>PMG PFV Chañar (Grenergy)</t>
  </si>
  <si>
    <t>PMG PFV Chungungo</t>
  </si>
  <si>
    <t>PMG PFV Pedernales</t>
  </si>
  <si>
    <t>S/E Salvador</t>
  </si>
  <si>
    <t>Ineusol</t>
  </si>
  <si>
    <t>KPF SpA</t>
  </si>
  <si>
    <t>Linea 1x110 kV Loma Los Colorados - Punta Peuco</t>
  </si>
  <si>
    <t>PMG Travesia</t>
  </si>
  <si>
    <t>S/E Travesia 23 kV</t>
  </si>
  <si>
    <t>DE00228-20</t>
  </si>
  <si>
    <t>PMG PFV Pampa Unión</t>
  </si>
  <si>
    <t>eólica</t>
  </si>
  <si>
    <t>Línea 2x220 kV Cabo Leones - Maitencillo C2</t>
  </si>
  <si>
    <t>OP00233-20</t>
  </si>
  <si>
    <t xml:space="preserve">PMG PFV Puelma </t>
  </si>
  <si>
    <t>S/E Spence 23 kV</t>
  </si>
  <si>
    <t>DE00403-20</t>
  </si>
  <si>
    <t>PMG PFV Tambillo</t>
  </si>
  <si>
    <t>S/E Jorquera 23 kV</t>
  </si>
  <si>
    <t>DE00402-20</t>
  </si>
  <si>
    <t xml:space="preserve">Molina Solar </t>
  </si>
  <si>
    <t>OP00287-20</t>
  </si>
  <si>
    <t>PE La Cabaña</t>
  </si>
  <si>
    <t>Línea 1x220 kV Parque Eólico Renaico - Mulchén</t>
  </si>
  <si>
    <t>Alto Bonito</t>
  </si>
  <si>
    <t>Ingreso (06-02-2020)</t>
  </si>
  <si>
    <t>Hidrobonito SA</t>
  </si>
  <si>
    <t>Línea 23 kV Río Bonito - Bonito</t>
  </si>
  <si>
    <t>Los Lagos</t>
  </si>
  <si>
    <t>DE01079-20</t>
  </si>
  <si>
    <t>Finis Terrae Extensión</t>
  </si>
  <si>
    <t>ENEL Green Power del Sur SpA</t>
  </si>
  <si>
    <t>126.2</t>
  </si>
  <si>
    <t>S/E Rande 220 kV</t>
  </si>
  <si>
    <t>Taltal Solar</t>
  </si>
  <si>
    <t>Ingreso (19-02-2020)</t>
  </si>
  <si>
    <t>S/E Eólica Taltal 220 kV</t>
  </si>
  <si>
    <t>Vega Solar</t>
  </si>
  <si>
    <t>Tap Off línea Arica - Chapiquiña 66 kV</t>
  </si>
  <si>
    <t>OP00508-20</t>
  </si>
  <si>
    <t>Sirio Solar</t>
  </si>
  <si>
    <t>Polux Solar</t>
  </si>
  <si>
    <t>Atria Solar</t>
  </si>
  <si>
    <t>Subestación</t>
  </si>
  <si>
    <t>Carta</t>
  </si>
  <si>
    <t>DE06932-19</t>
  </si>
  <si>
    <t>DE05670-19</t>
  </si>
  <si>
    <t>S/E Frontera 220 kV</t>
  </si>
  <si>
    <t>DE06864-19</t>
  </si>
  <si>
    <t>S/E Don Héctor</t>
  </si>
  <si>
    <t>DE06738-19</t>
  </si>
  <si>
    <t>DE06711-19</t>
  </si>
  <si>
    <t>DE00865-20</t>
  </si>
  <si>
    <t>Solicitudes SUCT GENERAL</t>
  </si>
  <si>
    <t>Instalaciones / MW Aceptados (previo)</t>
  </si>
  <si>
    <t>Instalaciones / MW ACEPTADOS (ORDENADO)</t>
  </si>
  <si>
    <t>Instalaciones / MW ACEPTADOS (PREVIO)</t>
  </si>
  <si>
    <t>MW ACEPTADOS (ORDENADO)</t>
  </si>
  <si>
    <t>Empresa con mas rechazos o procesos desistidos</t>
  </si>
  <si>
    <t>Instalaciones</t>
  </si>
  <si>
    <t>Cantidad</t>
  </si>
  <si>
    <t>TOTAL</t>
  </si>
  <si>
    <t>Solicitudes SASC/ SUCT (MW TOTALES)</t>
  </si>
  <si>
    <t>Menor o igual 50 MW</t>
  </si>
  <si>
    <t>50 - 100 MW</t>
  </si>
  <si>
    <t>Mayor o igual a 100 MW</t>
  </si>
  <si>
    <t>Mayor que 50 y Menor que 100 MW</t>
  </si>
  <si>
    <t>S/E Combarbala</t>
  </si>
  <si>
    <t>Eolicas</t>
  </si>
  <si>
    <t>Cantidad de Solicitudes</t>
  </si>
  <si>
    <t>Nombre antiguo</t>
  </si>
  <si>
    <t>Nombre nuevo</t>
  </si>
  <si>
    <t>S/E Tres Esquinas Frontel 66 kV</t>
  </si>
  <si>
    <t>S/E Lucero 66 kV</t>
  </si>
  <si>
    <t>DE00295-20</t>
  </si>
  <si>
    <t>Proyecto</t>
  </si>
  <si>
    <t>Promueve</t>
  </si>
  <si>
    <t>CEN envia a la CNE</t>
  </si>
  <si>
    <t>Justificacion</t>
  </si>
  <si>
    <t>Ampliacion en S/E Frontera kV</t>
  </si>
  <si>
    <t>DE0164-20</t>
  </si>
  <si>
    <t xml:space="preserve">Sol del Loa cuenta con permisos ambientales
La obra es urgente porque la fecha prevista del parque es en 1 1/2 año mas
</t>
  </si>
  <si>
    <t>Ampliacion en S/E Illapa 220 kV</t>
  </si>
  <si>
    <t>Solicitudes SASC GENERAL</t>
  </si>
  <si>
    <t>Instalaciones con + MW aceptados</t>
  </si>
  <si>
    <t>PREVIO</t>
  </si>
  <si>
    <t>Empresas con + MW aceptados</t>
  </si>
  <si>
    <t>Empresas con + solicitudes rechazadas o desistidas</t>
  </si>
  <si>
    <t>Eolica Monte Redondo</t>
  </si>
  <si>
    <t>Solicitudes SASC SOLARES (MW TOTALES)</t>
  </si>
  <si>
    <t>Solicitudes SUCT SOLARES (MW TOTALES)</t>
  </si>
  <si>
    <t>S/E LLAIMA (EX S/E NUEVA PILLANLELBUN)</t>
  </si>
  <si>
    <t>S/E LOS LIBERTADORES</t>
  </si>
  <si>
    <t>2 X 110/23 kV 75 MVA</t>
  </si>
  <si>
    <t>-70.73095103070499,-33.42115068073934,0 -70.73093888172291,-33.42088551181979,0 -70.73234720248145,-33.41330772075929,0 -70.7321802489846,-33.40116682584213,0 -70.72499479812863,-33.39402090529397,0 -70.69882069125238,-33.37234229271934,0 -70.69182784994351,-33.35819627568547,0</t>
  </si>
  <si>
    <t>AMPLIACIÓN DE CAPACIDAD LÍNEA 2X500 kV NUEVA MAITENCILLO - NUEVA PAN DE AZÚCAR</t>
  </si>
  <si>
    <t>Complemento CEN 2020</t>
  </si>
  <si>
    <t>Aumentar en 600 MVA. (Quedaría en 2300 MW En total)</t>
  </si>
  <si>
    <t>AMPLIACIÓN DE CAPACIDAD LÍNEA 2X500 kV NUEVA PAN DE AZÚCAR - POLPAICO</t>
  </si>
  <si>
    <t>-71.21930950514816,-30.12046525034272,0 -71.24238894483157,-30.1271748027444,0 -71.26367440763532,-30.16861166178732,0 -71.39091734170448,-30.25718971032282,0 -71.41071294462799,-30.37612027878376,0 -71.46728560886059,-30.46031638843062,0 -71.47212049775783,-30.46216309140914,0 -71.50686029883983,-30.50895935507188,0 -71.5258696604777,-30.56190027767932,0 -71.53126488130617,-30.62471641952562,0 -71.53943249159049,-30.65797757524785,0 -71.53746881125316,-30.67222375452703,0 -71.54215586156927,-30.73695538891789,0 -71.58880980148291,-30.8026303221502,0 -71.59188702992634,-30.812633813704,0 -71.61200396778996,-30.88308632031612,0 -71.60587476950197,-30.89168240759652,0 -71.59521613301982,-31.05377767616432,0 -71.5980287259153,-31.09215384148145,0 -71.58804639629989,-31.11493914136381,0 -71.5748791983966,-31.32010067724667,0 -71.57193013698843,-31.33261840606136,0 -71.56552854843736,-31.39979114960115,0 -71.55800246082153,-31.44192196870108,0 -71.55763431974663,-31.45472903161695,0 -71.56016704890965,-31.46086710745169,0 -71.55286326289109,-31.49480332583383,0 -71.53935742250262,-31.50739398623084,0 -71.48653220048983,-31.58564720946256,0 -71.4946315687553,-31.60240812678922,0 -71.51576332574712,-31.63410708727086,0 -71.52252508954025,-31.66993361020926,0 -71.51311053903629,-31.72338067021339,0 -71.48498520727202,-31.75969890500928,0 -71.47647016294863,-31.837255408525,0 -71.44274123288912,-31.88606783715116,0 -71.46375500347928,-31.94823378838424,0 -71.47672142664217,-32.05650557618095,0 -71.47365554444808,-32.13095309526024,0 -71.46276368913279,-32.15935243488691,0 -71.46469767339342,-32.23798660515949,0 -71.42988816120921,-32.30143187124547,0 -71.41396025169078,-32.31215747234732,0 -71.40230439402863,-32.3142008167957,0 -71.34234056547768,-32.3666041458609,0 -71.35535243946617,-32.4054056976204,0 -71.36275778797327,-32.43900797464337,0 -71.34576300490477,-32.47614917514825,0 -71.35328867990989,-32.49079967758724,0 -71.352570580955,-32.55377627859718,0 -71.36799483055256,-32.57704670704346,0 -71.36549446036209,-32.58088625331945,0 -71.36354045560086,-32.58819525059675,0 -71.37232324888292,-32.59791684879096,0 -71.37495686089015,-32.60874047807459,0 -71.37337326729067,-32.61456390502598,0 -71.36034240769887,-32.63169222778638,0 -71.359422959295,-32.63749809437404,0 -71.36697784842688,-32.65311382872926,0 -71.36703982919688,-32.65771365791729,0 -71.37667760023638,-32.68041550174531,0 -71.37750755260555,-32.71431048099464,0 -71.39656787627136,-32.73962849204243,0 -71.39452791943471,-32.74730302791216,0 -71.3962564621844,-32.75614504230155,0 -71.40158135333945,-32.76224094777758,0 -71.40377766793814,-32.7775833627637,0 -71.39610902630073,-32.79804367806121,0 -71.40277246807659,-32.86342760156964,0 -71.39719786779666,-32.92162343342255,0 -71.38974688995692,-32.92577352406303,0 -71.38868881325803,-32.93320312470338,0 -71.37903355034871,-32.94857865462537,0 -71.34305842458993,-32.97736880848381,0 -71.3290198411038,-33.00907941975082,0 -71.3262798636114,-33.01741203209993,0 -71.32356327765376,-33.02092652254827,0 -71.29288047907372,-33.02624227685587,0 -71.26809349172292,-33.04820548042146,0 -71.26132209366101,-33.05855988703716,0 -71.23200132234918,-33.07240870336261,0 -71.22672349373393,-33.07735687313494,0 -71.20824222629886,-33.08061152372045,0 -71.20444469609258,-33.07865857047,0 -71.17844153180629,-33.07434259316381,0 -71.13476062597726,-33.12072179700808,0 -71.11004080997417,-33.11770923079982,0 -71.06922068535454,-33.09589672008131,0 -71.06516286622231,-33.08903813104427,0 -71.04647208076588,-33.07263958019845,0 -71.03062161982304,-33.06883945029135,0 -70.95982534779253,-33.08079680895651,0 -70.95110387940777,-33.08967468471467,0 -70.9357778773489,-33.1258436026978,0 -70.91579171501313,-33.15779431875256,0 -70.89575961214412,-33.17501826710095,0 -70.86723288389307,-33.19552512842844,0 -70.86409964676344,-33.19894138822285,0 -70.86209801890938,-33.19721901231406,0</t>
  </si>
  <si>
    <t>AMPLIACION EN S/E CHILOE</t>
  </si>
  <si>
    <t>TENDIDO SEGUNDO CIRCUITO 2X220 kV NUEVA ANCUD - CHILOÉ</t>
  </si>
  <si>
    <t>500 MVA</t>
  </si>
  <si>
    <t xml:space="preserve">-73.71439405852487,-42.14309957372066,0 -73.71427559081981,-42.14242714653939,0 -73.71763491118686,-42.14056332429291,0 -73.72890262769938,-42.12521959226665,0 -73.73039020548713,-42.12125172296809,0 -73.71295564962004,-42.1010515428849,0 -73.71280442364937,-42.09664164260207,0 -73.69751948875989,-42.04376948905806,0 -73.69824809312588,-42.03534844463501,0 -73.69253299762981,-41.99444591590134,0 -73.68952343513809,-41.982852009817,0 -73.68207260266543,-41.97431529656074,0 -73.68807163159509,-41.96459419751744,0 -73.68295875705439,-41.96002160517446,0 -73.67762117956507,-41.95784071580243,0 -73.67641311578234,-41.95934310573109,0 </t>
  </si>
  <si>
    <t>Aumento de Capacidad 1x110 kV Las Vegas - Esperanza</t>
  </si>
  <si>
    <t>110/23 kV 50 MVA</t>
  </si>
  <si>
    <t>Cambio Configuración</t>
  </si>
  <si>
    <t>AMPLIACIÓN EN S/E ALCONES Y HABILITACIÓN PAÑO DE LÍNEA</t>
  </si>
  <si>
    <t>NUEVA S/E MAPOCHO</t>
  </si>
  <si>
    <t>110/13,8 kV, 33 MVA</t>
  </si>
  <si>
    <t>66/15 30 MVA</t>
  </si>
  <si>
    <t>AMPLIACION EN S/E SANTA ELVIRA (NTR ATMT)</t>
  </si>
  <si>
    <t>66/15 kV 50 MVA</t>
  </si>
  <si>
    <t>AMPLIACIÓN S/E ILLAPA</t>
  </si>
  <si>
    <t>AMPLIACIÓN S/E CUMBRE</t>
  </si>
  <si>
    <t>Nueva diagonal, para proyecto D. de Almagro Sur</t>
  </si>
  <si>
    <t>3 x 110/12 kV 50 MVA</t>
  </si>
  <si>
    <t>subterránea 250 MVA</t>
  </si>
  <si>
    <t>NUEVA S/E PROVIDENCIA</t>
  </si>
  <si>
    <t>Art. 102 - CNE 91-2020</t>
  </si>
  <si>
    <t>Nueva Línea subterranea 2x110 kV MAPOCHO - VITACURA</t>
  </si>
  <si>
    <t>Nueva Línea subterranea 2x110 kV VITACURA - PROVIDENCIA</t>
  </si>
  <si>
    <t>2Z 100/12 Kv 50 MVA</t>
  </si>
  <si>
    <t>AMPLIACIÓN S/E FRONTERA</t>
  </si>
  <si>
    <t>Nueva diagonal, para proyecto Sol del Loa</t>
  </si>
  <si>
    <t>Art. 102 - CNE 198-2020</t>
  </si>
  <si>
    <t>NUEVA LÍNEA 1X66 kV CANELO - LUCERO (TRES ESQUINAS)</t>
  </si>
  <si>
    <t>1X154/66 Kv 75 MVA + 1x66/13,2 30 MVA</t>
  </si>
  <si>
    <t>Art. 102 - CNE 206/2020</t>
  </si>
  <si>
    <t>NUEVA S/E BAJOS DE MENA</t>
  </si>
  <si>
    <t>NUEVA LÍNEA 1X110 kV BAJOS DE MENA - COSTANERA</t>
  </si>
  <si>
    <t>AUMENTO CAPACIDAD LÍNEA 1X110 kV COSTANERA - PUENTE ALTO</t>
  </si>
  <si>
    <t>AUMENTO CAPACIDAD 1X110 KV PUENTE ALTO - LAS VIZCACHAS</t>
  </si>
  <si>
    <t>-70.56668507040094,-33.61950854772116,0 -70.56646287816568,-33.61981918919795,0 -70.56252339776108,-33.61825029187948,0 -70.55581718121648,-33.61676185189236,0 -70.55143314949835,-33.61751778850991,0 -70.54751652000682,-33.61720434118171,0 -70.53835651395926,-33.6178366003574,0</t>
  </si>
  <si>
    <t>-70.53729667551733,-33.6178281427831,0 -70.53633562266727,-33.61654036798806,0 -70.53230565831689,-33.61498859768517,0 -70.53141854935893,-33.61440204865756,0 -70.52944649513816,-33.61449367294266,0 -70.52647879346546,-33.61514011150864,0 -70.52022830367885,-33.6152084823765,0 -70.51907782777742,-33.61365761939607,0 -70.51776903578772,-33.61276271387575,0 -70.51402167208617,-33.61302246226273,0 -70.5115871280647,-33.60984863647348,0 -70.51412324745861,-33.60656570120809,0 -70.51411098428056,-33.60592667111957,0 -70.51457238155096,-33.60480624474079,0 -70.51488637759773,-33.60331901233125,0 -70.51353016037457,-33.60302100437618,0 -70.51212361362326,-33.60229856592213,0 -70.51271009164925,-33.60121482207885,0 -70.51148331029162,-33.60002458490737,0 -70.51132038965835,-33.59807199465313,0 -70.51248300409056,-33.59769804504307,0 -70.51262468987383,-33.59602571428201,0 -70.51223192098495,-33.59227105831584,0 -70.51657130558823,-33.58432232495403,0 -70.5162977841201,-33.58144210830036,0 -70.51511400607077,-33.5784975777259,0 -70.50831893345999,-33.57466793482202,0</t>
  </si>
  <si>
    <t>ADECUACIONES S/E LAGUNILLA</t>
  </si>
  <si>
    <t>Permitir la conexión de MAPA</t>
  </si>
  <si>
    <t>Ampliación de barras para proyecto Valle del Sol</t>
  </si>
  <si>
    <t>AMPLIACIÓN S/E COSTANERA</t>
  </si>
  <si>
    <t>AMPLIACIÓN S/E PUENTE ALTO</t>
  </si>
  <si>
    <t>Transformador actual 110/12 kV 25 MVA queda como reserva caliente</t>
  </si>
  <si>
    <t>REFUERZO LÍNEA 1X66 KV PARRAL - PASO HONDO</t>
  </si>
  <si>
    <t>Art. 102 - CNE 652-2018</t>
  </si>
  <si>
    <t>AAAC Alliance 48 MVA</t>
  </si>
  <si>
    <t xml:space="preserve">-71.93031082416384,-36.02037329235377,0 -71.96193968801717,-36.08129503177059,0 -71.9292773450577,-36.08601337760912,0 -71.85643143188821,-36.12051739441173,0 -71.82482638643867,-36.12152845514105,0 -71.80534945233215,-36.13015507814912,0 -71.80581537773492,-36.13264428939426,0 </t>
  </si>
  <si>
    <t>NUEVO BBCC S/E ANCOA</t>
  </si>
  <si>
    <t>2x80MVAr en 500 kV</t>
  </si>
  <si>
    <t>NUEVO BBCC S/E RÍO MALLECO</t>
  </si>
  <si>
    <t>1X80 MVAr en 220 kV</t>
  </si>
  <si>
    <t>NUEVO BBCC S/E NUEVA ANCUD</t>
  </si>
  <si>
    <t>AMPLIACIÓN EN S/E EL PEÑÓN</t>
  </si>
  <si>
    <t>110/66 kV 30 MVA</t>
  </si>
  <si>
    <t>AMPLIACION EN S/E NUEVA VALDIVIA (ETAPA I)</t>
  </si>
  <si>
    <t>AMPLIACION EN S/E NUEVA VALDIVIA (ETAPA II)</t>
  </si>
  <si>
    <t>220/23 kV 60 MVA</t>
  </si>
  <si>
    <t>2 X 220/110 kV 90 MVA</t>
  </si>
  <si>
    <t>NUEVA S/E REMEHUE 66 kV</t>
  </si>
  <si>
    <t>NUEVA S/E PASO HONDO 66/13,2 KV 12,5 MVA</t>
  </si>
  <si>
    <t>220/66 kV 90 MVA y 66/15 kV 30 MVA</t>
  </si>
  <si>
    <t>MAINSTREAM</t>
  </si>
  <si>
    <t>1x500/220 kV 750 MVA</t>
  </si>
  <si>
    <t>4/2019</t>
  </si>
  <si>
    <t>NUEVA S/E JMA (Digueñes)</t>
  </si>
  <si>
    <t>220/110 kV 120 MVA</t>
  </si>
  <si>
    <t>NUEVA S/E CHAGRES 44 kV</t>
  </si>
  <si>
    <t>NUEVA S/E LA RUCA 110 kV</t>
  </si>
  <si>
    <t>Ubicación aprox</t>
  </si>
  <si>
    <t>NUEVA S/E SEÑORAZA (4/2019)</t>
  </si>
  <si>
    <t>LÍNEA 2X500 KV CIRUELOS - PUCHIRROPULLI</t>
  </si>
  <si>
    <t xml:space="preserve">-72.90931230727377,-39.5506598254446,0 -72.90954062135008,-39.55129227979011,0 -72.91138286051861,-39.55958245338006,0 -72.90685673084361,-39.56804802348109,0 -72.92182850772215,-39.58660350596595,0 -72.91560277311278,-39.62712874020377,0 -72.92589082927361,-39.692778510163,0 -72.91041787266592,-39.7109318814798,0 -72.89421720551513,-39.77821383152282,0 -72.90334101702832,-39.82119351381294,0 -72.90404207643805,-39.93662069719306,0 -72.90345471276478,-39.98655464462706,0 -72.88068006544741,-40.01775878450535,0 -72.88172283954518,-40.02797696226732,0 -72.89199784728487,-40.04712383697315,0 -72.89253711254756,-40.08014155008851,0 -72.88729798331948,-40.0939314298458,0 -72.89046305025919,-40.12303557011614,0 -72.88238360875371,-40.13446837304896,0 -72.889381857872,-40.15572411874737,0 </t>
  </si>
  <si>
    <t>S/E DAMASCAL 110 kV</t>
  </si>
  <si>
    <t>S/E RONCACHO 220 kV</t>
  </si>
  <si>
    <t>S/E SECCIONADORA AGUA AMARGA 220 kV</t>
  </si>
  <si>
    <t>S/E SECCIONADORA LONCURA 110 kV</t>
  </si>
  <si>
    <t>S/E LA ESTRELLA 110 KV</t>
  </si>
  <si>
    <t>por Proyecto PE La Estrella</t>
  </si>
  <si>
    <t>PE CARDONAL + MANANTIALES + CERRILLOS</t>
  </si>
  <si>
    <t>373/2016</t>
  </si>
  <si>
    <t>NUEVO TRANSFORMADOR EN S/E PLANTAS</t>
  </si>
  <si>
    <t>NUEVO TRANSFORMADOR EN S/E ILLAPEL</t>
  </si>
  <si>
    <t>110/23 kV 15 MVA</t>
  </si>
  <si>
    <t>NUEVO TRANSFORMADOR EN S/E LA CALERA</t>
  </si>
  <si>
    <t>110/12-13,5 kV 30 MVA</t>
  </si>
  <si>
    <t>AUMENTO DE CAPACIDAD EN S/E COLCHAGUA</t>
  </si>
  <si>
    <t>AUMENTO DE CAPACIDAD EN S/E PIDUCO</t>
  </si>
  <si>
    <t>66/15 kV de 18,7 MVA</t>
  </si>
  <si>
    <t>AUMENTO DE CAPACIDAD EN S/E EL MONTE</t>
  </si>
  <si>
    <t>66/13,2 kV de 10 MVA</t>
  </si>
  <si>
    <t>66/13,2 kV de 25 MVA</t>
  </si>
  <si>
    <t>220/154 kV 300 MVA + Reserva</t>
  </si>
  <si>
    <t>AMPLIACION EN S/E EL MANZANO</t>
  </si>
  <si>
    <t>AGREGA PAÑO 66 KV PARA LÍNEA 1X66 KV EL MANZANO - LA ESPERANZA Y LÍNEA 1X66KV EL MANZANO - CABRERO</t>
  </si>
  <si>
    <t>AGREGA PAÑO 66 KV PARA LÍNEA 1X66 KV EL MANZANO - LA ESPERANZA</t>
  </si>
  <si>
    <t>Nuevo Trf + Barra Estándar 23 kV</t>
  </si>
  <si>
    <t>66/23-13,2 kV 30 MVA</t>
  </si>
  <si>
    <t>NUEVO TRANSFORMADOR EN S/E LOS ANGELES.</t>
  </si>
  <si>
    <t>AMPLIACION EN S/E CHIVILCAN</t>
  </si>
  <si>
    <t>Conexión Trf Reserva</t>
  </si>
  <si>
    <t>66/15 kV 22,5 MVA</t>
  </si>
  <si>
    <t>AMPLIACIÓN EN S/E MONTERRICO</t>
  </si>
  <si>
    <t>220-154/66/14,8 KV 75 MVA</t>
  </si>
  <si>
    <t>AMPLIACIÓN EN S/E VALDIVIA</t>
  </si>
  <si>
    <t>Reconfiguración patio 66 kV</t>
  </si>
  <si>
    <t>CABO LEONES III - FASE II</t>
  </si>
  <si>
    <t>LLANOS DEL VIENTO</t>
  </si>
  <si>
    <t>S/E O'higgins 220 kV</t>
  </si>
  <si>
    <t>S/E FRUTILLAR NORTE 220 kV</t>
  </si>
  <si>
    <t>S/E LA ESTRELLA. LÍNEA QUELENTARO - PORTEZUELO 110 KV</t>
  </si>
  <si>
    <t>EXTENSIÓN DE CABO LEONES I</t>
  </si>
  <si>
    <t>S/E CENTRAL PARQUE EÓLICO CABO LEONES I</t>
  </si>
  <si>
    <t>NUEVA S/E EL CHACAY 220kV</t>
  </si>
  <si>
    <t>Por instalación Statcom Escondida</t>
  </si>
  <si>
    <t>Ampliación Malgarida II</t>
  </si>
  <si>
    <t>En proyecto Malgarida</t>
  </si>
  <si>
    <t>PFV Las Damas</t>
  </si>
  <si>
    <t>LA Chupalla Solar</t>
  </si>
  <si>
    <t>S/E Nueva La Ruca 110 kV</t>
  </si>
  <si>
    <t>PMG Cóndor Angol</t>
  </si>
  <si>
    <t>S/E Deuco 66 kV</t>
  </si>
  <si>
    <t>Leyda (Solek)</t>
  </si>
  <si>
    <t>Solarpack</t>
  </si>
  <si>
    <t>S/E La Negra 23 kV</t>
  </si>
  <si>
    <t>Línea Tap Off La Negra - Alto Norte</t>
  </si>
  <si>
    <t>oEnergy</t>
  </si>
  <si>
    <t>Parque Eólico Loncualhue</t>
  </si>
  <si>
    <t>PMG Parque Fotovoltaico Zaturno</t>
  </si>
  <si>
    <t>4x9</t>
  </si>
  <si>
    <t>PMG Quebradilla Solar 1-4</t>
  </si>
  <si>
    <t>Parque Fotovoltaico Andino Occidente I</t>
  </si>
  <si>
    <t>PMG Cóndor</t>
  </si>
  <si>
    <t>STATKRAFT (EX TORSA)</t>
  </si>
  <si>
    <t>Parque Fotovoltaico Andino Occidente Ii</t>
  </si>
  <si>
    <t>Parque Fotovoltaico Pajonales</t>
  </si>
  <si>
    <t>S/E Pajonales 23 kV</t>
  </si>
  <si>
    <t>S/E Nueva Cauquenes 220 KV</t>
  </si>
  <si>
    <t>PF Bellavista</t>
  </si>
  <si>
    <t>S/E CENTINELA 220 KV (app)</t>
  </si>
  <si>
    <t>Copiapó Solar S.A.</t>
  </si>
  <si>
    <t>Parque Fotovoltaico Rosa de Sharon</t>
  </si>
  <si>
    <t>S/E Curacaví 12 kV</t>
  </si>
  <si>
    <t>DEBE DECLARARSE EN CONSTRUCCIÓN</t>
  </si>
  <si>
    <t>PROYECTO DEBE DECLARARSE EN CONSTRUCCIÓN</t>
  </si>
  <si>
    <t>ELABORACIÓN INFORME CTD</t>
  </si>
  <si>
    <t>PUNTA COLORADA - PE SAN JUAN</t>
  </si>
  <si>
    <t xml:space="preserve">SASC </t>
  </si>
  <si>
    <t>CLASIFICADO COMO OBRA MENOR</t>
  </si>
  <si>
    <t>PMGD PARQUE SOLAR EL PASO</t>
  </si>
  <si>
    <t>PMGD PARQUE SOLAR EL PASO SPA</t>
  </si>
  <si>
    <t>ALIMENTADOR ORILLA DE MAULE 15 kV. S/E LA PALMA</t>
  </si>
  <si>
    <t>PMGD CHILLÁN SOLAR I</t>
  </si>
  <si>
    <t>BERRUEC ENERGÍA SPA</t>
  </si>
  <si>
    <t>ALIMENTADOR LIMARÍ 15 kV. SE CHILLÁN</t>
  </si>
  <si>
    <t>PMGD CASABERMEJA</t>
  </si>
  <si>
    <t>Casa Bemeja Spa</t>
  </si>
  <si>
    <t>PMGD FV FUSTER DEL VERANO</t>
  </si>
  <si>
    <t>LASCAR ENERGY SPA</t>
  </si>
  <si>
    <t>ALIMENTADOR LOLENCO 12 kV, S/E CURACAVÍ</t>
  </si>
  <si>
    <t>ELECTRICA PILMAIQUÉN</t>
  </si>
  <si>
    <t>48,7</t>
  </si>
  <si>
    <t>NUEVA SUBESTACIÓN SECCIONADORA LOS NOSTROS</t>
  </si>
  <si>
    <t>NUEVA S/E NOTROS</t>
  </si>
  <si>
    <t>Para proyecto CH Los Lagos</t>
  </si>
  <si>
    <t>PMGD PEPA SOLAR I</t>
  </si>
  <si>
    <t>PMGD PEPA SOLAR SPA</t>
  </si>
  <si>
    <t>ALIMENTADOR MIRAFLORES 12 kV, S/E ISLA DE MAIPO</t>
  </si>
  <si>
    <t>PFV SAN RAMIRO</t>
  </si>
  <si>
    <t>PELEQUÉN SUR SPA</t>
  </si>
  <si>
    <t>ALIMENTADOR LOYCA, S/E EL PEUMO</t>
  </si>
  <si>
    <t>PSF EL SALITRAL</t>
  </si>
  <si>
    <t>PSF EL SALITRAL S.A.</t>
  </si>
  <si>
    <t>PFV LAS TENCAS</t>
  </si>
  <si>
    <t>PFV LAS TENCAS SPA</t>
  </si>
  <si>
    <t>PMGD CIPRÉS</t>
  </si>
  <si>
    <t>CIPRES SPA</t>
  </si>
  <si>
    <t>ALIMENTADOR CUNACO 15 kV, S/E CHACAHUÍN</t>
  </si>
  <si>
    <t>PFV MOLINA</t>
  </si>
  <si>
    <t>GR RAULÍ SPA</t>
  </si>
  <si>
    <t>FV SAN JUAN 2</t>
  </si>
  <si>
    <t>PAINE ENERGY SPA</t>
  </si>
  <si>
    <t>CARACAS I</t>
  </si>
  <si>
    <t>PMGD QUINANTU SOLAR</t>
  </si>
  <si>
    <t>PFV EL TRILE</t>
  </si>
  <si>
    <t>PFV EL TRILE SPA</t>
  </si>
  <si>
    <t>ALIMENTADOR COMBARBALÁ 13.2 KV, S/E COMBARBALÁ</t>
  </si>
  <si>
    <t>ALIMENTADOR FUENTECILLA 15 KV, S/E SAN VICENTE DE TAGUA TAGUA</t>
  </si>
  <si>
    <t>ALIMENTADOR PORTEZUELO 23 KV, S/E BATUCO</t>
  </si>
  <si>
    <t>ALIMENTADOR CASABLANCA 15 KV, S/E MOLINA</t>
  </si>
  <si>
    <t>ALIMENTADOR FLORIDA 23 KV, S/E CALAMA</t>
  </si>
  <si>
    <t>ALIMENTADOR EL CANELO 13.8 KV, S/E SAN CLEMENTE</t>
  </si>
  <si>
    <t>ALIMENTADOR PEÑUELAS 13.2 KV, S/E YERBAS BUENAS</t>
  </si>
  <si>
    <t>PFV LOS CORRALES DEL VERANO</t>
  </si>
  <si>
    <t>LICANCABUR DEL VERANO SPA</t>
  </si>
  <si>
    <t>PFV EL FLAMENCO SPA</t>
  </si>
  <si>
    <t>ALIMENTADOR LLANO BLANCO 13.2 KV, S/E YERBAS BUENAS</t>
  </si>
  <si>
    <t>PFV EL FLAMENCO</t>
  </si>
  <si>
    <t>ALIMENTADOR LORETO 12 KV, S/E MALLOCO</t>
  </si>
  <si>
    <t>RUCASOL</t>
  </si>
  <si>
    <t>RUCASOL SPA</t>
  </si>
  <si>
    <t>TAP OFF LÍNEA 1X110 KV LOMA LOS COLORADOS - PUNTA PEUCO</t>
  </si>
  <si>
    <t>NUEVA S/E PLANTA FLOTACIÓN ESCORIA</t>
  </si>
  <si>
    <t>PARA CODELCO EL TENIENTE. S/E EL COBRE</t>
  </si>
  <si>
    <t>SE AGREGA TRAFO 110/13.8 KV 50 MVA</t>
  </si>
  <si>
    <t>S/E EL BATO</t>
  </si>
  <si>
    <t>PARA TERMINAL QUINTERO</t>
  </si>
  <si>
    <t>TRANFORMADOR 110/12 KV 12 MVA</t>
  </si>
  <si>
    <t>AMPLIACIÓN EN S/E LO ESPEJO</t>
  </si>
  <si>
    <t>REEMPLAZO</t>
  </si>
  <si>
    <t>ACTUALES</t>
  </si>
  <si>
    <t>2X110/66 Kv 20 MVA C/U</t>
  </si>
  <si>
    <t>AGREGA TRAFO 220/23 KV 25 MVA</t>
  </si>
  <si>
    <t>PE LA CAMPANA</t>
  </si>
  <si>
    <t>HÍBRIDO LA UNIÓN</t>
  </si>
  <si>
    <t>S/E DON GOYO 220 KV</t>
  </si>
  <si>
    <t>LO NARVAEZ</t>
  </si>
  <si>
    <t xml:space="preserve">Mainstream </t>
  </si>
  <si>
    <t>S/E Peñablanca 110 kV</t>
  </si>
  <si>
    <t>LOS LLANOS SOLAR</t>
  </si>
  <si>
    <t>LADER ENERGY</t>
  </si>
  <si>
    <t>S/E TINGUIRIRICA</t>
  </si>
  <si>
    <t>PMG CÓNDOS LOS LAGOS</t>
  </si>
  <si>
    <t>S/E LOS LAGOS 66 KV</t>
  </si>
  <si>
    <t>NEWEN KURUF</t>
  </si>
  <si>
    <t>SOCIEDAD EÓLICA VALLE VERDE</t>
  </si>
  <si>
    <t>PUKARÁ DE CHENA</t>
  </si>
  <si>
    <t>QUEBRADA SECA</t>
  </si>
  <si>
    <t>QUEBRADA SECA SPA</t>
  </si>
  <si>
    <t>PALO NEGRO SOLAR</t>
  </si>
  <si>
    <t>S/E NUEVA PAN DE AZÚCAR 220 KV</t>
  </si>
  <si>
    <t>PE FRUTILLAR</t>
  </si>
  <si>
    <t>ENTRE RÍOS</t>
  </si>
  <si>
    <t>S/E DUQUECO 220 KV</t>
  </si>
  <si>
    <t>PF ANDINO LAS PATAGUAS</t>
  </si>
  <si>
    <t>S/E LAS ARAÑAS 110 KV</t>
  </si>
  <si>
    <t>CAMPOS DEL SOL II</t>
  </si>
  <si>
    <t>PFG TAGUA TAGUA</t>
  </si>
  <si>
    <t>SONNEDIX</t>
  </si>
  <si>
    <t>POLPAICO 220 KV</t>
  </si>
  <si>
    <t>PE KONABLE</t>
  </si>
  <si>
    <t>Líneas 1x220 kV San Juan - Punta Colorada y 2x220 kV Maitencillo - Central Parque Cabo Leones</t>
  </si>
  <si>
    <t>PF EL MANZANO</t>
  </si>
  <si>
    <t>Tap Off - Línea Quillota - Los Tap Mauro 1x220 kV</t>
  </si>
  <si>
    <t>PFG ANDINO EL MANZANO</t>
  </si>
  <si>
    <t>PISCO SOLAR I</t>
  </si>
  <si>
    <t>S/E NUEVA LA NEGRA 220 Kv</t>
  </si>
  <si>
    <t>PE ANDINO HUICHAHUE</t>
  </si>
  <si>
    <t>PFV CARTAGENA</t>
  </si>
  <si>
    <t>PMG LA SORPRESA</t>
  </si>
  <si>
    <t>S/E ENCUENTRO 23 KV</t>
  </si>
  <si>
    <t>PE EL ROSAL</t>
  </si>
  <si>
    <t>S/E CABILDO</t>
  </si>
  <si>
    <t>CABILDO SOLAR</t>
  </si>
  <si>
    <t>ENERGY HEAD SpA</t>
  </si>
  <si>
    <t xml:space="preserve">SUBESTACIÓN SECCIONADORA EL CHACAY 220 KV						</t>
  </si>
  <si>
    <t>PARA SVC PELAMBRES</t>
  </si>
  <si>
    <t>TORQUEMADA SOLAR</t>
  </si>
  <si>
    <t>S/E TORQUEMADA</t>
  </si>
  <si>
    <t>S/E LAGUNILLAS 220 KV</t>
  </si>
  <si>
    <t>SIGMA ENERGÍA SPA</t>
  </si>
  <si>
    <t>COSTA MAR</t>
  </si>
  <si>
    <t>SE San Antonio 110 kV</t>
  </si>
  <si>
    <t>PARQUE FOTOVOLTAICO ANDINO MALVILLA</t>
  </si>
  <si>
    <t>PMG TERRUÑO</t>
  </si>
  <si>
    <t>S/E CASABLANCA 12 KV</t>
  </si>
  <si>
    <t>PUERTO VIEJO</t>
  </si>
  <si>
    <t>RENOVA ENERGÍAS</t>
  </si>
  <si>
    <t>S/E EB2 110 KV</t>
  </si>
  <si>
    <t>S/E Teno 66 kV</t>
  </si>
  <si>
    <t>Arboleda Solar</t>
  </si>
  <si>
    <t>JOSEFINA SOLAR</t>
  </si>
  <si>
    <t>S/E Pelequpen 66 kV</t>
  </si>
  <si>
    <t>S/E NUEVA CASABLANCA 220 KV</t>
  </si>
  <si>
    <t>LIMES CHILE</t>
  </si>
  <si>
    <t>PFV CASABLANCA</t>
  </si>
  <si>
    <t>SPHERA</t>
  </si>
  <si>
    <t>NUEVA CASABLANCA SOLAR</t>
  </si>
  <si>
    <t>Parque Solar Fotovoltaico Rapel</t>
  </si>
  <si>
    <t>S/E QUILLOTA 110 KV</t>
  </si>
  <si>
    <t>PFV LIMACHE</t>
  </si>
  <si>
    <t>S/E EMPALME 110 KV</t>
  </si>
  <si>
    <t>PE ANTI</t>
  </si>
  <si>
    <t>S/E ANTILLANCA 110 KV</t>
  </si>
  <si>
    <t>COX</t>
  </si>
  <si>
    <t>S/E DON GOYO 220 KV (UBICACIÓN APROXIMADA)</t>
  </si>
  <si>
    <t>PARQUE EÓLICO LA PUNTA</t>
  </si>
  <si>
    <t>N/A</t>
  </si>
  <si>
    <t>S/E CANDELARIA 220 Kv</t>
  </si>
  <si>
    <t>PISCO SOLAR II</t>
  </si>
  <si>
    <t>Desaladora (Minera Santo Domingo)</t>
  </si>
  <si>
    <t>Estación Válvulas Disipadoras Terminal (Minera Santo Domingo)</t>
  </si>
  <si>
    <t>Estación Válvulas Disipadoras  (Minera Santo Domingo)</t>
  </si>
  <si>
    <t>Estación de Monitoreo (Minera Santo Domingo)</t>
  </si>
  <si>
    <t>Estación de Drenaje (Minera Santo Domingo)</t>
  </si>
  <si>
    <t>Estación Bombeo Concentrado (Minera Santo Domingo)</t>
  </si>
  <si>
    <t>Desaladora (Súlfuros)</t>
  </si>
  <si>
    <t>Estación Bombeo 1 (Súlfuros)</t>
  </si>
  <si>
    <t>Estación Bombeo 2 (Súlfuros)</t>
  </si>
  <si>
    <t>Estación Bombeo 3 (Súlfuros)</t>
  </si>
  <si>
    <t>Estación Bombeo 4 (Súlfuros)</t>
  </si>
  <si>
    <t>Planta elevadora (Desaladora Tocopilla)</t>
  </si>
  <si>
    <t>Planta desaladora (Bahía Caldera)</t>
  </si>
  <si>
    <t>Bombas (Desaladora Sur Antofagasta)</t>
  </si>
  <si>
    <t>Desaladora La chimba (Antofagasta)</t>
  </si>
  <si>
    <t>DIA</t>
  </si>
  <si>
    <t>Desaladora Cerro Blanco</t>
  </si>
  <si>
    <t>PMGD Ovalle Norte</t>
  </si>
  <si>
    <t>PARQUE OVALLE NORTE SPA</t>
  </si>
  <si>
    <t>ALIMENTADOR SAN LUIS 23 kV, S/E TRES ESQUINAS</t>
  </si>
  <si>
    <t>PMGD FV MECO CHILLÁN</t>
  </si>
  <si>
    <t>PARQUE MECO CHILLÁN SPA</t>
  </si>
  <si>
    <t>ALIMENTADOR CANTARRANA 13,2 KV, TRES ESQUINAS</t>
  </si>
  <si>
    <t>PMGD FV CHILLAN SOLAR</t>
  </si>
  <si>
    <t>VENTURADA ENERGIA SPA</t>
  </si>
  <si>
    <t>ALIMENTADOR BULNES 13,2 KV, S/E CHILLÁN</t>
  </si>
  <si>
    <t>PMGD FV EL ROMERAL</t>
  </si>
  <si>
    <t>GR ULMO SPA</t>
  </si>
  <si>
    <t>ALIMENTADOR SAN ENRIQUE 15 KV, S/E CHIMBARONGO</t>
  </si>
  <si>
    <t>PMGD FV MALINKE</t>
  </si>
  <si>
    <t>MALINKE SOLAR SPA</t>
  </si>
  <si>
    <t>ALIMENTADOR SAN MANUEL 13,2 S/E MANDINGA</t>
  </si>
  <si>
    <t>PMGD FV CRUCERO SOLAR</t>
  </si>
  <si>
    <t xml:space="preserve">CRUCERO SOLAR </t>
  </si>
  <si>
    <t>ALIMENTADOR LOS OLIVOS 13,2 KV, S/E LA ESPERANZA</t>
  </si>
  <si>
    <t>PMGD FV NAHUÉN</t>
  </si>
  <si>
    <t>GR PILO SPA</t>
  </si>
  <si>
    <t>ALIMENTADOR PABELLÓN 13,2 KV, S/E CHOCALÁN</t>
  </si>
  <si>
    <t>ALIMENTADOR SANTA TERESA 12 KV, S/E LAS VEGAS</t>
  </si>
  <si>
    <t>XUÉ SOLAR SPA</t>
  </si>
  <si>
    <t>PMGD FV LLAY LLAY</t>
  </si>
  <si>
    <t>PMGD FV EL CORTIJO</t>
  </si>
  <si>
    <t>APOLO SOLAR SPA</t>
  </si>
  <si>
    <t>ALIMETNADOR CABRERO SALTO DEL LAJA, 23 KV, S/E CABRERO</t>
  </si>
  <si>
    <t>PF TAMAYA SOLAR</t>
  </si>
  <si>
    <t>PMGD FV CHICAUMA DEL VERANO</t>
  </si>
  <si>
    <t>PUNTIAGUDO ENERGY</t>
  </si>
  <si>
    <t>ALIMENTADOR BATUCO 23 KV, S/E BATUCO</t>
  </si>
  <si>
    <t>CONECTADO</t>
  </si>
  <si>
    <t>PMGD PLAYERO</t>
  </si>
  <si>
    <t>PLAYERO SPA</t>
  </si>
  <si>
    <t>ALIMENTADOR LOS RUILES 23 KV, S/E LA VEGA</t>
  </si>
  <si>
    <t>AMPLIACIÓN PMGD EL BOCO</t>
  </si>
  <si>
    <t>SOCIEDAD BOCO SOLAR SPA</t>
  </si>
  <si>
    <t>ALIMENTADOR BOCO 12 KV, S/E MAYACA</t>
  </si>
  <si>
    <t>PMGD PUENTE SOLAR</t>
  </si>
  <si>
    <t>PMGD PUENTE SPA</t>
  </si>
  <si>
    <t>ALIMENTADOR EMOS - SANTA MARTA 23 KV, S/E SANTA MARTA</t>
  </si>
  <si>
    <t>PMGD LUMBRERAS</t>
  </si>
  <si>
    <t>ORION POWER</t>
  </si>
  <si>
    <t>ALIMENTADOR LUMBRERAS 13,2 KV, S/E EL MAITÉN</t>
  </si>
  <si>
    <t>PMGD COCINILLAS</t>
  </si>
  <si>
    <t>AGRO SOLAR IV</t>
  </si>
  <si>
    <t>ALIMENTADOR LOS CRISTALES 23 KV, S/E ILLAPEL</t>
  </si>
  <si>
    <t>PMGD CANELILLO</t>
  </si>
  <si>
    <t>PMGD PITRA</t>
  </si>
  <si>
    <t>PITRA SPA</t>
  </si>
  <si>
    <t>ALIMETNADOR SAN JERÓNIMO, S/E SAN JERÓNIMO</t>
  </si>
  <si>
    <t>PMGD PERALILLO</t>
  </si>
  <si>
    <t>ALIMENTADOR MOLINEROS 13,2 KV, S/E LIHUEIMO</t>
  </si>
  <si>
    <t>PMGD AGGREKO 01</t>
  </si>
  <si>
    <t>AGGREKO CHILE</t>
  </si>
  <si>
    <t>ALIMENTADOR LIBERTADORES 23 KV, S/E CHACABUCO</t>
  </si>
  <si>
    <t>PMGD DON PEDRO</t>
  </si>
  <si>
    <t>EBCO ENERGÍA</t>
  </si>
  <si>
    <t>ALIMENTADOR LAS INDUSTRIAS 15 KV, S/E LOMA COLORADA</t>
  </si>
  <si>
    <t>AMPLIACIÓN EN S/E FARELLÓN</t>
  </si>
  <si>
    <t>NUEVA BAHÍA A LA GIS EXISTENTE</t>
  </si>
  <si>
    <t>NUEVA S/E LOS CANELOS (S/E MONTENEGRO)</t>
  </si>
  <si>
    <t>Informe de Autorización de Conexión Preliminar</t>
  </si>
  <si>
    <t>Elaboración Informe de Aprobación/Rechazo</t>
  </si>
  <si>
    <t>ELABORACION INFORME DE AUTORIZACION DE CONEXION DEFINITIVA</t>
  </si>
  <si>
    <t>ELABORACION INFORME DE AUTORIZACION DE CONEXION FINAL</t>
  </si>
  <si>
    <t>PE Andino Deuco</t>
  </si>
  <si>
    <t>Línea 1x66 kV Picoiquén - Deuco</t>
  </si>
  <si>
    <t>Adjudicada 21/06/2020. Andaluza Montajes Eléctricos y Telefónicos</t>
  </si>
  <si>
    <t>Adjudicada 21/06/2020. Tecnet</t>
  </si>
  <si>
    <t>Adjudicada 23/06/2020. CAM Chile</t>
  </si>
  <si>
    <t>Adjudicada 23/06/2020. Andaluza Montajes</t>
  </si>
  <si>
    <t>Adjudicada 23/06/2020. Transquinta</t>
  </si>
  <si>
    <t>23/06/2020 Licitaciones.</t>
  </si>
  <si>
    <t>Estado de la licitación</t>
  </si>
  <si>
    <t>AR KIMAL</t>
  </si>
  <si>
    <t>INVERSIONES KIMAL</t>
  </si>
  <si>
    <t>-73.81721075451843,-42.46278808406863,0 -73.82505589577357,-42.50231727652481,0 -73.83352567016262,-42.52643130017819,0 -73.8392013834351,-42.54273282487551,0 -73.84003397544346,-42.54272738191224,0 -73.83510870350985,-42.5512535379615,0 -73.81200913109546,-42.59168726836101,0 -73.81417497061693,-42.61463318028267,0 -73.80911887146951,-42.62589719492971,0</t>
  </si>
  <si>
    <t>-69.84447294476296,-24.80805736978201,0 -69.8140578421626,-24.80744565811335,0 -69.67828036981062,-24.68119994465847,0 -69.32636097360064,-24.49090693083596,0 -69.15259342179019,-24.48493650271149,0 -68.8681906079225,-24.41299689055532,0 -68.80725489234447,-24.18687267045961,0</t>
  </si>
  <si>
    <t>LÍNEA 2X500 KV LIKANANTAI - PARINAS, energizado en 220 kV</t>
  </si>
  <si>
    <t>LÍNEA 2X220 kV Taltal - Parinas</t>
  </si>
  <si>
    <t>-69.88818833793862,-25.06711825066001,0 -69.88765052979238,-25.06660897712687,0 -69.90250993565921,-24.99367783239054,0 -69.90447409482847,-24.99284118826258,0 -69.91447599636059,-24.93925995857621,0 -69.9121823697468,-24.92781898413347,0 -69.91277952546368,-24.92656710343889,0 -69.90395537854016,-24.86634256100712,0 -69.90191407163024,-24.86557764207323,0 -69.84976305070704,-24.80726323119254,0</t>
  </si>
  <si>
    <t>Ampliación Desaladora la Chimba</t>
  </si>
  <si>
    <t>Mina Pampita</t>
  </si>
  <si>
    <t>Aún no sale su consumo MW</t>
  </si>
  <si>
    <t>NUEVA LINEA 2X220 KV NUEVA PELAMBRES - Tap Mauro</t>
  </si>
  <si>
    <t>-70.85787943974734,-31.90144848748712,0 -70.85471864450774,-31.90988472580688,0 -70.84233609599967,-31.92158116215284,0</t>
  </si>
  <si>
    <t>NUEVA LÍNEA 2X220 KV RÍO TOLTÉN - NUEVA TOLTÉN</t>
  </si>
  <si>
    <t>-72.63912159426587,-38.95433016054386,0 -72.63928167221674,-38.95374833823426,0 -72.65036911358176,-38.95425628062062,0 -72.65514399169054,-38.95339129465346,0 -72.65962594222906,-38.96485170933626,0 -72.65672145326461,-38.97358909027891,0 -72.65117371603655,-38.97552766300516,0 -72.64644894915516,-38.97709874856352,0</t>
  </si>
  <si>
    <t xml:space="preserve">-72.91336881167891,-38.75694697869706,0 -72.89759591713636,-38.74847926499118,0 -72.85606619263525,-38.75275806626382,0 -72.82536538730515,-38.74809963980756,0 -72.80325111893254,-38.74773363600761,0 -72.78273586349695,-38.76070348189273,0 -72.78469607552094,-38.76561128022804,0 -72.7823689406585,-38.7736330695369,0 -72.78030507918616,-38.77447959496647,0 -72.77454061052885,-38.78176394574113,0 -72.7682853270082,-38.78139978855263,0 -72.76768068738394,-38.78035399853975,0 -72.76227440893196,-38.77918391773886,0 -72.76090350561651,-38.77979249246718,0 -72.73652283218485,-38.77692752930865,0 -72.73607734458086,-38.77569022227512,0 -72.7282649389966,-38.7750479947928,0 -72.72758922813442,-38.77565022603475,0 -72.70165230885124,-38.77360889344771,0 -72.69561044080895,-38.7778269809037,0 -72.68873074661498,-38.77839593395826,0 -72.68072638439655,-38.78453462039336,0 -72.67375453239926,-38.78313777636517,0 -72.67182017918915,-38.78394620396406,0 -72.65938118345615,-38.78505477228531,0 -72.65860122722003,-38.78729613009192,0 -72.65904643729236,-38.80651757939471,0 -72.64853801651314,-38.8185339580635,0 -72.6445041662535,-38.8193320924134,0 -72.63226268310403,-38.82993710819365,0 -72.63212423713402,-38.83339342053216,0 </t>
  </si>
  <si>
    <t>-73.09380460650797,-41.28686846578307,0 -73.10579716374669,-41.28472183886551,0 -73.10546348698124,-41.29222808435693,0 -73.11191737908619,-41.34443308865809,0 -73.11334468666455,-41.35535152649085,0 -73.1306266702487,-41.35848963616021,0 -73.14002048125506,-41.36620195330798,0 -73.15975929181366,-41.37841244561549,0 -73.17375723129607,-41.38530502302835,0 -73.19548012003773,-41.39650561454093,0 -73.2036164190969,-41.4236063454772,0 -73.22079812500968,-41.44477103806526,0 -73.22857822999732,-41.44421746474853,0 -73.22887103329072,-41.47795132804666,0 -73.2318370191945,-41.48595407962344,0 -73.23299063195672,-41.48907393908347,0 -73.2471863220587,-41.49776655693528,0 -73.25308518031297,-41.50285803189728,0 -73.27620371036832,-41.51733379225904,0 -73.28872067933675,-41.52904560165049,0 -73.30841405619327,-41.55376817032265,0 -73.32549181117592,-41.57738386101868,0 -73.35580118987632,-41.59273336671153,0 -73.36598483489726,-41.60279815912924,0 -73.36436000871804,-41.60462132884366,0 -73.37821273995276,-41.62112393055073,0 -73.39259778426303,-41.63239371484217,0 -73.40767733287861,-41.67313377169785,0 -73.4335572468991,-41.69772120341071,0 -73.43807727769749,-41.69592135143617,0 -73.45031106496199,-41.70753558804364,0 -73.47484881382229,-41.72158029444284,0 -73.51859127267021,-41.73870712126588,0 -73.53067779639457,-41.77222002658787,0 -73.5414270889391,-41.80242606263079,0 -73.55192835806952,-41.81488630724923,0 -73.55894203474681,-41.82777602985096,0 -73.55961555047131,-41.84536770395177,0 -73.56885375388693,-41.85997176821887,0 -73.57967801167386,-41.869680062383,0 -73.58222802505772,-41.87211958862149,0 -73.62804168003507,-41.90682598644317,0 -73.63845994418652,-41.91876938989019,0 -73.67025997727958,-41.95268956315154,0 -73.68019543319728,-41.95842776829313,0</t>
  </si>
  <si>
    <t>Estado Licitación</t>
  </si>
  <si>
    <t>En operación. Febrero 2020</t>
  </si>
  <si>
    <t>En operación Abril 2020</t>
  </si>
  <si>
    <t>S/E NUEVA TORQUEMADA 110 kV (S/E PUCHUNCAVÍ 110 KV)</t>
  </si>
  <si>
    <t>110KV/MT 30 MVA con celdas con al menos 3 alimentadores</t>
  </si>
  <si>
    <t>Seccionamiento Torquemada - 1x110 kVVentanas - Torquemada</t>
  </si>
  <si>
    <t>Informe CEN</t>
  </si>
  <si>
    <t>-71.47737966500831,-32.78620104353138,0 -71.47728601525034,-32.78614567710067,0 -71.46902091911403,-32.78285925597778,0 -71.46777662391474,-32.78294539528621,0</t>
  </si>
  <si>
    <t>SECCIONAMIENTO VENTANAS - TORQUEMADA 1X220 Kv</t>
  </si>
  <si>
    <t>NO, pero incluye 3 posiciones adicionales en 110 kV</t>
  </si>
  <si>
    <t>Adjudicada a COBRA. PES Dic 2022</t>
  </si>
  <si>
    <t>66/23 kV 16 MVA, 2 paños para alimentadores futuros</t>
  </si>
  <si>
    <t>-72.09602426357644,-36.75993889530834,0 -72.11183864965189,-36.7561327800427,0 -72.15428923142184,-36.75540184111841,0 -72.16312213958209,-36.77342968998472,0 -72.16677542422244,-36.77349241061435,0 -72.16887919308483,-36.77661631967535,0 -72.16686125478216,-36.78079978708979,0 -72.17565145866837,-36.79795053185966,0</t>
  </si>
  <si>
    <t>SAESA. PES ENE 2023</t>
  </si>
  <si>
    <t>110/12 kV 50 MVA, CON 5 POSICIONES PARA NUEVOS ALIMENTADORES</t>
  </si>
  <si>
    <t>-70.60689599473872,-33.63289511902613,0 -70.60704158925743,-33.63225028568756,0 -70.61098742070794,-33.6327860860689,0 -70.61300026268916,-33.63317232598143,0 -70.61858255367669,-33.63403043465172,0 -70.62454858581241,-33.63484212041796,0 -70.6298599834054,-33.63533813032601,0 -70.63042614642535,-33.63545089553373,0 -70.63193517450068,-33.63531482788435,0</t>
  </si>
  <si>
    <t>Seccionamiento a S/E Bajos de mena</t>
  </si>
  <si>
    <t>Aproximación Trinergy. Aún no está definido</t>
  </si>
  <si>
    <t>-70.60665410917241,-33.63283460347279,0 -70.60678123789182,-33.6322276894945,0 -70.59998480817376,-33.63088002856349,0 -70.59540321739769,-33.63371382225863,0 -70.58225007007792,-33.6285130350397,0 -70.56665776355645,-33.6192954932372,0</t>
  </si>
  <si>
    <t xml:space="preserve"> 418/2017. </t>
  </si>
  <si>
    <t>En servicio desde el 31/07/2020</t>
  </si>
  <si>
    <t>Adjudicada Transelec. PES AGO 2021</t>
  </si>
  <si>
    <t>Adjudicada Celeo Redes. PES Ene 2021</t>
  </si>
  <si>
    <t xml:space="preserve">Nuevo patio 110 kV GIS. </t>
  </si>
  <si>
    <t>ADJUDICADA TRANSELEC - PES OCTUBRE 2021</t>
  </si>
  <si>
    <t>EN SERVICIO DESDE MAYO 2020</t>
  </si>
  <si>
    <t>-71.21631956948474,-30.11929544264942,0 -71.21588165936821,-30.11914289996336,0 -71.21424133175309,-30.11812942218213,0 -71.21191996313846,-30.11461588950882,0 -71.21496379035123,-30.10119824104956,0 -71.21143947168846,-30.08474181305549,0 -71.21157208875732,-30.07986094482308,0 -71.20076402995514,-30.05355262180464,0 -71.19601313953645,-30.04033363499126,0 -71.18757518264151,-30.00035135096225,0 -71.18167653496714,-29.98880126348912,0 -71.14645754298854,-29.9729895955162,0 -71.1336062325485,-29.95644002447445,0 -71.12817222590364,-29.94246738907818,0 -71.12925233041354,-29.93687187254389,0 -71.12589547052956,-29.93286055681921,0 -71.10669655086045,-29.92301925369968,0 -71.10611003777638,-29.92144647744719,0 -71.11055998290762,-29.91570724725903,0 -71.11254190396531,-29.90904557052095,0 -71.11739635732798,-29.89486482772926,0 -71.12349723393547,-29.88671708594001,0 -71.13835514603817,-29.87971206344267,0 -71.19399695872094,-29.86258087916999,0 -71.2183381771768,-29.84220128772783,0 -71.22786628605279,-29.8246456201618,0 -71.23321090245342,-29.80365849007815,0 -71.22923691676434,-29.74737105565868,0 -71.22568896123373,-29.73699830211426,0 -71.20838857336628,-29.71858357428595,0 -71.20778820859844,-29.70962819345813,0 -71.21577228379773,-29.698654937546,0 -71.24598114096911,-29.68091573619135,0 -71.24924383087711,-29.67383744889043,0 -71.25674438091407,-29.64283962928176,0 -71.26400839843073,-29.60574582083942,0 -71.24878318706112,-29.53600905927772,0 -71.23835051301049,-29.50320105074612,0 -71.2205956051025,-29.49304168666863,0 -71.15140471122238,-29.38266882735552,0 -71.14012994106292,-29.37304072898389,0 -71.13143508071828,-29.35203522979011,0 -71.01915857172875,-29.26701428960713,0 -71.01172072636794,-29.24414430622269,0 -71.01814455821591,-29.22243048322971,0 -71.01841935422316,-29.20583011793074,0 -71.02295585868367,-29.19931615646342,0 -71.0242489734578,-29.18858664556056,0 -71.01898894202419,-29.18102083491173,0 -70.98459298479462,-29.15847746588905,0 -70.92861993292595,-29.10605066462252,0 -70.91711794457771,-29.06145132063843,0 -70.91093185223988,-29.02087292408955,0 -70.91500135949859,-28.98357485049553,0 -70.90462964384636,-28.95427798087523,0 -70.83893521318593,-28.88320680853597,0 -70.80514649040909,-28.80121228408145,0 -70.78654354383727,-28.78282203185227,0 -70.78528478156191,-28.76451494811,0 -70.7768250755329,-28.7327978309224,0 -70.76412999070328,-28.71441842186796,0 -70.75987232887388,-28.70434205044601,0 -70.77614861623233,-28.68004138292278,0 -70.82349521734095,-28.63892063201476,0 -70.83778496582855,-28.6377465835139,0 -70.90856728063571,-28.57032621429686,0 -70.92001517294274,-28.55195781872592,0 -70.92623171169811,-28.5439419260267,0 -70.92784019179493,-28.54361282011367,0</t>
  </si>
  <si>
    <t>En servicio</t>
  </si>
  <si>
    <t>PMGD FV SANTA RITA</t>
  </si>
  <si>
    <t>PARQUE FOTOVOLTAICO SANTA RITA</t>
  </si>
  <si>
    <t>ALIMENTADOR CATO 13,2 KV S/E COCHARCAS</t>
  </si>
  <si>
    <t>PMGD SAN CAMILO</t>
  </si>
  <si>
    <t>FOTOVOLTAICA SAN CAMILO</t>
  </si>
  <si>
    <t>ALIMENTADOR PULMODON 13,2 KV S/E ITAHUE</t>
  </si>
  <si>
    <t>PMGD COIHUECO VICENTE MENDEZ</t>
  </si>
  <si>
    <t>PEGASUS SOLAR SPA</t>
  </si>
  <si>
    <t>ALIMENTADOR VICENTE MENDEZ 15 KV, S/E CHILLÁN</t>
  </si>
  <si>
    <t>SAUCE 7 SOLES</t>
  </si>
  <si>
    <t>PARQUE SOLAR EL DORADO SPA</t>
  </si>
  <si>
    <t>ALIMENTADOR LOS SAUCES LUMACO 23 KV SE LOS SAUCES</t>
  </si>
  <si>
    <t>PMGD SANTA ESTER</t>
  </si>
  <si>
    <t>IMPULSO SOLAR SAN JOSÉ</t>
  </si>
  <si>
    <t>ALIMENTADOR NINQUIHUE 13,2 KV, S/E COCHARCAS</t>
  </si>
  <si>
    <t>PMGD SOL DE SANTA INÉS</t>
  </si>
  <si>
    <t>SANBAR SOLAR SPA</t>
  </si>
  <si>
    <t>ALIMENTADOR LAS DELICIAS 23 KV S/E DUQUECO</t>
  </si>
  <si>
    <t>PMGD FV CURACAVI</t>
  </si>
  <si>
    <t>PARQUE FOTOVOLTAICO CURACAVÍ</t>
  </si>
  <si>
    <t>ALIMENTADOR CURACAVÍ 12 KV, SE CURACAVÍ</t>
  </si>
  <si>
    <t>PMGD DADINCO</t>
  </si>
  <si>
    <t>FOTOVOLTAICA LENGA</t>
  </si>
  <si>
    <t>ALIMENTADOR RÍO ÑUBLE, 15 KV S/E COCHARCAS</t>
  </si>
  <si>
    <t>PMGD COIHUECO SAN CARLOS</t>
  </si>
  <si>
    <t>ORION SOLAR SPA</t>
  </si>
  <si>
    <t>ALIMENTADOR SAN CARLOS 13,2 KV S/E CHILLÁN</t>
  </si>
  <si>
    <t>PMGD LA PALMA</t>
  </si>
  <si>
    <t>SANTA ENVIRA ENERGY SPA</t>
  </si>
  <si>
    <t>PMGD LINARES SOLAR</t>
  </si>
  <si>
    <t>LINARES GENERACIÓN</t>
  </si>
  <si>
    <t>ALIMENTADOR ALMAGRO 15 KV, S/E SANTA ELVIRA</t>
  </si>
  <si>
    <t>ALIMENTADOR SAN GABRIEL, 15 KV S/E CACHAHUÍN</t>
  </si>
  <si>
    <t>PMGD LAS CATITAS</t>
  </si>
  <si>
    <t>LAS CATITAS SPA</t>
  </si>
  <si>
    <t>ALIMENTADOR PRESIDENTE IBAÑEZ 15 KV, S/E CHACAHUIN</t>
  </si>
  <si>
    <t>PMGD LOS TORDOS</t>
  </si>
  <si>
    <t>LOS TORDOS SPA</t>
  </si>
  <si>
    <t>ALIMENTADOR SAN CLEMENTE 15 KV, S/E SAN MIGUEL</t>
  </si>
  <si>
    <t>PMGD MOYA</t>
  </si>
  <si>
    <t>SUVAN SOLAR</t>
  </si>
  <si>
    <t>ALIMENTADOR CABRERO 13,2 KV, S/E CABRERO</t>
  </si>
  <si>
    <t>VALLE DEL SOL</t>
  </si>
  <si>
    <t>PMGD SANTA CAROLINA</t>
  </si>
  <si>
    <t>GR ROBLE SPA</t>
  </si>
  <si>
    <t>ALIMENTADOR TINGUIRIRICA 15 KV, S/E COLCHAGUA</t>
  </si>
  <si>
    <t>PMGD PASTRÁN</t>
  </si>
  <si>
    <t>PASTRÁN SPA</t>
  </si>
  <si>
    <t>ALIMENTADOR HOSPITAL 23 KV, S/E OVALLE</t>
  </si>
  <si>
    <t>CAMPO LINDO</t>
  </si>
  <si>
    <t>PE CAMPO LINDO SPA</t>
  </si>
  <si>
    <t>71,6</t>
  </si>
  <si>
    <t>NUEVA S/E SANTA CLARA 220 KV, 2X220 KV CHARRÚA MULCHÉN</t>
  </si>
  <si>
    <t>NUEVA S/E SANTA CLARA</t>
  </si>
  <si>
    <t>POR PROYECTO CAMPO LINDO</t>
  </si>
  <si>
    <t>SOL DE VARAS</t>
  </si>
  <si>
    <t>PMGD EL FARO</t>
  </si>
  <si>
    <t>GENERADORA NORTE SPA</t>
  </si>
  <si>
    <t>PES NOV 2020</t>
  </si>
  <si>
    <t>ALIMENTADOR LOS VILOS 23 KV S/E QUEREO</t>
  </si>
  <si>
    <t>PMGD BLUEGATE</t>
  </si>
  <si>
    <t>BLUEGATE ENERGÍA SPA</t>
  </si>
  <si>
    <t>ALIMENTADOR PANITAO 23 KV, S/E ALTO BONITO</t>
  </si>
  <si>
    <t>PMGD GUANACO SOLAR I</t>
  </si>
  <si>
    <t>INCAHUASI ENERGY SPA</t>
  </si>
  <si>
    <t>ALIMENTADOR EMOS 23 KV - S/E MALLOCO</t>
  </si>
  <si>
    <t>CANDELARIA SOLAR</t>
  </si>
  <si>
    <t>ALIMENTADOR CODEGUA 15 KV, S/E GRANEROS</t>
  </si>
  <si>
    <t>PMGD OCOA II</t>
  </si>
  <si>
    <t>OCOA II SPA</t>
  </si>
  <si>
    <t>ALIMENTADOR PACHACAMA 12 KV, S/E LAS VEGAS</t>
  </si>
  <si>
    <t>PFV BICENTENARIO</t>
  </si>
  <si>
    <t>FOTOVOLTAICA LAUREL SPA</t>
  </si>
  <si>
    <t>ALIMENTADOR AJIAL, 13,2 KV S/E PARRAL</t>
  </si>
  <si>
    <t>PRP RAPACO</t>
  </si>
  <si>
    <t>LLONGUÉN ENERGÍAS</t>
  </si>
  <si>
    <t>ALIMENTADOR RAPACO 23 KV, S/E LA UNIÓN</t>
  </si>
  <si>
    <t>PRP ALDEA</t>
  </si>
  <si>
    <t>PRP RLOS NEGROS</t>
  </si>
  <si>
    <t>PRP TAMBORES</t>
  </si>
  <si>
    <t>ALIMENTADOR ALDEA CAMPESINA 23 KV, S/E LA UNIÓN</t>
  </si>
  <si>
    <t>ALIMENTADOR LOS NEGROS 23 KV, S/E LOS NEGROS</t>
  </si>
  <si>
    <t>ALIMENTADOR RÍO BUENO 23 KV, S/E LOS TAMBORES</t>
  </si>
  <si>
    <t>PRP CHIFIN</t>
  </si>
  <si>
    <t>ALIMENTADOR CHIFIN 23 KV, S/E RÍO NEGRO</t>
  </si>
  <si>
    <t>Obra condicionada, NO se licitó en 2020 porque no se declaró ningún proyecto en construcción de 40 MW en la zona.</t>
  </si>
  <si>
    <t>De acuerdo al DECRETO 114 EXENTO, esta S/E NO se construirá porque aceptaron una obra por 102 - Subestación Seccionadora de la línea Ventanas - Torquemada 2x110 kV</t>
  </si>
  <si>
    <t>Estado</t>
  </si>
  <si>
    <t>En servicio. Entró en operación en Octubre 2020</t>
  </si>
  <si>
    <t>Adjudicada a CELEO REDES. PES AGO/2024</t>
  </si>
  <si>
    <t>Adjudicada a  ELECNOR PES JUL/2024</t>
  </si>
  <si>
    <t>Adjudicada a  ELECNOR PES AGO/2024</t>
  </si>
  <si>
    <t>Art. 102 - CNE 19-2020</t>
  </si>
  <si>
    <t xml:space="preserve">Art. 102 - CNE 19-2020. </t>
  </si>
  <si>
    <t>Solicitado por EEPA PES. ENE 2022</t>
  </si>
  <si>
    <t>Solicitado por EEPA PES: ENE 2023</t>
  </si>
  <si>
    <t>Solicitado por EEPA PES: ENE 2022</t>
  </si>
  <si>
    <t>Solicitado por SAESA PES: Q3 2024</t>
  </si>
  <si>
    <t>Adjudicada a CHILQUINTA. PES DIC 2020</t>
  </si>
  <si>
    <t>Adjudicada a CGE. PES JUL/2021</t>
  </si>
  <si>
    <t>Adjudicado a Cobra + Redenor. PES Fin 2020</t>
  </si>
  <si>
    <t>Adjudicado a Cobra - Redenor. PES Feb/2022</t>
  </si>
  <si>
    <t>ADJUDICADA SAESA. PES DIC 2021</t>
  </si>
  <si>
    <t>Adjudicada Engie. PES DIC/2020</t>
  </si>
  <si>
    <t>Adjudicado CGE. EPC COBRA. PES - MAYO 2021</t>
  </si>
  <si>
    <t>Adjudicada a Engie. PES DIC/2020</t>
  </si>
  <si>
    <t>Adjudicada a Eletrans (SAESA + Chilquinta). PES MAY/2022</t>
  </si>
  <si>
    <t xml:space="preserve">KMZ CEN
</t>
  </si>
  <si>
    <t xml:space="preserve">KMZ CEN.
</t>
  </si>
  <si>
    <t>Adjudicada a Ferrovial. PES DIC/2022</t>
  </si>
  <si>
    <t>Adjudicada a Celeo redes. PES AGO/2022</t>
  </si>
  <si>
    <t>ADJUDICADA TRANSQUINTA (Chilquinta + Luz Linares). PES DIC 2021</t>
  </si>
  <si>
    <t>Adjudicada a Besalco - PES SEP/2022</t>
  </si>
  <si>
    <t>Adjudicada a ENEL. PES DIC/2022</t>
  </si>
  <si>
    <t>Adjudicada a Eletrans (SAESA + Chilquinta). PES Q1/2021</t>
  </si>
  <si>
    <t>Adjudicada a Ferrovial - PES JUL/2021</t>
  </si>
  <si>
    <t>Solicitado por EEPA. PES: Marzo 2021</t>
  </si>
  <si>
    <t>Solicitado por EEPA. PES: DIC/2020</t>
  </si>
  <si>
    <t>Art. 102 - CNE 198/2020</t>
  </si>
  <si>
    <t>Solicitada por EEPA. PES ENE/2022</t>
  </si>
  <si>
    <t>Adjudicada a CGE. Actualmente en fase de pruebas. Se espera PES a fin de 2020</t>
  </si>
  <si>
    <t>Adjudicada CGE. PES FEB/2021</t>
  </si>
  <si>
    <t>Adjudicada a Transelec. PES MAR/2021</t>
  </si>
  <si>
    <t>ADJUDICADA ELECNOR. PES AGO/2023</t>
  </si>
  <si>
    <t>Adjudicada a ELECNOR - PES: AGO/2024</t>
  </si>
  <si>
    <t>ADJUDICADA ELECNOR. PES - AGO/2024</t>
  </si>
  <si>
    <t xml:space="preserve">-71.22009953729315,-30.11981557438355,0 -71.22986778198563,-30.1229448169195,0 -71.23016838045159,-30.12414921218596,0 -71.24200724251207,-30.13031905718315,0 -71.24759212925115,-30.14184799112552,0 -71.25586242851176,-30.15902484149393,0 -71.26188124487047,-30.17059584239966,0 -71.27490093301689,-30.17789382912577,0 -71.2955180367891,-30.18938333867445,0 -71.30819557827976,-30.19654945885314,0 -71.31972223247429,-30.20569759877054,0 -71.33928623189851,-30.22128019846507,0 -71.35586497066097,-30.23454943820029,0 -71.38658069166661,-30.25875460836919,0 -71.40691983726114,-30.37783353819108,0 -71.43560820103289,-30.41990110016227,0 -71.43806107523429,-30.42176460625867,0 -71.44226836171971,-30.4299686360118,0 -71.46098991295906,-30.45702195462792,0 -71.46645706216482,-30.46513366315259,0 -71.47481733051471,-30.46900926813201,0 -71.49788230941519,-30.50280690873763,0 -71.50314393746015,-30.51049191662588,0 -71.52376575138612,-30.56549465656487,0 -71.52868975960398,-30.62833157133941,0 -71.53195320096131,-30.63986025975294,0 -71.53641046027897,-30.65514529997605,0 -71.5373826608424,-30.65874600378619,0 -71.53592821329504,-30.66418643424956,0 -71.5350356687303,-30.66951783084376,0 -71.53457452042937,-30.67320857791782,0 -71.53476713593226,-30.68864104389819,0 -71.53546743674443,-30.69912164541687,0 -71.53929099816189,-30.73495360632624,0 -71.54137989293027,-30.73642985904552,0 -71.56216113687196,-30.76251244745177,0 -71.57945439556731,-30.78777874873134,0 -71.59145873804471,-30.81649680287059,0 -71.6075697205803,-30.87159559079035,0 -71.6025617494177,-30.87663240789906,0 -71.60788889235253,-30.89972350146157,0 -71.60237027969197,-30.99884451911794,0 -71.59639970001327,-31.04483857531644,0 -71.59596742911221,-31.06356740845107,0 -71.59788391479729,-31.09276226497688,0 -71.59559104471336,-31.11095634081045,0 -71.61449316894415,-31.13644035940038,0 -71.60160795968643,-31.1436388092695,0 -71.58997891338051,-31.21097365071701,0 -71.58748462474355,-31.2301158289024,0 -71.57499761367536,-31.38232656381351,0 -71.56514628193167,-31.41146805390826,0 -71.55989020049395,-31.43888933870286,0 -71.56437686746138,-31.45300653868008,0 -71.55473924142008,-31.49642145111237,0 -71.54092855515565,-31.51040184476936,0 -71.49919083425975,-31.56782223138542,0 -71.49554839887466,-31.56788639333635,0 -71.49137342361252,-31.5715721769294,0 -71.39701880272146,-31.58915150702051,0 -71.36122827585461,-31.6124594390492,0 -71.31830319736751,-31.6493018180181,0 -71.28892197723563,-31.66688011785251,0 -71.28846541775901,-31.67633271007889,0 -71.25330069042946,-31.69417093102154,0 -71.24804512723256,-31.69423636036588,0 -71.16782620653105,-31.73026547071739,0 -71.1496282792226,-31.74879439892102,0 -71.1120696912927,-31.75425985688262,0 -71.08859004817437,-31.76295255040755,0 -71.08115467941504,-31.78802688173215,0 -71.0611374903076,-31.80555314244275,0 -71.05031224063083,-31.81247511830593,0 -70.97955541769181,-31.81455299819971,0 -70.94290815406855,-31.82620119441709,0 -70.92193570843351,-31.85445842487119,0 -70.91726211321671,-31.85939408158702,0 -70.91373009202907,-31.86404614537936,0 -70.87282383588305,-31.89132452682535,0 -70.86564455367353,-31.8986232156144,0 -70.85772340878093,-31.9010837808349,0 </t>
  </si>
  <si>
    <t>Adjudicada a  CELEO REDES PES AGO/2023</t>
  </si>
  <si>
    <t>Adjudicada a  Celeo Redes PES AGO/2024</t>
  </si>
  <si>
    <t>Adjudicada a Celeo Redes. PES AGO/2024</t>
  </si>
  <si>
    <t>Adjudicada Transelec. PES ENE/2021</t>
  </si>
  <si>
    <t>ADJUDICADO CGE. PES JUL/2021</t>
  </si>
  <si>
    <t>ADJUDICADA BESALCO - PES AGO/2021</t>
  </si>
  <si>
    <t>ADJUDICADA BESALCO - PES SEP/2022</t>
  </si>
  <si>
    <t>NUEVA S/E LOS VARONES 220/66 KV</t>
  </si>
  <si>
    <t>ADJUDICADA - BESALCO PES DIC/2021</t>
  </si>
  <si>
    <t>ADJUDICADA CELEO. PES - AGO/2024</t>
  </si>
  <si>
    <t>ADJUDICADA BESALCO - SEP/2022</t>
  </si>
  <si>
    <t>Adjudicada a CELEO - PES AGO/2024</t>
  </si>
  <si>
    <t>Adjudicada a CELEO. PES AGO/2024</t>
  </si>
  <si>
    <t>Adjudicada a CELEO. PES JUL/2024</t>
  </si>
  <si>
    <t>66/15 kV 10 MVA</t>
  </si>
  <si>
    <t>66/15 kV 6,25 MVA</t>
  </si>
  <si>
    <t>Adjudicada Elecnor. PES ENE/2021</t>
  </si>
  <si>
    <t>Adjudicado Elecnor. PES JUL/2021</t>
  </si>
  <si>
    <t>ADUDICADA A BESALCO - PES DIC/2021</t>
  </si>
  <si>
    <t>EN SERVICIO</t>
  </si>
  <si>
    <t>ADJUDICADA A BESALCO - PES DIC/2021</t>
  </si>
  <si>
    <t>Adjudicada a BESALCO. PES AGO/2023</t>
  </si>
  <si>
    <t>ADJUDICADA A SAESA - PES DIC/2020</t>
  </si>
  <si>
    <t>ADJUDICADA A SAESA - PES DIC/2021</t>
  </si>
  <si>
    <t>201/2014</t>
  </si>
  <si>
    <t>ADJUDICADA A TRANSELEC. PES JUL/2021</t>
  </si>
  <si>
    <t>ADJUDICADA SAESA. PES AGO/2022</t>
  </si>
  <si>
    <t>ADJUDICADA A TRANSELEC. PES MAY/2021</t>
  </si>
  <si>
    <t>ADJUDICADA A TRANSELEC. PES DIC/2023</t>
  </si>
  <si>
    <t>POR PROYECTO TCHAMMA (MAINSTREAM). PES DIC/2020</t>
  </si>
  <si>
    <t>ES SOLO PROPUESTA, DEBE SER VALIDADO POR CNE</t>
  </si>
  <si>
    <t>ELABORACION INFORME DE AUTORIZACION DE CONEXION PRELIMINAR + RCA aprobada</t>
  </si>
  <si>
    <t>rechazado</t>
  </si>
  <si>
    <t>PFV Combarbalá</t>
  </si>
  <si>
    <t>Elaboración de Informe Aprobación/Rechazo</t>
  </si>
  <si>
    <t>S/E Central La Confluencia 15 kV</t>
  </si>
  <si>
    <t>-71.58799459624315,-34.04033608729105,0 -71.62836471274966,-34.07879087106321,0 -71.64739400898794,-34.10633805732476,0 -71.69189914127442,-34.16040270140049,0 -71.68475101716838,-34.1846672604138,0 -71.67965384158451,-34.25919617238691,0 -71.722864225591,-34.39389336395899,0</t>
  </si>
  <si>
    <t>-71.41797644603923,-33.31544980535634,0 -71.41826669855249,-33.31550359735426,0 -71.41900132097692,-33.31470175552497,0 -71.4243628283841,-33.31364347101581,0 -71.42451123899959,-33.31388144727448,0</t>
  </si>
  <si>
    <t>Mayor a 45 MVA</t>
  </si>
  <si>
    <t>ENLACE CASABLANCA - NUEVA CASABLANCA 66 KV</t>
  </si>
  <si>
    <t>PMGD FV EL ROMERO</t>
  </si>
  <si>
    <t>ALIMENTADOR QUILVO 13,2 Kv, S/E RAUQUÉN</t>
  </si>
  <si>
    <t>PMGD FV EL MEMBRILLO</t>
  </si>
  <si>
    <t>FOTOVOLTAICA AVELLANO SPA</t>
  </si>
  <si>
    <t>ALIMENTADOR HUEMUL 15 kV, S/E CHIMBARONGO</t>
  </si>
  <si>
    <t>ALIMENTADOR ENTEL - ARIZTÍA 13,2 kV, S/E LAS ARAÑAS</t>
  </si>
  <si>
    <t>PMGD FV SALERNO</t>
  </si>
  <si>
    <t>PMGD SALERNO SPA</t>
  </si>
  <si>
    <t>PMGD CAMPING DIESEL</t>
  </si>
  <si>
    <t>TACORA ENERGY</t>
  </si>
  <si>
    <t>ALIMENTADOR SANTA BLANCA 12 kV, S/E ISLA DE MAIPO</t>
  </si>
  <si>
    <t>PMGD FV TENO UNO</t>
  </si>
  <si>
    <t>GR PITAO SPA</t>
  </si>
  <si>
    <t>ALIMENTADOR EL QUELMÉN 13, Kv, S/E TENO</t>
  </si>
  <si>
    <t>PMGD AVILÉS</t>
  </si>
  <si>
    <t>AVILES SPA</t>
  </si>
  <si>
    <t>ALIMENTADOR EL PRADO 13,2 kV, S/E LA MANGA</t>
  </si>
  <si>
    <t>PMGD VICENTE SOLAR</t>
  </si>
  <si>
    <t>SOLAR TI DOS SPA</t>
  </si>
  <si>
    <t>ALIMENTADOR SAN VICENTE 13,2 kV, S/E PIRQUE</t>
  </si>
  <si>
    <t>PMGD FV ESFENA</t>
  </si>
  <si>
    <t>CVE PROYECTO NUEVE SPA</t>
  </si>
  <si>
    <t>ALIMENTADOR ALICAHUE 23 kV, S/E CABILDO</t>
  </si>
  <si>
    <t>PMGD FV ASTILLAS</t>
  </si>
  <si>
    <t>GR CARZA SPA</t>
  </si>
  <si>
    <t>ALIMENTADOR ASTILLAS 13,2 kV, S/E VALLENAR</t>
  </si>
  <si>
    <t>PARQUE FV CÓNDOR PELVIN</t>
  </si>
  <si>
    <t>PARQUE FOTOVOLTAICO PEÑAFLOR</t>
  </si>
  <si>
    <t>PARQUE SOLAR EL SAUCE SPA (PV POWER)</t>
  </si>
  <si>
    <t>MODIFICACIÓN PAÑO 220 Kv S/E LOS VILOS</t>
  </si>
  <si>
    <t>220/23 Kv 12,5 MVA</t>
  </si>
  <si>
    <t>POR PROYECTO DE AGUA PARA PELAMBRES</t>
  </si>
  <si>
    <t>2X220/23 kV 30 MVA</t>
  </si>
  <si>
    <t>PFV LAS TORCAZAS</t>
  </si>
  <si>
    <t>ALIMETNADOR MOLINEROS 13,2 Kv, S/E LIHUEIMO</t>
  </si>
  <si>
    <t>EDAM LTDA.</t>
  </si>
  <si>
    <t>AUMENTO DE CAPACIDAD TREBAL MAPOCHO</t>
  </si>
  <si>
    <t>Adjudicado Elecnor. PES DIC/2020</t>
  </si>
  <si>
    <t>ADJUDICADO A SAESA. EN PES DESDE DICIEMBRE 2020</t>
  </si>
  <si>
    <t>ADJUDICADA A ELETRANS. EN PES DESDE DICIEMBRE 2020</t>
  </si>
  <si>
    <t>PMGD DON ANDRÓNICO</t>
  </si>
  <si>
    <t>PARQUE SOLAR CANCHA SPA</t>
  </si>
  <si>
    <t>ALIMENTADOR LO SIERRA 23 Kv, S/E SANTA ROSA</t>
  </si>
  <si>
    <t>PMGD CH EL ATAJO</t>
  </si>
  <si>
    <t>CENTRAL EL ATAJO SPA</t>
  </si>
  <si>
    <t>ALIMENTADOR PICOLTUÉ MULCHÉN 23 KV, S/E PICOLTUÉ</t>
  </si>
  <si>
    <t>PMGD DIÉSEL EL ATAJO</t>
  </si>
  <si>
    <t>PMGD VILLA PRAT V</t>
  </si>
  <si>
    <t>VILLAPRAT SPA</t>
  </si>
  <si>
    <t>ALIMENTADOR PETEROA 13,2 KV, S/E VILLA PRAT</t>
  </si>
  <si>
    <t>ORION POWER S.A</t>
  </si>
  <si>
    <t>ALIMETNADOR LUMBRERAS 13,2 KV, S/E EL MAITÉN</t>
  </si>
  <si>
    <t>PFV TAMARUGO</t>
  </si>
  <si>
    <t>BAOBAB INGENIERÍA SPA</t>
  </si>
  <si>
    <t>ALIMENTADOR PAMPINO 23 KV, S/E POZO ALMONTE</t>
  </si>
  <si>
    <t>PMGD LOS LAGOS X</t>
  </si>
  <si>
    <t>LOS LAGOS SPA</t>
  </si>
  <si>
    <t>ALIMENTADOR EL CARMEN 15 KV, S/E LAS CABRAS</t>
  </si>
  <si>
    <t>ADELE 1</t>
  </si>
  <si>
    <t>RCL SOLAR SPA</t>
  </si>
  <si>
    <t>PFV EL ZORZAL</t>
  </si>
  <si>
    <t>OFV EL ZORZAL SPA</t>
  </si>
  <si>
    <t>ALIMENTADOR QUILIMARÍ 23 Kv, S/E QUEREO</t>
  </si>
  <si>
    <t>ALIMENTADOR LOS ROBLES 13,8 KV, S/E SAN RAFAEL CGE</t>
  </si>
  <si>
    <t>ETAPA FINAL CENTRAL CHUYACA</t>
  </si>
  <si>
    <t>SAGESA S.A.</t>
  </si>
  <si>
    <t>S/E BARRO BLANCO 66 Kv</t>
  </si>
  <si>
    <t>MCH AILLÍN</t>
  </si>
  <si>
    <t>HIDROELÉCTRICA LAS JUNTAS S.A</t>
  </si>
  <si>
    <t>S/E PEUCHÉN 220 KV</t>
  </si>
  <si>
    <t>EN PES</t>
  </si>
  <si>
    <t>POR PROYECTO SANTA ISABEL (TSGF (TOTAL +SUNPOWER). PES DIC/2020</t>
  </si>
  <si>
    <t>POR PROYECTO CERRO TIGRE (MAINSTREAM). PES FEB/2021</t>
  </si>
  <si>
    <t>POR PROYECTO ALTO MAIPO (GENER). PES FEB/2021</t>
  </si>
  <si>
    <t>POR PROYECTO MAPA (RAUCO). PES MAR/2021</t>
  </si>
  <si>
    <t>PROPIEDAD DE QUEBRADA BLANCA. PES ABRIL 2022</t>
  </si>
  <si>
    <t>Aguas del pacífico. En construcción. MAY/2022</t>
  </si>
  <si>
    <t>Aguas del pacífico. En construcción. PES DIC/2021</t>
  </si>
  <si>
    <t>Palermo Solar SpA (Italiano)</t>
  </si>
  <si>
    <t>Clasificado como Obra Menor</t>
  </si>
  <si>
    <t>Parque Fotovoltaico Peumo</t>
  </si>
  <si>
    <t>Librillo Solar SpA</t>
  </si>
  <si>
    <t>Librillo Solar</t>
  </si>
  <si>
    <t>SE Conejo 220 KV</t>
  </si>
  <si>
    <t>Panquilemo (FFCC) 66kV</t>
  </si>
  <si>
    <t>Cox Energy PMGD SpA</t>
  </si>
  <si>
    <t>El Maiten Solar</t>
  </si>
  <si>
    <t>PFV El Indio 80 MW</t>
  </si>
  <si>
    <t>Central Sol del Loa</t>
  </si>
  <si>
    <t>Ninhue Solar</t>
  </si>
  <si>
    <t>Hualte</t>
  </si>
  <si>
    <t>SE La Ruca 110 kV</t>
  </si>
  <si>
    <t>Parque Eólico La Pólvora</t>
  </si>
  <si>
    <t>La Pólvora 220 kV</t>
  </si>
  <si>
    <t>SE La mision 66 kV</t>
  </si>
  <si>
    <t>S/E Gamboa 110 kV</t>
  </si>
  <si>
    <t>S/E La Palma 15 kV</t>
  </si>
  <si>
    <t>La Palma</t>
  </si>
  <si>
    <t>PMG Teno Solar</t>
  </si>
  <si>
    <t>Proyecto Autorizado para Declararse en Construcción</t>
  </si>
  <si>
    <t>Enlasa Generación Chile S.A.</t>
  </si>
  <si>
    <t>S/E Aguas Negras 14,4 kV</t>
  </si>
  <si>
    <t>Parque Fotovoltaico Llanos Blancos</t>
  </si>
  <si>
    <t>S/E Llanos Blancos 23 kV</t>
  </si>
  <si>
    <t>Parque Fotovoltaico Cauquenes</t>
  </si>
  <si>
    <t>S/E Cauquenes 15 kV</t>
  </si>
  <si>
    <t>SAGITTAR SpA</t>
  </si>
  <si>
    <t>NUEVA PUQUILLAY</t>
  </si>
  <si>
    <t>NUEVA SANTA CRUZ</t>
  </si>
  <si>
    <t>NUEVA FUENTECILLA</t>
  </si>
  <si>
    <t>1X66/13,2 kV - 16 MVA</t>
  </si>
  <si>
    <t>66/13,2 kV - 30 MVA</t>
  </si>
  <si>
    <r>
      <t xml:space="preserve">66/13,2 kV - </t>
    </r>
    <r>
      <rPr>
        <b/>
        <sz val="11"/>
        <color rgb="FF000000"/>
        <rFont val="Calibri"/>
        <family val="2"/>
      </rPr>
      <t>30 MVA</t>
    </r>
  </si>
  <si>
    <t>Parque Solar Los Canelos I</t>
  </si>
  <si>
    <t>S/E Los Canelos 66 kV</t>
  </si>
  <si>
    <t>Parque Solar Don Ignacio</t>
  </si>
  <si>
    <t>S/E Los Canelos 13,2 kV</t>
  </si>
  <si>
    <t>PE Corcovado</t>
  </si>
  <si>
    <t>Parque Eólico Alcaldeo</t>
  </si>
  <si>
    <t>S/E Codegua 66 kV</t>
  </si>
  <si>
    <t>PFV Picarquín</t>
  </si>
  <si>
    <t>EÓLICO ANTOFAGASTA</t>
  </si>
  <si>
    <t>coordinador: 500 MW | RCA aprobada: 250 MW (FV Antofagasta)</t>
  </si>
  <si>
    <t>PMGD</t>
  </si>
  <si>
    <t>PFV Don Arturo</t>
  </si>
  <si>
    <t>PMGD - Bienes Nacionales</t>
  </si>
  <si>
    <t>Prime Energía</t>
  </si>
  <si>
    <t>Alimentador Tucapel. S/E Parinacota</t>
  </si>
  <si>
    <t>PFV Chinchorro</t>
  </si>
  <si>
    <t>Las Machas</t>
  </si>
  <si>
    <t>PV Power</t>
  </si>
  <si>
    <t>Decapital</t>
  </si>
  <si>
    <t>Alimentador Azapa - S/E Pukará</t>
  </si>
  <si>
    <t>Taruca</t>
  </si>
  <si>
    <t>Ceresuela</t>
  </si>
  <si>
    <t>Andrómeda</t>
  </si>
  <si>
    <t>DPP Partners</t>
  </si>
  <si>
    <t>Arrebol</t>
  </si>
  <si>
    <t>SolarPack</t>
  </si>
  <si>
    <t>en servicio</t>
  </si>
  <si>
    <t>En licitación. Se adjudica AGO 2021</t>
  </si>
  <si>
    <t>AUMENTO DE CPACIDAD 1X66 KV ROSARIO - SAN FERNANDO SEGMENTO TAP RENGO - PELEQUÉN</t>
  </si>
  <si>
    <t>KMZ</t>
  </si>
  <si>
    <t xml:space="preserve">-70.89027554609942,-34.47235521105593,0 -70.88666999238299,-34.46443402436599,0 -70.87642489382178,-34.45752327226209,0 -70.85923905593307,-34.44032504634447,0 -70.8573001928749,-34.42412190841247,0 -70.85161242204695,-34.4155117403173,0 </t>
  </si>
  <si>
    <t>AUMENTO DE CAPACIDAD DE LÍNEA 1X66 KV PELEQUÉN - MALLOA</t>
  </si>
  <si>
    <t>-70.89096701973872,-34.47235723022526,0 -70.89305702997221,-34.47168404033002,0 -70.8933656212624,-34.47163984143786,0 -70.895638263075,-34.46890923039101,0 -70.89887438711521,-34.46812991588266,0 -70.91143221229471,-34.46474280863134,0 -70.91573399760537,-34.46438603831084,0 -70.94179251790516,-34.46281103659827,0 -70.95877944040562,-34.46129179925868,0 -70.95869685897117,-34.45895526764432,0</t>
  </si>
  <si>
    <t>AUMENTO DE CAPACIDAD DE LÍNEA 1X66 KV CHACAHUÍN - LINARES</t>
  </si>
  <si>
    <t>-71.6281523650174,-35.84499393192186,0 -71.62806156274289,-35.84470212897466,0 -71.626849969486,-35.84454220471891,0 -71.62586067133564,-35.84168554665471,0</t>
  </si>
  <si>
    <t>AUMENTO DE CAPACIDAD DE LÍNEA 1X66 KV LIHUEIMO - PANIAHUE</t>
  </si>
  <si>
    <t>50 MVA (CU 2/0)</t>
  </si>
  <si>
    <t>67 MVA (CU 3/0)</t>
  </si>
  <si>
    <t>-71.34479120980176,-34.63155780862876,0 -71.34681137654061,-34.63121962575698,0 -71.35689952889689,-34.62098161824704,0 -71.36185164097601,-34.60815715288877,0 -71.36709855530435,-34.60100935504258,0 -71.3764008956949,-34.58294051478002,0 -71.40932530089506,-34.54111256599449,0</t>
  </si>
  <si>
    <t>PMGD WATTS LONQUEN</t>
  </si>
  <si>
    <t>SOLARITY SPA</t>
  </si>
  <si>
    <t>PMGD CENTRAL PINARES</t>
  </si>
  <si>
    <t>ELÉCTRICA PINARES</t>
  </si>
  <si>
    <t>ALIMENTADOR PUERTA SUR 23 KV, S/E LAS ACACIAS</t>
  </si>
  <si>
    <t>PMGD FV CAMPO LINDO BIS</t>
  </si>
  <si>
    <t>CAMPO LINDO SPA</t>
  </si>
  <si>
    <t>ALIMENTADOR PURAPEL 23 KV, S/E CONSTITUCIÓN</t>
  </si>
  <si>
    <t>ALIMENTADOR SOCOS 23 KV, S/E OVALLE</t>
  </si>
  <si>
    <t>PMGD DAGOBERTO</t>
  </si>
  <si>
    <t>ALIMENTADOR LAS QUILAS 15 Kv, S/E PADRE LAS CASAS</t>
  </si>
  <si>
    <t>PMGD PANGUILEMO</t>
  </si>
  <si>
    <t>PANGUILEMO SPA</t>
  </si>
  <si>
    <t>ALIMENTADOR AERÓDROMO 15 KV, S/E PANGUILEMO</t>
  </si>
  <si>
    <t>PUELCHE FLUX SPHERA SPA</t>
  </si>
  <si>
    <t>PMGD PUELCHE</t>
  </si>
  <si>
    <t>ALIMENTADOR LUCURA 23 KV, S/E DUQUECO</t>
  </si>
  <si>
    <t>PMGD VILLA ALEMANA</t>
  </si>
  <si>
    <t>ANUMAR ENERGÍA DEL SOL 1 SPA</t>
  </si>
  <si>
    <t>ALIMENTADOR PANGAL 12 KV, S/E PEÑABLANCA</t>
  </si>
  <si>
    <t>PMGD SANTA MARGARITA</t>
  </si>
  <si>
    <t>FOTOVOLTAICO PEUMO SPA</t>
  </si>
  <si>
    <t>ALIMENTADOR PERALILLO 13,2 KV, S/E MARCHIGUE</t>
  </si>
  <si>
    <t>FV MACHICURA</t>
  </si>
  <si>
    <t>COLBUN S.A</t>
  </si>
  <si>
    <t>PMGD FV LOS MOLINOS</t>
  </si>
  <si>
    <t>LOS MOLINOS SPA</t>
  </si>
  <si>
    <t>TAP OFF A LA LÍNEA 2X13,8 KV COLBÚN - MACHICURA</t>
  </si>
  <si>
    <t>ALIMENTADOR SAN JOSÉ 13,2 KV, S/E BOLLENAR</t>
  </si>
  <si>
    <t>PMGD CENTAURO SOLAR</t>
  </si>
  <si>
    <t>CENTAURO SOLAR SPA</t>
  </si>
  <si>
    <t>ALIMENTADOR OHIGGINS 15 KV, S/E SANTA ELVIRA</t>
  </si>
  <si>
    <t>PMGD NAZARINO DEL VERANO SOLAR</t>
  </si>
  <si>
    <t>SOCOMPA DE VERANO SPA</t>
  </si>
  <si>
    <t>ALIMENTADOR NAZARINO 13,2 KV, S/E EL PAICO</t>
  </si>
  <si>
    <t>PMGD GABARDO DEL VERANO SOLAR</t>
  </si>
  <si>
    <t>SALADO ENERGY SPA</t>
  </si>
  <si>
    <t>ALIMENTADOR PAINE 15 KV, S/E FÁTIMA</t>
  </si>
  <si>
    <t>PMGD FV EL MONTE</t>
  </si>
  <si>
    <t>CALLAQUI DE VERANO SPA</t>
  </si>
  <si>
    <t>ALIMENTADOR SANTA CECILIA 13,2 KV, S/E EL MONTE</t>
  </si>
  <si>
    <t>PMGD QUETENA</t>
  </si>
  <si>
    <t>TRIVENTO</t>
  </si>
  <si>
    <t>ALIMENTADOR GRECIA 23 KV, S/E CALAMA</t>
  </si>
  <si>
    <t>PMGD FV MELI</t>
  </si>
  <si>
    <t>MELI SPA</t>
  </si>
  <si>
    <t>ALIMENTADOR SANTA JULIA 15 KV, S/E GRANEROS</t>
  </si>
  <si>
    <t>ANDES IIB</t>
  </si>
  <si>
    <t>ANDES SOLAR SPA</t>
  </si>
  <si>
    <t>112,5</t>
  </si>
  <si>
    <t>EN PRUEBAS</t>
  </si>
  <si>
    <t>PMGD SANTA INÉS</t>
  </si>
  <si>
    <t>PROYECTO SEIS SPA</t>
  </si>
  <si>
    <t>ALIMENTADOR POLPAICO 23 KV, S/E POLPAICO (ENEL)</t>
  </si>
  <si>
    <t>En pruebas</t>
  </si>
  <si>
    <t>Adjudicada a ELECNOR. En Fase de Pruebas</t>
  </si>
  <si>
    <t>AMPLIACIÓN EN S/E LUCERO</t>
  </si>
  <si>
    <t>SAESA. PES OCT-2022</t>
  </si>
  <si>
    <r>
      <t>construirán 2 alimentadores y dejarán espacio para 2 más. Puesta en Servicio: DIC</t>
    </r>
    <r>
      <rPr>
        <b/>
        <sz val="11"/>
        <color rgb="FF000000"/>
        <rFont val="Calibri"/>
        <family val="2"/>
      </rPr>
      <t>/2022</t>
    </r>
  </si>
  <si>
    <r>
      <t xml:space="preserve">Construirán 3 alimentadores y dejarán espacio para 1 más. Puesta en Servicio: </t>
    </r>
    <r>
      <rPr>
        <b/>
        <sz val="11"/>
        <color rgb="FF000000"/>
        <rFont val="Calibri"/>
        <family val="2"/>
      </rPr>
      <t>DIC/2022</t>
    </r>
  </si>
  <si>
    <t>ART 102. 468/2020</t>
  </si>
  <si>
    <t>ART 102. 469/2020</t>
  </si>
  <si>
    <t>ART 102. 467/2020</t>
  </si>
  <si>
    <t>INTERRUPTOR Y MEDIO</t>
  </si>
  <si>
    <t>EN CONSTRUCCIÓN. PES MARZO 2022</t>
  </si>
  <si>
    <t>en pruebas</t>
  </si>
  <si>
    <t>Adjudicada a Transquinta. PES 24 meses</t>
  </si>
  <si>
    <t>Adjudicada a Engie. PES 24 meses</t>
  </si>
  <si>
    <t>Adjudicada a Transquinta. PES 36 meses</t>
  </si>
  <si>
    <t>Adjudicada a Colbún. PES 36 meses</t>
  </si>
  <si>
    <t>Adjudicada a Celeo Redes. PES 36 meses</t>
  </si>
  <si>
    <t>Adjudicada a Colbún Transmisión. PES 36 meses</t>
  </si>
  <si>
    <t>Adjudicado a Cobra Brasil. PES Q4-2022</t>
  </si>
  <si>
    <t>Adjudicado a Cobra Brasil. PES Q4-2023</t>
  </si>
  <si>
    <t xml:space="preserve">Adjudicado a Consorcio Andes del Sur. PES Q4-2022 </t>
  </si>
  <si>
    <t xml:space="preserve">Adjudicado a Consorcio Andes del Sur. PES Q2-2023 </t>
  </si>
  <si>
    <t>Solo para permitir nueva línea 2x110 kV Alto Melipilla - Bajo Melipilla</t>
  </si>
  <si>
    <t>AMPLIACIÓN EN S/E POLPAICO</t>
  </si>
  <si>
    <t>Agrega 1 posición en 220 kV</t>
  </si>
  <si>
    <t>Adjudicado a Powerchina LTD, PES Q4 2023</t>
  </si>
  <si>
    <t>Adjudicado a Consorcio Andes del Sur (Eléctrica de Medellín). PES Q2 2023</t>
  </si>
  <si>
    <t>Adjudicado a Consorcio Andes del Sur (Eléctrica de Medellín). PES Q4-2022</t>
  </si>
  <si>
    <t xml:space="preserve">Adjudicado a Consorcio Andes del Sur (Eléctrica de Medellín). PES Q4-2022 </t>
  </si>
  <si>
    <t>Adjudicado a Consorcio Eléctrico Andes del Sur (Eléctrica de Medellín). PES Q4 2022</t>
  </si>
  <si>
    <t>Adjudicado a Consorcio Eléctrico Andes del Sur (Eléctrica de Medellín). PES Q2 2023</t>
  </si>
  <si>
    <t>Seccionamiento línea 2x220 kV Ancoa - Itahue en Santa Isabel</t>
  </si>
  <si>
    <t>Adjudicada a Cobra Brasil. PES Q4 2022</t>
  </si>
  <si>
    <t>AMPLIACION EN S/E MOLINA y SECCIONAMIENTO DE LA LiNEA 2X66 KV ITAHUE - CURICO</t>
  </si>
  <si>
    <t>Adjudicado a Cobra Brasil. PES Q4 2022</t>
  </si>
  <si>
    <t xml:space="preserve">Adjudicado a Sociedad Española de Montajes Industriales S.A.. PES Q4-2022 </t>
  </si>
  <si>
    <t>AUMENTO DE CAPACIDAD DE LÍNEA 1X66 KV CHARRÚA - CHILLÁN</t>
  </si>
  <si>
    <t>-72.09219350493542,-36.62470766929055,0 -72.08757491296839,-36.62503749481125,0 -72.08360074346685,-36.63043995528614,0 -72.08387726828326,-36.63129185362727,0 -72.06835897348419,-36.63894739426792,0 -72.074485184609,-36.65152045682965,0 -72.07228716779188,-36.65599899801969,0 -72.07199100752182,-36.65990042208284,0 -72.07714410910587,-36.68226700148364,0 -72.07108942227778,-36.71392484109442,0 -72.09554891381057,-36.7615449480876,0 -72.10872486067049,-36.7985312085544,0 -72.10439457866445,-36.83701285013707,0 -72.11810512178842,-36.86619304972314,0 -72.12829302772721,-36.8976333241236,0 -72.13212434947249,-36.90249565000691,0 -72.13671571847192,-36.91002182465603,0 -72.27240649277441,-37.03840046718737,0 -72.27237426060699,-37.03922905620357,0 -72.31500162260556,-37.08901800363007,0 -72.31723104459266,-37.08933198886007,0</t>
  </si>
  <si>
    <t>AMPLIACIÓN S/E CHARRÚA</t>
  </si>
  <si>
    <t>Nuevo: 220/154 kV 390 MVA</t>
  </si>
  <si>
    <t>Adjudicado a Sociedad Española de Montajes Industriales S.A. PES Q4 2022</t>
  </si>
  <si>
    <t>AUMENTO DE CAPACIDAD DE LÍNEA 1X66 KV TAP LOMA COLORADA - LOMA COLORADA.</t>
  </si>
  <si>
    <t>Adjudica a Cobra Brasil. PES Q4 2022</t>
  </si>
  <si>
    <t>-73.13789214599332,-36.8800977901555,0 -73.13786886525972,-36.88036492897932,0 -73.12833582175985,-36.8816891223229,0 -73.12784082219099,-36.88203060448377,0</t>
  </si>
  <si>
    <t>AMPLIACIÓN S/E LOMA COLORADA</t>
  </si>
  <si>
    <t>Nuevo: 66/13,2 kV 30 MVA</t>
  </si>
  <si>
    <t>ADJUDICADO A COBRA BRASIL. PES Q4 2022</t>
  </si>
  <si>
    <t>AMPLIACIÓN S/E ESCUADRÓN</t>
  </si>
  <si>
    <t>Nuevo: 66/15 kV 30 MVA</t>
  </si>
  <si>
    <t>AMPLIACIÓN EN S/E VARONES</t>
  </si>
  <si>
    <t>Adjudicado a CAM. PES Q4 2022</t>
  </si>
  <si>
    <t>Agrega 1 diagonal en 220 kV + 3 posiciones en 66 kV</t>
  </si>
  <si>
    <t>AMPLIACIÓN EN S/E NEGRETE</t>
  </si>
  <si>
    <t>66/23 kV 40 MVA</t>
  </si>
  <si>
    <t>Reemplazo, pero el nuevo trafo se ubica en otra posición. Por tanto, queda 1 posición disponible en 66k V</t>
  </si>
  <si>
    <t>AMPLIACIÓN EN S/E GORBEA</t>
  </si>
  <si>
    <t>66/13,8 kV 6,25 MVA</t>
  </si>
  <si>
    <t>AMPLIACIÓN EN S/E VICTORIA</t>
  </si>
  <si>
    <t>66/13,2 kV 6 MVA</t>
  </si>
  <si>
    <t>66/13,2 kV 16 MVA</t>
  </si>
  <si>
    <t>AMPLIACIÓN EN S/E PICARTE</t>
  </si>
  <si>
    <t>Solo modificación de patio para la conexión de Nueva Valdivia - Picarte</t>
  </si>
  <si>
    <t>En licitación. El 28 septiembre 2021 se adjudican</t>
  </si>
  <si>
    <t>185/2020</t>
  </si>
  <si>
    <t>185/2020 y Propuesta Coordinador 2020</t>
  </si>
  <si>
    <t>171/2020</t>
  </si>
  <si>
    <t>AMPLIACIÓN S/E CALDERA</t>
  </si>
  <si>
    <t>293/2018</t>
  </si>
  <si>
    <t>Cambio de configuración de barra de 110 kV</t>
  </si>
  <si>
    <t>AMPLIACIÓN S/E CERRILLOS</t>
  </si>
  <si>
    <t>AMPLIACIÓN S/E ATACAMA KOZÁN</t>
  </si>
  <si>
    <t>INCORPORA PAÑO DE LÍNEA</t>
  </si>
  <si>
    <t>Adjudicada a Transelec + BOSCH SA. PES Q1 2024</t>
  </si>
  <si>
    <t>Adjudicado a Transelec + Improlec. PES Q1 2024</t>
  </si>
  <si>
    <t>Adjudicado a Transelec + Improlec. PES Q1 2022</t>
  </si>
  <si>
    <t>Adjudicado a Transelec + Improlec. PES Q1 2023</t>
  </si>
  <si>
    <t>Adjudicado a SAESA + EFACEC. PES Q1 2023</t>
  </si>
  <si>
    <t>Declarada desierta en feb 2020. Ahora nuevamente en licitación. El 28 septiembre 2021 se adjudican</t>
  </si>
  <si>
    <t>Declarada desierta en junio 2020. Nuevamente en licitación. Se adjudica AGO 2021</t>
  </si>
  <si>
    <t>Adjudicada 23/06/2020. Consorcio Eléctrico Andes Sur</t>
  </si>
  <si>
    <t>418/2017</t>
  </si>
  <si>
    <t>Adjudicada a AMETEL  PES - DIC 2020</t>
  </si>
  <si>
    <t>Adjudicada a TECNET. PES ENE/2021</t>
  </si>
  <si>
    <t>Adjudicada a Pine SpA. PES MAR/2022</t>
  </si>
  <si>
    <t>Adjudicada Quanta PES ENE/2021</t>
  </si>
  <si>
    <t>Adjudicado a Quanta. En operación</t>
  </si>
  <si>
    <t>Adjudicado a Quanta En servicio desde el 31/07/2020</t>
  </si>
  <si>
    <t>Adjudicada Quanta - PES ENE 2021</t>
  </si>
  <si>
    <t>Adjudicada quanta. PES ENE/2021</t>
  </si>
  <si>
    <t>Adjudicada a Grid solution. PES DIC/2020</t>
  </si>
  <si>
    <t>Adjudicada a GE - Isotrón. PES ENE/2021</t>
  </si>
  <si>
    <t>Adjudicada a GE - Isotrón. PES JUL/2022</t>
  </si>
  <si>
    <t>Adjudicada a Pine SpA PES ENE/2021</t>
  </si>
  <si>
    <t>Adjudicado a Grid Solutions. Actualmente en fase de pruebas. Se espera fines de 2020</t>
  </si>
  <si>
    <t>Adjudicado a Grid Solution. PES ENE/2021</t>
  </si>
  <si>
    <t>Adjudicada a Grid Solution. PES ENE/2021</t>
  </si>
  <si>
    <t>Adjudicado a Sociedad Española de Montajes Industriales. PES JUL/2021</t>
  </si>
  <si>
    <t>Adjudicado a Sociedad Española de Montajes Industriales - PES ENE/2021</t>
  </si>
  <si>
    <t>Adjudicada a Sociedad Española de Montajes Industriales - PES ENE/2021</t>
  </si>
  <si>
    <t>Adjudicada Sociedad Española de Montajes Industriales. PES Dic 2020</t>
  </si>
  <si>
    <t>Adjudicada a Sociedad Española de Montajes Industriales. PES DIC 2020</t>
  </si>
  <si>
    <t>Adjudicado a Sociedad Española de Montajes Industriales. Actualmente en operación</t>
  </si>
  <si>
    <t>ADJUDICADA Sociedad Española de Montajes Industriales. PES DIC 2020</t>
  </si>
  <si>
    <t>Adjudicado GE-Isotrón. PES NOV 2020</t>
  </si>
  <si>
    <t>RCA. La Línea será soterrada</t>
  </si>
  <si>
    <t xml:space="preserve">-73.22365148076425,-39.83057381223068,0 -73.22383976012448,-39.83040399109898,0 -73.22253042557276,-39.82951129550928,0 -73.20355023127176,-39.84508541057923,0 -73.20248340208363,-39.84420646929212,0 -73.20222558435835,-39.84437445845855,0 -73.19922279886862,-39.84247718742361,0 -73.19847138545884,-39.84251448803749,0 -73.19719939981997,-39.84242134444685,0
</t>
  </si>
  <si>
    <t xml:space="preserve">ADJUDICADA CELEO - PES AGO/2023. </t>
  </si>
  <si>
    <t xml:space="preserve">-72.90813306773553,-37.00657711546478,0 -72.90765519612576,-37.00657505593833,0 -72.89756738334485,-36.99395450212998,0 -72.89878016456565,-36.98294341997827,0 -72.90225672081137,-36.97830491862711,0 -72.90295464442559,-36.97702857496738,0 -72.90810114065646,-36.96786234081999,0 -72.91144812226919,-36.96071949873865,0 -72.91218393015899,-36.95903890997739,0 -72.91411721783102,-36.94410209516961,0 -72.91917839679557,-36.94064419044875,0 -72.92614955040729,-36.94079704988638,0 -72.944955998521,-36.94139496202052,0 -72.95047991861126,-36.94213420853242,0 -72.95408511007192,-36.94169577049032,0 -72.97856447306681,-36.94226359917111,0 -72.98053146492897,-36.9423355622407,0 -73.00820504163966,-36.91552980950532,0 -73.01187137221066,-36.91205440418947,0 -73.01501806232937,-36.90838872864419,0 -73.0252350497647,-36.89434657236778,0 -73.0287781051131,-36.89107557930752,0 -73.03454290900294,-36.89267735649581,0 -73.03631379505654,-36.89474582516829,0 -73.03489259571832,-36.8996763285383,0 -73.03498827654084,-36.90090053002785,0 -73.03458766679775,-36.90248687407284,0 -73.03488150014631,-36.90533922974803,0 -73.03434603000368,-36.90641640414481,0 -73.03429982757132,-36.90853903990947,0 -73.03462396739195,-36.91037759963105,0 -73.03392531125967,-36.91045101084844,0 -73.03387008100862,-36.91014718033624,0
</t>
  </si>
  <si>
    <t>-72.90913461452423,-37.00709526594342,0 -72.90904242816629,-37.00726525943521,0 -72.9070958092336,-37.00717106673025,0 -72.89692950324689,-36.99389795168161,0 -72.8973972270463,-36.98320649323826,0 -72.90233758353489,-36.97667217220778,0 -72.90725197600875,-36.96838517681512,0 -72.91278353553139,-36.94765873783471,0 -72.91167566767034,-36.93091666504711,0 -72.91105324531139,-36.92622331517568,0 -72.90980289435629,-36.90463208987312,0 -72.90771165936253,-36.87014289533821,0 -72.90605580228498,-36.86799072478624,0 -72.90558105869177,-36.86338851622656,0 -72.9070585416939,-36.85846277988011,0 -72.90625652643682,-36.84425911334573,0 -72.90318953429689,-36.84106936848455,0 -72.90041818715768,-36.83725029312784,0 -72.89891827161321,-36.83224949482781,0 -72.90122312287403,-36.82426305463683,0 -72.90609451585743,-36.82119141287809,0 -72.90978926101562,-36.81784986740936,0 -72.91041529409127,-36.80621893983685,0 -72.91224325660495,-36.77447087649237,0 -72.91527281431034,-36.75736001074437,0 -72.91652300440731,-36.73929015365022,0 -72.91479689897373,-36.72855970456345,0 -72.92008787550868,-36.71309852700551,0 -72.92410764258911,-36.69582114745204,0 -72.91562104548095,-36.68661728342721,0 -72.91842174951586,-36.65638783819433,0 -72.91792210872781,-36.64579443224392,0 -72.92039592113727,-36.63574947360624,0 -72.92333512962574,-36.61844754919101,0 -72.92415362494613,-36.60668061821971,0 -72.92210074134718,-36.60310971899484,0 -72.92173447075005,-36.60132561017141,0</t>
  </si>
  <si>
    <t>-72.92168289466437,-36.60026328619683,0 -72.92159956987973,-36.59937827132369,0 -72.92025125424712,-36.59601623044902,0 -72.9045155506232,-36.58396174814578,0 -72.9065436136482,-36.5708608756395,0 -72.90672511418286,-36.56313736395265,0 -72.8859990867462,-36.51258996942666,0 -72.84989567980097,-36.4782471834238,0 -72.84712409163033,-36.47334489150744,0 -72.83508073799392,-36.46291693292164,0 -72.82986687080479,-36.45944234749414,0 -72.81661740697909,-36.44709914127734,0 -72.80940159068093,-36.44003327339913,0 -72.79763010899481,-36.43864453073732,0 -72.76806928468673,-36.43166335884232,0 -72.76381458657319,-36.43044895639444,0 -72.749354916507,-36.42187005594601,0 -72.74206254094365,-36.41735017996899,0 -72.73513085608487,-36.40986490408901,0 -72.71559768238627,-36.39882346906918,0 -72.71853259563517,-36.36579173279372,0 -72.71901496975087,-36.35762828713129,0 -72.71866983336596,-36.35445023313861,0 -72.69673525199164,-36.33369429325892,0 -72.66932596236551,-36.30821121892524,0 -72.63069727771425,-36.26916661942791,0 -72.62792256862031,-36.26437232085433,0 -72.62153603284011,-36.26120155659547,0 -72.57263246459877,-36.22016837499819,0 -72.56949104493013,-36.2154577427367,0 -72.50705574541939,-36.15668413139635,0 -72.49595088511791,-36.1522921152328,0 -72.44172783478865,-36.09754928314501,0 -72.42963662227433,-36.08808538763746,0 -72.4160441686645,-36.07319829194603,0 -72.41161367885265,-36.06503136573114,0 -72.4061172556397,-36.06041583113223,0 -72.35044448767061,-36.03266618407753,0 -72.33470618345341,-36.02979703265034,0 -72.29425051802382,-35.98457481478877,0 -72.28899623831856,-35.96504251754256,0 -72.29181677552636,-35.96312052103003,0 -72.2971350057059,-35.96418431282934,0 -72.29929783533385,-35.96315083520055,0 -72.29908191831578,-35.96272125208553,0</t>
  </si>
  <si>
    <t>-71.80567988993876,-36.13308715297661,0 -71.80565240766019,-36.13166246973526,0 -71.8048873314119,-36.13137642721606,0 -71.80388724595741,-36.12777609215332,0 -71.80446474581564,-36.12720187344858,0 -71.80590392416542,-36.12650604207551,0 -71.81100084132204,-36.12243697765807,0 -71.81682585395031,-36.12079244905505,0 -71.81922328670535,-36.12119414161472,0 -71.82353571767945,-36.12018765378726,0 -71.82608766067503,-36.12044727827075,0 -71.82738327451308,-36.11924131320713,0 -71.85402214017842,-36.11827036963287,0 -71.86632382709857,-36.10998958269806,0 -71.86803472165936,-36.10947286143983,0 -71.87072567690142,-36.10783781116388,0 -71.92952420204588,-36.08700074040579,0 -71.95023110675854,-36.08357963914312,0 -71.95210428862919,-36.08342423889017,0 -71.99320613415527,-36.07763827759646,0 -72.03525405686931,-36.06799007456121,0 -72.03657023972436,-36.06864520541353,0 -72.04876784364984,-36.06771945975927,0 -72.04965797083557,-36.06815963005575,0 -72.06021375251929,-36.06715747532485,0 -72.06202293562953,-36.06756891815857,0 -72.08867326851411,-36.06648895880337,0 -72.13306805284118,-36.04207915670618,0 -72.13359818227812,-36.04000386306144,0 -72.14053283253004,-36.03706862582441,0 -72.17514459869643,-36.01742220205836,0 -72.18727377253951,-36.01236066457124,0 -72.23672466903393,-35.99654475311393,0 -72.23900995461931,-35.99646976076001,0 -72.25481810505802,-35.99234349493011,0 -72.2610124567172,-35.98757825145297,0 -72.28776191463938,-35.97102854548034,0 -72.28806090155865,-35.96565807657346,0 -72.29097701644001,-35.96338492804982,0 -72.29818810955751,-35.96478328732087,0 -72.30016482027865,-35.96353599845881,0 -72.30075745078227,-35.962434234762,0 -72.30000810155829,-35.96187524794016,0 -72.29968419278076,-35.96201299086534,0</t>
  </si>
  <si>
    <t>-72.29958248221547,-35.96189430990376,0 -72.30006406313407,-35.9616975743771,0 -72.30085080511353,-35.9622903754734,0 -72.30270807868611,-35.96243286784236,0 -72.30301718550038,-35.96206681541651,0 -72.30332855605779,-35.96207820871791,0</t>
  </si>
  <si>
    <t>-72.29842445491515,-35.96187521696464,0 -72.2980565438444,-35.96134405557013,0 -72.29163578167956,-35.95853423791762,0 -72.25125601181486,-35.86589898452652,0 -72.21518847838912,-35.78768237492822,0 -72.20509265406017,-35.78505843619188,0 -72.19561859305099,-35.77308558383287,0 -72.19360715009054,-35.76907263468888,0 -72.19467660420592,-35.76035793608699,0 -72.19376689231194,-35.74461053775986,0 -72.18814235986464,-35.73696424081442,0 -72.17793120481045,-35.71260577896579,0 -72.15813113252275,-35.65548340103312,0 -72.12869462631321,-35.56781771649856,0 -72.12089640135174,-35.5656117027297,0 -72.11195282975933,-35.56534380789974,0 -72.10566571047963,-35.5602825463496,0 -72.10387808706666,-35.55462453591741,0 -72.1043810551942,-35.55398979198894,0</t>
  </si>
  <si>
    <t>-72.10469599241586,-35.55289936350255,0 -72.08929644915877,-35.56344616260757,0 -72.00123696906964,-35.5938917970041,0 -71.96081537710367,-35.60013078027082,0 -71.92329756706287,-35.59394046389078,0 -71.8658250055246,-35.59779283606521,0 -71.83693856382811,-35.61138637984567,0 -71.82425509782415,-35.6151925411667,0 -71.80586652902045,-35.6150165116782,0 -71.787234576359,-35.6229467187331,0 -71.77057723312043,-35.62308046989301,0 -71.75832380937709,-35.61213342454112,0 -71.7492400138787,-35.59618624111267,0 -71.71501248727348,-35.59130263401651,0</t>
  </si>
  <si>
    <t>-72.12416996870661,-35.55390332287086,0 -72.12270758258016,-35.55184507782745,0 -72.11966381881571,-35.54974409024459,0 -72.10855758952803,-35.55539330123913,0 -72.10788197141834,-35.5528317629211,0 -72.10519969160188,-35.55340065286661,0</t>
  </si>
  <si>
    <t>-72.10517984865717,-35.55310810550553,0 -72.11459751087922,-35.54587547928705,0 -72.12268791843269,-35.54653202976299,0 -72.14048595177206,-35.55194561559199,0 -72.15588732938357,-35.53953827425537,0 -72.15777595949673,-35.5377222583855,0 -72.17002709925116,-35.53412519062668,0 -72.17800606736053,-35.52963790024847,0 -72.18297797420533,-35.51670031486444,0 -72.19165529010348,-35.51241414721201,0 -72.19972776109346,-35.5161807799534,0 -72.20751768512851,-35.51134812431168,0 -72.2338069159758,-35.48408073520132,0 -72.25645351051809,-35.46488172265236,0 -72.2943676525058,-35.44669436357489,0 -72.31388973622022,-35.44736068799676,0 -72.33026639651547,-35.44302067769381,0 -72.33609249225695,-35.44074731274418,0 -72.34058704704557,-35.4226603393981,0 -72.36236629113012,-35.4114797606936,0 -72.36227320755187,-35.39758579306675,0 -72.38810169756479,-35.38224631786174,0 -72.40306922783722,-35.36453253956395,0</t>
  </si>
  <si>
    <t>NUEVA S/E MATAQUITO 220/66 KV (opción 2)</t>
  </si>
  <si>
    <t>ELECNOR LO PLANTEA COMO OPCIÓN DE MATAQUITO</t>
  </si>
  <si>
    <t>-72.10597868105879,-35.55382060751813,0 -72.10290904477426,-35.54261828342826,0 -72.10403218623465,-35.53525638962859,0 -72.09523508530461,-35.52383840582463,0 -72.08499116549875,-35.50839607095735,0 -72.08681620696657,-35.5026923624547,0 -72.07298886902193,-35.47586298093206,0 -72.07211144464604,-35.46933731068338,0 -72.06525119475101,-35.44706644732882,0 -72.04342873284365,-35.42819214179008,0 -72.03700098006355,-35.42598272925615,0 -72.03019805743722,-35.41915607914023,0 -72.02721662183161,-35.40444095328309,0 -72.02500714424728,-35.40143636400346,0 -72.02416726679238,-35.39623341896269,0 -72.02667240759352,-35.39198872230028,0 -72.01984632621702,-35.37755769421393,0 -72.01715974661255,-35.36941918714902,0 -72.01387903122885,-35.35903393373806,0 -72.00552185907894,-35.34354257344319,0 -71.99380573235658,-35.32659756630519,0 -71.98706954695156,-35.31370280651989,0 -71.97902909123374,-35.30868061354217,0 -71.97752784642616,-35.30397981338599,0 -71.97699466625579,-35.29836313990774,0 -71.9742882065472,-35.28912409361573,0 -71.97444559564943,-35.28233238051174,0 -71.9662294722829,-35.2781933990589,0 -71.96173112802711,-35.27586708423321,0 -71.95318243874098,-35.27123982268265,0 -71.94853049073005,-35.27065317472533,0 -71.9378606437473,-35.26921187938781,0 -71.9245421941595,-35.26726638713956,0 -71.91713712598967,-35.26611843104092,0 -71.90423051311848,-35.2586864816823,0 -71.89842712632351,-35.25421602227831,0 -71.89497458944481,-35.25266976948296,0 -71.88999868624632,-35.25329499378286,0 -71.8840721859693,-35.25249269718893,0 -71.88029370209988,-35.24791145994167,0 -71.86568514891427,-35.24201114021015,0 -71.85985176422292,-35.23950014912695,0 -71.85078735684723,-35.23530547507048,0 -71.76396901531848,-35.19775343509858,0 -71.76086593072856,-35.19397756278894,0 -71.75738685375022,-35.19224863544879,0 -71.75445752692069,-35.19256645401527,0 -71.73095249122332,-35.18014543124544,0 -71.71134163287084,-35.17230761988328,0 -71.68006828267681,-35.16581146544232,0 -71.6694873979413,-35.15231790866591,0 -71.63084684167571,-35.15091222152749,0 -71.60830926624428,-35.13777012907238,0 -71.60976189257772,-35.1282767613385,0 -71.61479439756542,-35.11430262058052,0 -71.62030258737937,-35.11018446288663,0 -71.62590404743676,-35.10368016360569,0 -71.64461083885401,-35.08571186041345,0 -71.64890780979118,-35.08055522419789,0 -71.69011222283538,-35.04443180300962,0 -71.69221173611406,-35.04315805269898,0</t>
  </si>
  <si>
    <t>-72.949326660959,-36.63144836432696,0 -72.94977359933729,-36.63155830258258,0 -72.94927788519293,-36.63196118655996,0 -72.94539609632341,-36.63016431420235,0 -72.93027268178284,-36.62240106603372,0 -72.92558988623126,-36.61754238069155,0 -72.9247857343598,-36.60644785117589,0 -72.92504406255432,-36.60389928343846,0 -72.92319198939153,-36.60071403551139,0 -72.92262772805125,-36.60067701545385,0</t>
  </si>
  <si>
    <t>-71.36959757599712,-35.1394943260246,0 -71.37217869890524,-35.13955553044644,0 -71.3804001841541,-35.14596127717679,0 -71.3851234438869,-35.15284414157492,0 -71.41043095305434,-35.1706119575891,0 -71.41813093848668,-35.17585758398517,0 -71.42863261507665,-35.18309597978998,0 -71.4418391243282,-35.19235672499983,0 -71.45067438232782,-35.19839970900176,0 -71.47350108497261,-35.20434417558354,0 -71.48455250583083,-35.20725898075457,0 -71.53233836035365,-35.17764499577825,0 -71.53452498515517,-35.16669650611843,0 -71.53764493062066,-35.16483692624051,0 -71.5513677810976,-35.16557404857564,0 -71.60948539088359,-35.12955733858249,0 -71.61472548876287,-35.11433867062144,0 -71.64473132908627,-35.08583333232365,0 -71.64875134939392,-35.08050055149666,0 -71.69034720703905,-35.04435767685744,0 -71.69200041215927,-35.04345584713983,0</t>
  </si>
  <si>
    <t>-71.49413169918282,-30.54692676197302,0 -71.50147431867671,-30.54573984448483,0 -71.51563394196351,-30.53786511854222,0 -71.52140957068052,-30.52939825359063,0 -71.55366532910779,-30.50093924722622,0 -71.60253368209169,-30.46580477994817,0 -71.63005370777617,-30.46774572099993,0 -71.66049099423152,-30.44292893109699,0</t>
  </si>
  <si>
    <t>Línea Quebrada Seca - Don Goyo</t>
  </si>
  <si>
    <t>Por proyecto Quebrada Seca</t>
  </si>
  <si>
    <t>En desarrollo</t>
  </si>
  <si>
    <t>PAMPA NORTE 2</t>
  </si>
  <si>
    <t>PF ANDINO LAS PATAGUAS 2</t>
  </si>
  <si>
    <t>Revisión Admisibilidad</t>
  </si>
  <si>
    <t>El Rincón (Ex Itahue Solar)</t>
  </si>
  <si>
    <t>PE SAN JUAN 2</t>
  </si>
  <si>
    <t>LAP</t>
  </si>
  <si>
    <t>PMG Colihue del Verano</t>
  </si>
  <si>
    <t>Rungue 23 kV</t>
  </si>
  <si>
    <t>PFV Zaldivar</t>
  </si>
  <si>
    <t>S/E Nueva Zaldivar 220 Kv</t>
  </si>
  <si>
    <t>PS Hijuela</t>
  </si>
  <si>
    <t>CMS SPVI SpA</t>
  </si>
  <si>
    <t>S/E Vallenar</t>
  </si>
  <si>
    <t>Domo Solar</t>
  </si>
  <si>
    <t>RTB Energy SpA</t>
  </si>
  <si>
    <t>Arica Solar Generación 1 SpA</t>
  </si>
  <si>
    <t>S/E San Simón 220 kV</t>
  </si>
  <si>
    <t>PMG Peñón Solar</t>
  </si>
  <si>
    <t>S/E Las Piedras</t>
  </si>
  <si>
    <t>Compañía Doña Inés de Collahuasi SCM</t>
  </si>
  <si>
    <t>Fecha Pes</t>
  </si>
  <si>
    <t>FV Oro y Cielo</t>
  </si>
  <si>
    <t>Acciona Energía Chile SpA</t>
  </si>
  <si>
    <t>Estación de Bombeo PS2 (S/E Geoglifos)</t>
  </si>
  <si>
    <t>LT 1x220 kV Polpaico Santa Filomena</t>
  </si>
  <si>
    <t>Central Hidroeléctrica Frontera</t>
  </si>
  <si>
    <t>Inversiones La Frontera Sur Spa</t>
  </si>
  <si>
    <t>S/E Mulchén 220 kV</t>
  </si>
  <si>
    <t>PMG ST GEORGE SOLAR</t>
  </si>
  <si>
    <t>PMG Viñedo Solar</t>
  </si>
  <si>
    <t>S/E Casablanca 12 kV</t>
  </si>
  <si>
    <t>Condoroma Solar</t>
  </si>
  <si>
    <t>S/E Nueva San Rafael</t>
  </si>
  <si>
    <t>Andino La Ligua</t>
  </si>
  <si>
    <t>S/E Nueva La Ligua</t>
  </si>
  <si>
    <t>Parque Solar Raulí</t>
  </si>
  <si>
    <t>Parque Solar Ciprés</t>
  </si>
  <si>
    <t xml:space="preserve">Parque Solar Guindo Santo </t>
  </si>
  <si>
    <t>Parque Solar Peumo Yungay</t>
  </si>
  <si>
    <t xml:space="preserve">Transmisora Continental Bio Bio </t>
  </si>
  <si>
    <t>Transmisora Continental Bio Bio</t>
  </si>
  <si>
    <t>Empresa Eléctrica Raulí SpA</t>
  </si>
  <si>
    <t>Empresa Eléctrica Ciprés SpA</t>
  </si>
  <si>
    <t>Empresa Eléctrica Guindo Santo SpA</t>
  </si>
  <si>
    <t>Empresa Eléctrica Peumo SpA</t>
  </si>
  <si>
    <t>Andes Mainstream SpA</t>
  </si>
  <si>
    <t>Calate</t>
  </si>
  <si>
    <t>Parque Eólico Topoloa sur</t>
  </si>
  <si>
    <t>Parque Eólico Topoloa norte</t>
  </si>
  <si>
    <t>Parque Solar Santa Fé</t>
  </si>
  <si>
    <t>Seccionadora Ana María 220 kV</t>
  </si>
  <si>
    <t>San Rafael Solar</t>
  </si>
  <si>
    <t xml:space="preserve">S/E Larqui </t>
  </si>
  <si>
    <t>Hidroeléctrica Punta del Viento</t>
  </si>
  <si>
    <t>Observaciones a Informe CTD</t>
  </si>
  <si>
    <t>Hidroeléctrica Punta del Viento SpA</t>
  </si>
  <si>
    <t>Barra SM Corrales 23 kv</t>
  </si>
  <si>
    <t>MANTOS BLANCOS DEBOTTLENECKING PROJECT</t>
  </si>
  <si>
    <t xml:space="preserve"> (Aumento de Carga SE MB)</t>
  </si>
  <si>
    <t>METBUS LOS PINOS</t>
  </si>
  <si>
    <t>S/E SANTA MARTA</t>
  </si>
  <si>
    <t>METBUS LAS PALMAS</t>
  </si>
  <si>
    <t>S/E SAN PABLO</t>
  </si>
  <si>
    <t>METBUS NOGALES</t>
  </si>
  <si>
    <t>S/E PAJARITOS</t>
  </si>
  <si>
    <t>METBUS LOS ACACIOS</t>
  </si>
  <si>
    <t>S/E LA REINA</t>
  </si>
  <si>
    <t>REDBUS - NUEVA BILBAO</t>
  </si>
  <si>
    <t>S/E ANDES</t>
  </si>
  <si>
    <t>MUNICIPALIDAD LAS CONDES / TANDEM - NUEVA BILBAO</t>
  </si>
  <si>
    <t>METBUS - LOS ABEDULES</t>
  </si>
  <si>
    <t>METBUS - RIO ELQUI</t>
  </si>
  <si>
    <t>U1 - HUECHURABA</t>
  </si>
  <si>
    <t>U6 ORIENTE</t>
  </si>
  <si>
    <t>U6 - PR AGUIRRE LUCO</t>
  </si>
  <si>
    <t>U6 - SANTA MARTA HUECHURABA</t>
  </si>
  <si>
    <t>U4 - LA REINA</t>
  </si>
  <si>
    <t>U4- LAS TORRES</t>
  </si>
  <si>
    <t>U4 - PEÑALOLEN</t>
  </si>
  <si>
    <t>U4 - LO ECHEVERES</t>
  </si>
  <si>
    <t>U6 - COLO COLO</t>
  </si>
  <si>
    <t>U1 - RENCA</t>
  </si>
  <si>
    <t>U4 - PUDAHUEL</t>
  </si>
  <si>
    <t>S/E RECOLETA</t>
  </si>
  <si>
    <t>S/E CHACABUCO</t>
  </si>
  <si>
    <t>S/E MACUL</t>
  </si>
  <si>
    <t>S/E LO BOZA</t>
  </si>
  <si>
    <t>S/E PUDAHUEL</t>
  </si>
  <si>
    <t>0,7</t>
  </si>
  <si>
    <t>4,3</t>
  </si>
  <si>
    <t>7,3</t>
  </si>
  <si>
    <t>9,6</t>
  </si>
  <si>
    <t>14,3</t>
  </si>
  <si>
    <t>4,2</t>
  </si>
  <si>
    <t>23,9</t>
  </si>
  <si>
    <t>2,2</t>
  </si>
  <si>
    <t>6,3</t>
  </si>
  <si>
    <t>12,8</t>
  </si>
  <si>
    <t>2,4</t>
  </si>
  <si>
    <t>TERMINAL JUANITA</t>
  </si>
  <si>
    <t>TERMINAL LOS TILOS</t>
  </si>
  <si>
    <t>TERMINAL PIE ANDINO</t>
  </si>
  <si>
    <t>TERMINAL N°1</t>
  </si>
  <si>
    <t>TERMINAL N°2</t>
  </si>
  <si>
    <t>S/E BAJOS DE MENA</t>
  </si>
  <si>
    <t>S/E PUENTE ALTO (EEPA)</t>
  </si>
  <si>
    <t>EN OPERACIÓN</t>
  </si>
  <si>
    <t>Q4 2022</t>
  </si>
  <si>
    <t>U1 - PUENTE ALTO</t>
  </si>
  <si>
    <t>U1 - SANTA MARGARITA</t>
  </si>
  <si>
    <t>U7 - PRIMAVERA</t>
  </si>
  <si>
    <t>S/E SANTA ROSA SUR</t>
  </si>
  <si>
    <t>S/E PANAMERICANA</t>
  </si>
  <si>
    <t>METBUS LOS ESPINOS</t>
  </si>
  <si>
    <t>AMPLIACIÓN S/E KIMAL</t>
  </si>
  <si>
    <t>NUEVO BANCO DE AUTOTRANSFORMADORES EN S/E ANCOA</t>
  </si>
  <si>
    <t>NUEVO BANCO 500/220 Kv 750 mva</t>
  </si>
  <si>
    <t>NUEVO BANCO DE AUTOTRANSFORMADORES EN S/E ENTRE RÍOS</t>
  </si>
  <si>
    <t>NORMALIZACIÓN S/E TAP OFF NUEVA VICTORIA</t>
  </si>
  <si>
    <t>NORMALIZACIÓN S/E DOÑA CARMEN</t>
  </si>
  <si>
    <t>PES SEP 2027. DEBE SER VALIDADO POR CNE</t>
  </si>
  <si>
    <t>PES 2027 DEBE SER VALIDADO POR CNE</t>
  </si>
  <si>
    <t>PES MAR 2027. DEBE SER VALIDADO POR CNE</t>
  </si>
  <si>
    <t>NORMALIZACIÓN S/E TAP OFF EL LLANO</t>
  </si>
  <si>
    <t>NORMALIZACIÓN S/E CHICUREO</t>
  </si>
  <si>
    <t>NORMALIZACIÓN S/E EL MANZANO</t>
  </si>
  <si>
    <t>NORMALIZACIÓN S/E TAP OFF SANTA MARTA</t>
  </si>
  <si>
    <t>NORMALIZACIÓN S/E LAMPA</t>
  </si>
  <si>
    <t>NORMALIZACIÓN S/E TAP OFF BUREO</t>
  </si>
  <si>
    <t>NORMALIZACIÓN S/E TALINAY ORIENTE</t>
  </si>
  <si>
    <t>NORMALIZACIÓN S/E LLANQUIHUE</t>
  </si>
  <si>
    <t>NUEVA S/E PALAFITOS</t>
  </si>
  <si>
    <t>NUEVA SECCIONADORA ITATA</t>
  </si>
  <si>
    <t>PROPUESTA COORDINADOR 2021</t>
  </si>
  <si>
    <t>NUEVA S/E COIHUECO</t>
  </si>
  <si>
    <t>NUEVA S/E CHINCHIMALÍ</t>
  </si>
  <si>
    <t>NUEVA S/E PINTO</t>
  </si>
  <si>
    <t>NUEVA S/E NUEVA CURICÓ</t>
  </si>
  <si>
    <t>NUEVA S/E SECCIONADORA CHIÑIGUE</t>
  </si>
  <si>
    <t>NUEVA S/E SECCIONADORA CHUCHUNCO</t>
  </si>
  <si>
    <t>NUEVA SECCIONADORA NUEVA ANCOA</t>
  </si>
  <si>
    <t>NUEVO TRANFORMADOR S/E ALTO HOSPICIO</t>
  </si>
  <si>
    <t>PES SEP 2026. DEBE SER VALIDADO POR CNE</t>
  </si>
  <si>
    <t>NUEVO TRANFORMADOR S/E PUKARÁ</t>
  </si>
  <si>
    <t>NUEVO TRANSFORMADOR S/E COPIAPO</t>
  </si>
  <si>
    <t>NUEVO TRANSFORMADOR EN S/E OVALLE</t>
  </si>
  <si>
    <t>NUEVO TRANSFORMADOR EN S/E EL MELÓN</t>
  </si>
  <si>
    <t>NUEVO TRANSFORMADOR EN S/E PIÑATAS</t>
  </si>
  <si>
    <t>NUEVO TRANSFORMADOR EN S/E LEYDA</t>
  </si>
  <si>
    <t>NUEVO TRANSFORMADOR EN S/E SAN SEBASTIÁN</t>
  </si>
  <si>
    <t>NUEVO TRANSFORMADOR EN S/E LOS PLACERES</t>
  </si>
  <si>
    <t>NUEVO TRANSFORMADOR EN S/E PEÑABLANCA</t>
  </si>
  <si>
    <t>NUEVO TRANSFORMADOR EN S/E REÑACA</t>
  </si>
  <si>
    <t>NUEVO TRANSFORMADOR EN S/E SAN PEDRO</t>
  </si>
  <si>
    <t>AUMENTO CAPACIDAD EN S/E ANDES</t>
  </si>
  <si>
    <t>AUMENTO DE CAPACIDAD EN S/E CARRASCAL</t>
  </si>
  <si>
    <t>NUEVO TRANSFORMADOR EN S/e OCHAGABÍA</t>
  </si>
  <si>
    <t>AMPLIACIÓN S/E LA RONDA</t>
  </si>
  <si>
    <t>AMPLIACIÓN S/E LAS CABRAS</t>
  </si>
  <si>
    <t>AMPLIACIÓN S/e NUEVA NIRIVILO</t>
  </si>
  <si>
    <t>AMPLIACIÓN S/E QUINTA</t>
  </si>
  <si>
    <t>AMPLIACIÓN S/E RETIRO</t>
  </si>
  <si>
    <t>NUEVO: 3x100/100/30 MVA</t>
  </si>
  <si>
    <t>NUEVO BANCO DE TRANSFORMADORES S/E LINARES</t>
  </si>
  <si>
    <t>AMPLIACIÓN S/E CACHAPOAL</t>
  </si>
  <si>
    <t>AMPLIACIÓN S/E MONTERRICO</t>
  </si>
  <si>
    <t>AMPLIACIÓN S/e ISLA DE MAIPO</t>
  </si>
  <si>
    <t>AMPLIACIÓN S/E FUENTECILLA</t>
  </si>
  <si>
    <t>NUEVO TRANSFORMADOR EN S/E PAILLACO</t>
  </si>
  <si>
    <t>NUEVO TRANSFORMADOR EN S/E PADRE LAS CASAS</t>
  </si>
  <si>
    <t>NUEVO TRANSFORMADOR S/E ANDALIÉN</t>
  </si>
  <si>
    <t>NUEVO TRANSFORMADOR EN S/E CHIGUAYANTE</t>
  </si>
  <si>
    <t>NUEVO TRANSFORMADOR EN S/E CABRERO</t>
  </si>
  <si>
    <t>NUEVO TRANSFORMADOR EN S/E LAUREL</t>
  </si>
  <si>
    <t>NUEVO TRANSFORMADOR EN S/E LA MISIÓN</t>
  </si>
  <si>
    <t>NUEVO TRANSFORMADOR S/E LATORRE</t>
  </si>
  <si>
    <t>Normalizar el Tap OFF a Seccionadora y dejar lista para futuras ampliaciones</t>
  </si>
  <si>
    <t>Se propone seccionar ambos circuitos Nogales - Los Vilos (antes solo pinchaba 1) y normalizar a interruptor y medio</t>
  </si>
  <si>
    <t>Se propone seccionar ambos circuitos Polpaico - Los Maquis (antes solo pinchaba 1) y normalizar a interruptor y medio</t>
  </si>
  <si>
    <t>Normalizar Tap OFF a Interruptor y Medio 220 kV</t>
  </si>
  <si>
    <t>Se propone seccionar ambos circuitos Chena - Alto Jahuel (antes solo pinchaba 1) y normalizar a interruptor y medio</t>
  </si>
  <si>
    <t>Se propone seccionar ambos circuitos Nogales - La sPalmas (antes solo pinchaba 1) y normalizar a interruptor y medio</t>
  </si>
  <si>
    <t>Licitación desierta en julio 2020, aún no se licita nuevamente</t>
  </si>
  <si>
    <t>Declarada desierta. Nuevamente en licitación. Se adjudica AGO 2021</t>
  </si>
  <si>
    <t>Declarada desierta, nuevamente en licitación. Se adjudica AGO 2021</t>
  </si>
  <si>
    <t>licitación desierta en julio 2020. Es probable que apliquen 102°</t>
  </si>
  <si>
    <t>para seccionar la línea 1x66 kV San Javier - Constitución</t>
  </si>
  <si>
    <t>Licitación desierta en julio 2020. Es probable que se aplique 102</t>
  </si>
  <si>
    <t>Salió desierta por 3 vez. Por lo tanto no sigue. Se propuso artículo 102 y se construirá la obra nueva puquillay</t>
  </si>
  <si>
    <t>Salió desierta por 3 vez. Por lo tanto no sigue. Se propuso artículo 102 y se construirá la obra nueva Santa Cruz</t>
  </si>
  <si>
    <t>2x110/13,8 kV 30 MVA</t>
  </si>
  <si>
    <t>La idea es que liberen carga de Cerro Dragón y Palafitos. Ubicación aproximada</t>
  </si>
  <si>
    <t>NUEVO: 110/13,8 kV 30 MVA</t>
  </si>
  <si>
    <t>NUEVO: 66/13,8 kV 20 MVA</t>
  </si>
  <si>
    <t>Es exclusiva para la línea HVDC, pero no agrega más posiciones en 220 kV para nuevos proyectos.</t>
  </si>
  <si>
    <t>NUEVO: 66/23 kV 30 MVA</t>
  </si>
  <si>
    <t>NUEVO: 44/12 kV 25 MVA</t>
  </si>
  <si>
    <t>NUEVO: 66/12 kV 10 MVA</t>
  </si>
  <si>
    <t>NUEVO: 66/12 kV 30 MVA</t>
  </si>
  <si>
    <t>NUEVO: 110/12 kV 30 MVA</t>
  </si>
  <si>
    <t>NUEVO: 110/12 kV 50 MVA</t>
  </si>
  <si>
    <t>NUEVA NORTE (EL SALTITO)</t>
  </si>
  <si>
    <t>NUEVO 110/12 KV 50 MVA</t>
  </si>
  <si>
    <t>DEBE SER VALIDAD POR CNE. PES SEP 2027. UBICACIÓN APROXIMADA</t>
  </si>
  <si>
    <t>NUEVA ORIENTE (EL ESTADIO)</t>
  </si>
  <si>
    <t>NUEVO: BANCO 3X100 MVA 220/66 KV + 1X66/13,8 KV 30 MVA</t>
  </si>
  <si>
    <t>SECCIONA 2X66 KV SANTA ELVIRA - NUEVA ALDEA</t>
  </si>
  <si>
    <t>NUEVO: 66/13,8 KV 20 MVA</t>
  </si>
  <si>
    <t>NUEVO: 1X66/33 KV 30 MVA Y 66/13,8 KV 20 MVA</t>
  </si>
  <si>
    <t>SECCIONE 2X154 KV TINGUIRIRICA - EMPALME TENO. NUEVO TRAFO 154/66 KV 75 MVA Y 1x66/13,2 KV 30 MVA</t>
  </si>
  <si>
    <t>NUEVO: 66/15 KV 25 MVA</t>
  </si>
  <si>
    <t>NUEVO: 66/13,8 KV 25 MVA</t>
  </si>
  <si>
    <t>SECCIONE LA LÍNEA 1X110 KV QUELENTARO - PORTEZUELO + TRAFO 66/13,8 KV 25 MVA</t>
  </si>
  <si>
    <t>SECCIONE LA LÍNEA 2X220 KV ANCOA - SAN FABIÁN Y CONECTARSE CON LINARES</t>
  </si>
  <si>
    <t>NUEVO: 66/13,8 KV 10 MVA</t>
  </si>
  <si>
    <t>NUEVO: 66/15 KV 30 MVA</t>
  </si>
  <si>
    <t>NUEVO: 66/13,2 KV 30 MVA</t>
  </si>
  <si>
    <t>NUEVO: 220/23 KV 60 MVA</t>
  </si>
  <si>
    <t>NUEVO: 66/23 KV 30 MVA</t>
  </si>
  <si>
    <t>NUEVO: 66/15 KV 12 MVA</t>
  </si>
  <si>
    <t>NUEVO: 66/13,8 30 MVA</t>
  </si>
  <si>
    <t>AMPLIACIÓN S/E BUIN (ENEL)</t>
  </si>
  <si>
    <t>SECCIONE 1X66 KV EL MAITÉN - EL PAICO. AGREGA TRAFO DE 66/13,2 KV 30 MVA</t>
  </si>
  <si>
    <t>CNE: 418/2017</t>
  </si>
  <si>
    <t>CNE: 171/2020</t>
  </si>
  <si>
    <t>CNE: 185/2020</t>
  </si>
  <si>
    <t>CNE: 198/2017</t>
  </si>
  <si>
    <t>CNE: 198/2019</t>
  </si>
  <si>
    <t>CNE: 224/2017</t>
  </si>
  <si>
    <t>CNE: 293/2018</t>
  </si>
  <si>
    <t>CNE: ART. 102 - 456/2020</t>
  </si>
  <si>
    <t>CNE: Art. 102 - 782/2019</t>
  </si>
  <si>
    <t>CNE: Art. 102 - 225/2018</t>
  </si>
  <si>
    <t>CNE: Art. 102 - 71/2020</t>
  </si>
  <si>
    <t>CNE: Art. 102. CNE 124/2020</t>
  </si>
  <si>
    <t>CNE: Art. 102 - 31/2019</t>
  </si>
  <si>
    <t>CNE: Art. 102 - 826/2019.</t>
  </si>
  <si>
    <t>CNE: Por proyecto de consumo Albemarle 25 MVA</t>
  </si>
  <si>
    <t>CNE: POR PROYECTO CERRO TIGRE MRP</t>
  </si>
  <si>
    <t>CNE: PROYECTO MINERA PELAMBRES</t>
  </si>
  <si>
    <t xml:space="preserve">CNE: </t>
  </si>
  <si>
    <t>Propuesta Coordinador: 2020</t>
  </si>
  <si>
    <t>Propuesta Coordinador: 2021</t>
  </si>
  <si>
    <t>Propietario</t>
  </si>
  <si>
    <t>Actividad Principal</t>
  </si>
  <si>
    <t>Calado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</si>
</sst>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\-mm\-yyyy"/>
    <numFmt numFmtId="165" formatCode="#,##0.0000"/>
    <numFmt numFmtId="166" formatCode="mmm\-d"/>
    <numFmt numFmtId="167" formatCode="mmmm\ yyyy"/>
    <numFmt numFmtId="168" formatCode="#,##0.000"/>
    <numFmt numFmtId="169" formatCode="#,##0.0000000"/>
    <numFmt numFmtId="170" formatCode="#,##0.000000"/>
    <numFmt numFmtId="171" formatCode="0.00000"/>
    <numFmt numFmtId="172" formatCode="dd\-mm"/>
    <numFmt numFmtId="173" formatCode="dd/mm"/>
    <numFmt numFmtId="174" formatCode="d\.m"/>
    <numFmt numFmtId="175" formatCode="d\-m\-yyyy"/>
    <numFmt numFmtId="176" formatCode="0.000"/>
    <numFmt numFmtId="177" formatCode="0.0000"/>
  </numFmts>
  <fonts count="36">
    <font>
      <sz val="11"/>
      <color rgb="FF000000"/>
      <name val="Calibri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Roboto"/>
    </font>
    <font>
      <b/>
      <sz val="11"/>
      <color rgb="FF000000"/>
      <name val="Calibri"/>
      <family val="2"/>
    </font>
    <font>
      <sz val="11"/>
      <color rgb="FF000000"/>
      <name val="Consolas"/>
      <family val="3"/>
    </font>
    <font>
      <sz val="9"/>
      <color rgb="FF000000"/>
      <name val="Arial"/>
      <family val="2"/>
    </font>
    <font>
      <sz val="9"/>
      <color rgb="FF444444"/>
      <name val="Verdana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u/>
      <sz val="11"/>
      <color rgb="FF009FAD"/>
      <name val="Arial"/>
      <family val="2"/>
    </font>
    <font>
      <sz val="11"/>
      <color rgb="FF333333"/>
      <name val="Arial"/>
      <family val="2"/>
    </font>
    <font>
      <sz val="10"/>
      <color rgb="FF000000"/>
      <name val="Calibri"/>
      <family val="2"/>
    </font>
    <font>
      <sz val="9"/>
      <color theme="1"/>
      <name val="Calibri"/>
      <family val="2"/>
    </font>
    <font>
      <sz val="11"/>
      <color rgb="FF222222"/>
      <name val="Arial"/>
      <family val="2"/>
    </font>
    <font>
      <sz val="11"/>
      <color rgb="FF222222"/>
      <name val="GobCL !important"/>
    </font>
    <font>
      <sz val="11"/>
      <color rgb="FF222222"/>
      <name val="GobCL"/>
    </font>
    <font>
      <sz val="12"/>
      <color rgb="FF222222"/>
      <name val="Dejavu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color theme="1"/>
      <name val="Consolas"/>
      <family val="3"/>
    </font>
    <font>
      <sz val="11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theme="0"/>
        <bgColor rgb="FF1E1E1E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rgb="FFFFF2CC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1" fillId="0" borderId="13"/>
    <xf numFmtId="0" fontId="31" fillId="0" borderId="13"/>
    <xf numFmtId="0" fontId="31" fillId="0" borderId="13"/>
  </cellStyleXfs>
  <cellXfs count="490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/>
    <xf numFmtId="164" fontId="3" fillId="0" borderId="1" xfId="0" applyNumberFormat="1" applyFont="1" applyBorder="1" applyAlignment="1"/>
    <xf numFmtId="165" fontId="3" fillId="0" borderId="0" xfId="0" applyNumberFormat="1" applyFont="1"/>
    <xf numFmtId="0" fontId="3" fillId="3" borderId="0" xfId="0" applyFont="1" applyFill="1"/>
    <xf numFmtId="0" fontId="6" fillId="0" borderId="1" xfId="0" applyFont="1" applyBorder="1" applyAlignment="1"/>
    <xf numFmtId="0" fontId="7" fillId="3" borderId="0" xfId="0" applyFont="1" applyFill="1" applyAlignment="1">
      <alignment horizontal="left"/>
    </xf>
    <xf numFmtId="0" fontId="3" fillId="0" borderId="0" xfId="0" applyFont="1" applyAlignment="1"/>
    <xf numFmtId="167" fontId="2" fillId="0" borderId="1" xfId="0" applyNumberFormat="1" applyFont="1" applyBorder="1" applyAlignment="1">
      <alignment horizontal="left" vertical="top"/>
    </xf>
    <xf numFmtId="167" fontId="3" fillId="0" borderId="0" xfId="0" applyNumberFormat="1" applyFont="1" applyAlignment="1"/>
    <xf numFmtId="0" fontId="3" fillId="3" borderId="0" xfId="0" applyFont="1" applyFill="1" applyAlignment="1"/>
    <xf numFmtId="0" fontId="3" fillId="0" borderId="0" xfId="0" applyFont="1" applyAlignment="1">
      <alignment horizontal="center"/>
    </xf>
    <xf numFmtId="165" fontId="3" fillId="3" borderId="0" xfId="0" applyNumberFormat="1" applyFont="1" applyFill="1" applyAlignment="1"/>
    <xf numFmtId="0" fontId="3" fillId="2" borderId="1" xfId="0" applyFont="1" applyFill="1" applyBorder="1" applyAlignment="1"/>
    <xf numFmtId="49" fontId="0" fillId="0" borderId="1" xfId="0" applyNumberFormat="1" applyFont="1" applyBorder="1" applyAlignment="1"/>
    <xf numFmtId="169" fontId="3" fillId="0" borderId="0" xfId="0" applyNumberFormat="1" applyFont="1"/>
    <xf numFmtId="49" fontId="11" fillId="0" borderId="1" xfId="0" applyNumberFormat="1" applyFont="1" applyBorder="1" applyAlignment="1"/>
    <xf numFmtId="169" fontId="3" fillId="3" borderId="0" xfId="0" applyNumberFormat="1" applyFont="1" applyFill="1"/>
    <xf numFmtId="169" fontId="3" fillId="2" borderId="0" xfId="0" applyNumberFormat="1" applyFont="1" applyFill="1"/>
    <xf numFmtId="0" fontId="3" fillId="2" borderId="0" xfId="0" applyFont="1" applyFill="1"/>
    <xf numFmtId="49" fontId="0" fillId="3" borderId="1" xfId="0" applyNumberFormat="1" applyFont="1" applyFill="1" applyBorder="1" applyAlignment="1"/>
    <xf numFmtId="4" fontId="3" fillId="0" borderId="0" xfId="0" applyNumberFormat="1" applyFont="1"/>
    <xf numFmtId="49" fontId="0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/>
    <xf numFmtId="0" fontId="6" fillId="0" borderId="1" xfId="0" applyFont="1" applyBorder="1" applyAlignment="1"/>
    <xf numFmtId="0" fontId="3" fillId="3" borderId="1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 applyFont="1"/>
    <xf numFmtId="0" fontId="14" fillId="8" borderId="0" xfId="0" applyFont="1" applyFill="1" applyAlignment="1">
      <alignment vertical="center"/>
    </xf>
    <xf numFmtId="0" fontId="14" fillId="8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3" fillId="3" borderId="0" xfId="0" applyFont="1" applyFill="1" applyAlignment="1"/>
    <xf numFmtId="0" fontId="3" fillId="5" borderId="0" xfId="0" applyFont="1" applyFill="1" applyAlignment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4" borderId="0" xfId="0" applyFont="1" applyFill="1" applyAlignment="1"/>
    <xf numFmtId="0" fontId="3" fillId="4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/>
    </xf>
    <xf numFmtId="0" fontId="17" fillId="3" borderId="0" xfId="0" applyFont="1" applyFill="1" applyAlignmen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170" fontId="3" fillId="0" borderId="0" xfId="0" applyNumberFormat="1" applyFont="1"/>
    <xf numFmtId="170" fontId="3" fillId="0" borderId="0" xfId="0" applyNumberFormat="1" applyFont="1" applyAlignment="1"/>
    <xf numFmtId="0" fontId="0" fillId="3" borderId="0" xfId="0" applyFont="1" applyFill="1" applyAlignment="1">
      <alignment horizontal="right"/>
    </xf>
    <xf numFmtId="0" fontId="18" fillId="0" borderId="0" xfId="0" applyFont="1" applyAlignment="1"/>
    <xf numFmtId="0" fontId="3" fillId="4" borderId="0" xfId="0" applyFont="1" applyFill="1"/>
    <xf numFmtId="0" fontId="2" fillId="3" borderId="3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3" fillId="0" borderId="0" xfId="0" applyFont="1" applyAlignment="1">
      <alignment wrapText="1"/>
    </xf>
    <xf numFmtId="0" fontId="19" fillId="3" borderId="0" xfId="0" applyFont="1" applyFill="1" applyAlignment="1"/>
    <xf numFmtId="0" fontId="3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3" fillId="0" borderId="1" xfId="0" applyFont="1" applyBorder="1"/>
    <xf numFmtId="0" fontId="1" fillId="0" borderId="1" xfId="0" applyFont="1" applyBorder="1" applyAlignment="1">
      <alignment horizontal="left" vertical="top"/>
    </xf>
    <xf numFmtId="172" fontId="3" fillId="0" borderId="1" xfId="0" applyNumberFormat="1" applyFont="1" applyBorder="1" applyAlignment="1"/>
    <xf numFmtId="172" fontId="3" fillId="0" borderId="0" xfId="0" applyNumberFormat="1" applyFont="1" applyAlignment="1"/>
    <xf numFmtId="3" fontId="3" fillId="0" borderId="1" xfId="0" applyNumberFormat="1" applyFont="1" applyBorder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0" fontId="22" fillId="3" borderId="0" xfId="0" applyFont="1" applyFill="1" applyAlignment="1"/>
    <xf numFmtId="14" fontId="23" fillId="3" borderId="0" xfId="0" applyNumberFormat="1" applyFont="1" applyFill="1" applyAlignment="1"/>
    <xf numFmtId="0" fontId="3" fillId="0" borderId="0" xfId="0" applyFont="1"/>
    <xf numFmtId="16" fontId="0" fillId="0" borderId="0" xfId="0" applyNumberFormat="1" applyFont="1"/>
    <xf numFmtId="14" fontId="0" fillId="0" borderId="0" xfId="0" applyNumberFormat="1" applyFont="1"/>
    <xf numFmtId="0" fontId="24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1" xfId="0" applyFont="1" applyBorder="1" applyAlignment="1"/>
    <xf numFmtId="164" fontId="2" fillId="0" borderId="1" xfId="0" applyNumberFormat="1" applyFont="1" applyBorder="1" applyAlignment="1">
      <alignment horizontal="left" vertical="top"/>
    </xf>
    <xf numFmtId="0" fontId="25" fillId="0" borderId="1" xfId="0" applyFont="1" applyBorder="1"/>
    <xf numFmtId="0" fontId="25" fillId="0" borderId="1" xfId="0" applyFont="1" applyBorder="1" applyAlignment="1"/>
    <xf numFmtId="14" fontId="25" fillId="0" borderId="1" xfId="0" applyNumberFormat="1" applyFont="1" applyBorder="1" applyAlignment="1"/>
    <xf numFmtId="173" fontId="25" fillId="0" borderId="1" xfId="0" applyNumberFormat="1" applyFont="1" applyBorder="1" applyAlignment="1"/>
    <xf numFmtId="172" fontId="25" fillId="0" borderId="1" xfId="0" applyNumberFormat="1" applyFont="1" applyBorder="1" applyAlignment="1"/>
    <xf numFmtId="0" fontId="26" fillId="3" borderId="0" xfId="0" applyFont="1" applyFill="1" applyAlignment="1"/>
    <xf numFmtId="0" fontId="27" fillId="3" borderId="0" xfId="0" applyFont="1" applyFill="1" applyAlignment="1">
      <alignment horizontal="left" vertical="top"/>
    </xf>
    <xf numFmtId="0" fontId="28" fillId="3" borderId="0" xfId="0" applyFont="1" applyFill="1" applyAlignment="1"/>
    <xf numFmtId="3" fontId="7" fillId="0" borderId="0" xfId="0" applyNumberFormat="1" applyFont="1" applyAlignment="1"/>
    <xf numFmtId="0" fontId="27" fillId="3" borderId="0" xfId="0" applyFont="1" applyFill="1" applyAlignment="1">
      <alignment vertical="top"/>
    </xf>
    <xf numFmtId="0" fontId="29" fillId="3" borderId="0" xfId="0" applyFont="1" applyFill="1" applyAlignment="1"/>
    <xf numFmtId="0" fontId="28" fillId="3" borderId="0" xfId="0" applyFont="1" applyFill="1"/>
    <xf numFmtId="0" fontId="11" fillId="2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" fontId="0" fillId="0" borderId="1" xfId="0" applyNumberFormat="1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173" fontId="3" fillId="0" borderId="0" xfId="0" applyNumberFormat="1" applyFont="1" applyAlignment="1"/>
    <xf numFmtId="0" fontId="0" fillId="0" borderId="5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164" fontId="0" fillId="0" borderId="10" xfId="0" applyNumberFormat="1" applyFont="1" applyBorder="1" applyAlignment="1">
      <alignment horizontal="left" vertical="top"/>
    </xf>
    <xf numFmtId="14" fontId="3" fillId="0" borderId="1" xfId="0" applyNumberFormat="1" applyFont="1" applyBorder="1" applyAlignment="1"/>
    <xf numFmtId="0" fontId="6" fillId="0" borderId="1" xfId="0" applyFont="1" applyBorder="1"/>
    <xf numFmtId="164" fontId="0" fillId="0" borderId="1" xfId="0" applyNumberFormat="1" applyFont="1" applyBorder="1" applyAlignment="1">
      <alignment horizontal="left" vertical="top"/>
    </xf>
    <xf numFmtId="1" fontId="0" fillId="0" borderId="0" xfId="0" applyNumberFormat="1" applyFont="1"/>
    <xf numFmtId="174" fontId="3" fillId="0" borderId="0" xfId="0" applyNumberFormat="1" applyFont="1" applyAlignment="1"/>
    <xf numFmtId="166" fontId="0" fillId="0" borderId="1" xfId="0" applyNumberFormat="1" applyFont="1" applyBorder="1" applyAlignment="1">
      <alignment horizontal="left" vertical="top"/>
    </xf>
    <xf numFmtId="3" fontId="3" fillId="0" borderId="0" xfId="0" applyNumberFormat="1" applyFont="1" applyAlignment="1"/>
    <xf numFmtId="14" fontId="0" fillId="0" borderId="0" xfId="0" applyNumberFormat="1" applyFont="1" applyAlignment="1"/>
    <xf numFmtId="175" fontId="3" fillId="0" borderId="0" xfId="0" applyNumberFormat="1" applyFont="1" applyAlignment="1"/>
    <xf numFmtId="1" fontId="3" fillId="0" borderId="0" xfId="0" applyNumberFormat="1" applyFont="1"/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30" fillId="9" borderId="13" xfId="0" applyFont="1" applyFill="1" applyBorder="1"/>
    <xf numFmtId="0" fontId="30" fillId="9" borderId="13" xfId="0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9" fontId="0" fillId="0" borderId="0" xfId="0" applyNumberFormat="1" applyFont="1"/>
    <xf numFmtId="0" fontId="3" fillId="0" borderId="13" xfId="0" applyFont="1" applyFill="1" applyBorder="1" applyAlignment="1"/>
    <xf numFmtId="49" fontId="0" fillId="0" borderId="13" xfId="0" applyNumberFormat="1" applyFont="1" applyFill="1" applyBorder="1" applyAlignment="1"/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0" fillId="12" borderId="0" xfId="0" applyFont="1" applyFill="1" applyAlignment="1"/>
    <xf numFmtId="0" fontId="3" fillId="11" borderId="0" xfId="0" quotePrefix="1" applyFont="1" applyFill="1" applyAlignment="1">
      <alignment vertical="center" wrapText="1"/>
    </xf>
    <xf numFmtId="49" fontId="5" fillId="3" borderId="0" xfId="0" applyNumberFormat="1" applyFont="1" applyFill="1" applyAlignment="1">
      <alignment vertical="center" wrapText="1"/>
    </xf>
    <xf numFmtId="0" fontId="7" fillId="3" borderId="0" xfId="0" applyFont="1" applyFill="1" applyAlignment="1"/>
    <xf numFmtId="0" fontId="3" fillId="13" borderId="1" xfId="0" applyFont="1" applyFill="1" applyBorder="1" applyAlignment="1">
      <alignment vertical="center"/>
    </xf>
    <xf numFmtId="169" fontId="3" fillId="13" borderId="0" xfId="0" applyNumberFormat="1" applyFont="1" applyFill="1"/>
    <xf numFmtId="0" fontId="3" fillId="15" borderId="0" xfId="0" applyFont="1" applyFill="1" applyAlignment="1">
      <alignment vertical="center"/>
    </xf>
    <xf numFmtId="0" fontId="5" fillId="14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5" fillId="14" borderId="0" xfId="0" quotePrefix="1" applyFont="1" applyFill="1" applyAlignment="1">
      <alignment vertical="center" wrapText="1"/>
    </xf>
    <xf numFmtId="0" fontId="3" fillId="13" borderId="0" xfId="0" applyFont="1" applyFill="1"/>
    <xf numFmtId="0" fontId="0" fillId="16" borderId="0" xfId="0" applyFont="1" applyFill="1" applyAlignment="1"/>
    <xf numFmtId="169" fontId="3" fillId="14" borderId="0" xfId="0" applyNumberFormat="1" applyFont="1" applyFill="1"/>
    <xf numFmtId="0" fontId="3" fillId="14" borderId="0" xfId="0" applyFont="1" applyFill="1"/>
    <xf numFmtId="0" fontId="3" fillId="15" borderId="0" xfId="0" applyFont="1" applyFill="1" applyAlignment="1">
      <alignment vertical="center" wrapText="1"/>
    </xf>
    <xf numFmtId="0" fontId="12" fillId="14" borderId="0" xfId="0" applyFont="1" applyFill="1" applyAlignment="1">
      <alignment vertical="center"/>
    </xf>
    <xf numFmtId="0" fontId="3" fillId="14" borderId="0" xfId="0" applyFont="1" applyFill="1" applyAlignment="1">
      <alignment vertical="center" wrapText="1"/>
    </xf>
    <xf numFmtId="0" fontId="6" fillId="14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0" fillId="0" borderId="0" xfId="0" applyFont="1" applyAlignment="1"/>
    <xf numFmtId="0" fontId="3" fillId="16" borderId="1" xfId="0" applyFont="1" applyFill="1" applyBorder="1" applyAlignment="1"/>
    <xf numFmtId="49" fontId="0" fillId="16" borderId="1" xfId="0" applyNumberFormat="1" applyFont="1" applyFill="1" applyBorder="1" applyAlignment="1"/>
    <xf numFmtId="0" fontId="0" fillId="15" borderId="0" xfId="0" applyFont="1" applyFill="1" applyAlignment="1"/>
    <xf numFmtId="0" fontId="3" fillId="17" borderId="0" xfId="0" applyFont="1" applyFill="1" applyAlignment="1">
      <alignment vertical="center"/>
    </xf>
    <xf numFmtId="0" fontId="0" fillId="17" borderId="0" xfId="0" applyFont="1" applyFill="1" applyAlignment="1"/>
    <xf numFmtId="0" fontId="13" fillId="14" borderId="0" xfId="0" applyFont="1" applyFill="1" applyAlignment="1"/>
    <xf numFmtId="0" fontId="5" fillId="14" borderId="0" xfId="0" applyFont="1" applyFill="1" applyAlignment="1">
      <alignment vertical="center" wrapText="1"/>
    </xf>
    <xf numFmtId="0" fontId="5" fillId="0" borderId="0" xfId="0" applyFont="1" applyAlignment="1"/>
    <xf numFmtId="0" fontId="0" fillId="0" borderId="13" xfId="0" applyFont="1" applyFill="1" applyBorder="1" applyAlignment="1"/>
    <xf numFmtId="49" fontId="5" fillId="0" borderId="1" xfId="0" applyNumberFormat="1" applyFont="1" applyBorder="1" applyAlignment="1"/>
    <xf numFmtId="0" fontId="30" fillId="18" borderId="10" xfId="0" applyFont="1" applyFill="1" applyBorder="1" applyAlignment="1"/>
    <xf numFmtId="0" fontId="30" fillId="18" borderId="0" xfId="0" applyFont="1" applyFill="1" applyAlignment="1"/>
    <xf numFmtId="0" fontId="3" fillId="18" borderId="0" xfId="0" applyFont="1" applyFill="1" applyAlignment="1">
      <alignment vertical="center"/>
    </xf>
    <xf numFmtId="0" fontId="3" fillId="18" borderId="0" xfId="0" applyFont="1" applyFill="1" applyAlignment="1">
      <alignment vertical="center" wrapText="1"/>
    </xf>
    <xf numFmtId="0" fontId="3" fillId="0" borderId="0" xfId="0" quotePrefix="1" applyFont="1" applyAlignment="1">
      <alignment vertical="center" wrapText="1"/>
    </xf>
    <xf numFmtId="0" fontId="8" fillId="16" borderId="13" xfId="0" applyFont="1" applyFill="1" applyBorder="1" applyAlignment="1"/>
    <xf numFmtId="49" fontId="8" fillId="16" borderId="1" xfId="0" applyNumberFormat="1" applyFont="1" applyFill="1" applyBorder="1" applyAlignment="1"/>
    <xf numFmtId="0" fontId="8" fillId="16" borderId="0" xfId="0" applyFont="1" applyFill="1" applyAlignment="1"/>
    <xf numFmtId="165" fontId="0" fillId="0" borderId="0" xfId="0" applyNumberFormat="1" applyFont="1" applyAlignment="1"/>
    <xf numFmtId="0" fontId="3" fillId="16" borderId="0" xfId="0" applyFont="1" applyFill="1" applyAlignment="1"/>
    <xf numFmtId="49" fontId="8" fillId="16" borderId="13" xfId="0" applyNumberFormat="1" applyFont="1" applyFill="1" applyBorder="1" applyAlignment="1"/>
    <xf numFmtId="0" fontId="3" fillId="0" borderId="1" xfId="0" applyFont="1" applyFill="1" applyBorder="1" applyAlignment="1"/>
    <xf numFmtId="49" fontId="0" fillId="0" borderId="1" xfId="0" applyNumberFormat="1" applyFont="1" applyFill="1" applyBorder="1" applyAlignment="1"/>
    <xf numFmtId="0" fontId="0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8" fillId="0" borderId="1" xfId="0" applyFont="1" applyFill="1" applyBorder="1" applyAlignment="1"/>
    <xf numFmtId="0" fontId="8" fillId="0" borderId="13" xfId="0" applyFont="1" applyFill="1" applyBorder="1" applyAlignment="1"/>
    <xf numFmtId="0" fontId="33" fillId="0" borderId="1" xfId="0" applyFont="1" applyFill="1" applyBorder="1" applyAlignment="1"/>
    <xf numFmtId="0" fontId="8" fillId="0" borderId="0" xfId="0" applyFont="1" applyFill="1" applyAlignment="1"/>
    <xf numFmtId="0" fontId="0" fillId="0" borderId="0" xfId="0" applyFont="1" applyAlignment="1"/>
    <xf numFmtId="0" fontId="8" fillId="16" borderId="1" xfId="0" applyFont="1" applyFill="1" applyBorder="1" applyAlignment="1"/>
    <xf numFmtId="0" fontId="3" fillId="16" borderId="0" xfId="0" applyFont="1" applyFill="1" applyAlignment="1">
      <alignment vertical="center" wrapText="1"/>
    </xf>
    <xf numFmtId="0" fontId="34" fillId="20" borderId="0" xfId="0" applyFont="1" applyFill="1" applyAlignment="1"/>
    <xf numFmtId="3" fontId="34" fillId="20" borderId="0" xfId="0" applyNumberFormat="1" applyFont="1" applyFill="1" applyAlignment="1"/>
    <xf numFmtId="49" fontId="5" fillId="16" borderId="1" xfId="0" applyNumberFormat="1" applyFont="1" applyFill="1" applyBorder="1" applyAlignment="1"/>
    <xf numFmtId="49" fontId="5" fillId="0" borderId="0" xfId="0" applyNumberFormat="1" applyFont="1"/>
    <xf numFmtId="0" fontId="5" fillId="0" borderId="0" xfId="0" applyFont="1" applyFill="1" applyAlignment="1"/>
    <xf numFmtId="49" fontId="5" fillId="0" borderId="1" xfId="0" applyNumberFormat="1" applyFont="1" applyFill="1" applyBorder="1" applyAlignment="1"/>
    <xf numFmtId="0" fontId="8" fillId="12" borderId="0" xfId="0" applyFont="1" applyFill="1" applyAlignment="1">
      <alignment vertical="center"/>
    </xf>
    <xf numFmtId="0" fontId="35" fillId="20" borderId="0" xfId="0" applyFont="1" applyFill="1"/>
    <xf numFmtId="0" fontId="8" fillId="16" borderId="0" xfId="0" applyFont="1" applyFill="1" applyAlignment="1">
      <alignment vertical="center"/>
    </xf>
    <xf numFmtId="0" fontId="3" fillId="21" borderId="0" xfId="0" applyFont="1" applyFill="1" applyAlignment="1"/>
    <xf numFmtId="0" fontId="3" fillId="21" borderId="0" xfId="0" applyFont="1" applyFill="1" applyAlignment="1">
      <alignment vertical="center"/>
    </xf>
    <xf numFmtId="0" fontId="17" fillId="21" borderId="0" xfId="0" applyFont="1" applyFill="1" applyAlignment="1"/>
    <xf numFmtId="0" fontId="35" fillId="20" borderId="0" xfId="0" applyFont="1" applyFill="1" applyAlignment="1"/>
    <xf numFmtId="0" fontId="35" fillId="16" borderId="0" xfId="0" applyFont="1" applyFill="1"/>
    <xf numFmtId="0" fontId="35" fillId="16" borderId="0" xfId="0" applyFont="1" applyFill="1" applyAlignment="1"/>
    <xf numFmtId="0" fontId="35" fillId="16" borderId="0" xfId="0" quotePrefix="1" applyFont="1" applyFill="1" applyAlignment="1"/>
    <xf numFmtId="0" fontId="0" fillId="0" borderId="0" xfId="0" applyFont="1" applyAlignment="1"/>
    <xf numFmtId="0" fontId="9" fillId="14" borderId="1" xfId="0" applyFont="1" applyFill="1" applyBorder="1" applyAlignment="1"/>
    <xf numFmtId="0" fontId="9" fillId="16" borderId="1" xfId="0" applyFont="1" applyFill="1" applyBorder="1" applyAlignment="1"/>
    <xf numFmtId="0" fontId="10" fillId="14" borderId="1" xfId="0" applyFont="1" applyFill="1" applyBorder="1" applyAlignment="1"/>
    <xf numFmtId="0" fontId="3" fillId="16" borderId="0" xfId="0" applyFont="1" applyFill="1" applyAlignment="1">
      <alignment horizontal="center"/>
    </xf>
    <xf numFmtId="0" fontId="10" fillId="15" borderId="1" xfId="0" applyFont="1" applyFill="1" applyBorder="1" applyAlignment="1"/>
    <xf numFmtId="0" fontId="0" fillId="0" borderId="0" xfId="0" applyFont="1" applyAlignment="1"/>
    <xf numFmtId="0" fontId="1" fillId="2" borderId="15" xfId="0" applyFont="1" applyFill="1" applyBorder="1" applyAlignment="1">
      <alignment horizontal="left" vertical="top" wrapText="1"/>
    </xf>
    <xf numFmtId="0" fontId="2" fillId="16" borderId="14" xfId="0" applyFont="1" applyFill="1" applyBorder="1" applyAlignment="1">
      <alignment horizontal="left" vertical="top"/>
    </xf>
    <xf numFmtId="0" fontId="5" fillId="16" borderId="14" xfId="0" applyFont="1" applyFill="1" applyBorder="1" applyAlignment="1">
      <alignment horizontal="left" vertical="top"/>
    </xf>
    <xf numFmtId="0" fontId="2" fillId="14" borderId="14" xfId="0" applyFont="1" applyFill="1" applyBorder="1" applyAlignment="1">
      <alignment horizontal="left" vertical="top"/>
    </xf>
    <xf numFmtId="0" fontId="25" fillId="16" borderId="14" xfId="0" applyFont="1" applyFill="1" applyBorder="1" applyAlignment="1">
      <alignment horizontal="left" vertical="top"/>
    </xf>
    <xf numFmtId="0" fontId="2" fillId="16" borderId="17" xfId="0" applyFont="1" applyFill="1" applyBorder="1" applyAlignment="1">
      <alignment horizontal="left" vertical="top"/>
    </xf>
    <xf numFmtId="0" fontId="2" fillId="15" borderId="14" xfId="0" applyFont="1" applyFill="1" applyBorder="1" applyAlignment="1">
      <alignment horizontal="left" vertical="top"/>
    </xf>
    <xf numFmtId="0" fontId="3" fillId="16" borderId="14" xfId="0" applyFont="1" applyFill="1" applyBorder="1" applyAlignment="1"/>
    <xf numFmtId="0" fontId="3" fillId="14" borderId="14" xfId="0" applyFont="1" applyFill="1" applyBorder="1" applyAlignment="1"/>
    <xf numFmtId="0" fontId="0" fillId="16" borderId="14" xfId="0" applyFont="1" applyFill="1" applyBorder="1" applyAlignment="1"/>
    <xf numFmtId="0" fontId="0" fillId="16" borderId="14" xfId="0" applyFill="1" applyBorder="1"/>
    <xf numFmtId="0" fontId="9" fillId="14" borderId="15" xfId="0" applyFont="1" applyFill="1" applyBorder="1" applyAlignment="1"/>
    <xf numFmtId="0" fontId="9" fillId="16" borderId="15" xfId="0" applyFont="1" applyFill="1" applyBorder="1" applyAlignment="1"/>
    <xf numFmtId="0" fontId="9" fillId="14" borderId="14" xfId="0" applyFont="1" applyFill="1" applyBorder="1" applyAlignment="1"/>
    <xf numFmtId="0" fontId="9" fillId="16" borderId="14" xfId="0" applyFont="1" applyFill="1" applyBorder="1" applyAlignment="1"/>
    <xf numFmtId="0" fontId="6" fillId="16" borderId="14" xfId="0" applyFont="1" applyFill="1" applyBorder="1" applyAlignment="1"/>
    <xf numFmtId="0" fontId="3" fillId="16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9" fillId="14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9" fillId="14" borderId="15" xfId="0" applyFont="1" applyFill="1" applyBorder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3" fillId="16" borderId="18" xfId="0" applyFont="1" applyFill="1" applyBorder="1" applyAlignment="1"/>
    <xf numFmtId="0" fontId="0" fillId="0" borderId="14" xfId="0" applyFont="1" applyBorder="1" applyAlignment="1">
      <alignment horizontal="center"/>
    </xf>
    <xf numFmtId="0" fontId="2" fillId="14" borderId="14" xfId="0" applyFont="1" applyFill="1" applyBorder="1" applyAlignment="1">
      <alignment vertical="top"/>
    </xf>
    <xf numFmtId="0" fontId="2" fillId="16" borderId="14" xfId="0" applyFont="1" applyFill="1" applyBorder="1" applyAlignment="1">
      <alignment vertical="top"/>
    </xf>
    <xf numFmtId="0" fontId="5" fillId="14" borderId="14" xfId="0" applyFont="1" applyFill="1" applyBorder="1" applyAlignment="1">
      <alignment vertical="top"/>
    </xf>
    <xf numFmtId="0" fontId="5" fillId="16" borderId="14" xfId="0" applyFont="1" applyFill="1" applyBorder="1" applyAlignment="1">
      <alignment vertical="top"/>
    </xf>
    <xf numFmtId="0" fontId="2" fillId="16" borderId="14" xfId="0" applyFont="1" applyFill="1" applyBorder="1" applyAlignment="1">
      <alignment horizontal="center" vertical="top"/>
    </xf>
    <xf numFmtId="0" fontId="5" fillId="16" borderId="14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 vertical="top"/>
    </xf>
    <xf numFmtId="17" fontId="0" fillId="0" borderId="14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13" xfId="0" applyFont="1" applyBorder="1" applyAlignment="1"/>
    <xf numFmtId="0" fontId="3" fillId="3" borderId="13" xfId="0" applyFont="1" applyFill="1" applyBorder="1"/>
    <xf numFmtId="0" fontId="7" fillId="3" borderId="2" xfId="0" applyFont="1" applyFill="1" applyBorder="1" applyAlignment="1">
      <alignment horizontal="left"/>
    </xf>
    <xf numFmtId="0" fontId="0" fillId="16" borderId="13" xfId="0" applyFont="1" applyFill="1" applyBorder="1" applyAlignment="1"/>
    <xf numFmtId="0" fontId="3" fillId="14" borderId="13" xfId="0" applyFont="1" applyFill="1" applyBorder="1"/>
    <xf numFmtId="0" fontId="2" fillId="15" borderId="16" xfId="0" applyFont="1" applyFill="1" applyBorder="1" applyAlignment="1">
      <alignment horizontal="left" vertical="top"/>
    </xf>
    <xf numFmtId="0" fontId="2" fillId="16" borderId="19" xfId="0" applyFont="1" applyFill="1" applyBorder="1" applyAlignment="1">
      <alignment horizontal="left" vertical="top"/>
    </xf>
    <xf numFmtId="0" fontId="3" fillId="16" borderId="15" xfId="0" applyFont="1" applyFill="1" applyBorder="1" applyAlignment="1"/>
    <xf numFmtId="0" fontId="2" fillId="16" borderId="15" xfId="0" applyFont="1" applyFill="1" applyBorder="1" applyAlignment="1">
      <alignment horizontal="left" vertical="top"/>
    </xf>
    <xf numFmtId="164" fontId="3" fillId="16" borderId="15" xfId="0" applyNumberFormat="1" applyFont="1" applyFill="1" applyBorder="1" applyAlignment="1"/>
    <xf numFmtId="0" fontId="4" fillId="16" borderId="15" xfId="0" applyFont="1" applyFill="1" applyBorder="1" applyAlignment="1"/>
    <xf numFmtId="176" fontId="3" fillId="16" borderId="15" xfId="0" applyNumberFormat="1" applyFont="1" applyFill="1" applyBorder="1" applyAlignment="1">
      <alignment horizontal="center"/>
    </xf>
    <xf numFmtId="0" fontId="3" fillId="16" borderId="15" xfId="0" applyFont="1" applyFill="1" applyBorder="1" applyAlignment="1">
      <alignment horizontal="center"/>
    </xf>
    <xf numFmtId="164" fontId="3" fillId="16" borderId="14" xfId="0" applyNumberFormat="1" applyFont="1" applyFill="1" applyBorder="1" applyAlignment="1"/>
    <xf numFmtId="0" fontId="4" fillId="16" borderId="14" xfId="0" applyFont="1" applyFill="1" applyBorder="1" applyAlignment="1"/>
    <xf numFmtId="176" fontId="3" fillId="16" borderId="14" xfId="0" applyNumberFormat="1" applyFont="1" applyFill="1" applyBorder="1" applyAlignment="1">
      <alignment horizontal="center"/>
    </xf>
    <xf numFmtId="17" fontId="2" fillId="16" borderId="14" xfId="0" applyNumberFormat="1" applyFont="1" applyFill="1" applyBorder="1" applyAlignment="1">
      <alignment horizontal="left" vertical="top"/>
    </xf>
    <xf numFmtId="0" fontId="2" fillId="22" borderId="14" xfId="0" applyFont="1" applyFill="1" applyBorder="1" applyAlignment="1">
      <alignment horizontal="left" vertical="top"/>
    </xf>
    <xf numFmtId="164" fontId="3" fillId="14" borderId="14" xfId="0" applyNumberFormat="1" applyFont="1" applyFill="1" applyBorder="1" applyAlignment="1"/>
    <xf numFmtId="166" fontId="5" fillId="16" borderId="14" xfId="0" applyNumberFormat="1" applyFont="1" applyFill="1" applyBorder="1" applyAlignment="1">
      <alignment horizontal="left" vertical="top"/>
    </xf>
    <xf numFmtId="0" fontId="25" fillId="14" borderId="14" xfId="0" applyFont="1" applyFill="1" applyBorder="1" applyAlignment="1">
      <alignment horizontal="left" vertical="top"/>
    </xf>
    <xf numFmtId="17" fontId="25" fillId="16" borderId="14" xfId="0" applyNumberFormat="1" applyFont="1" applyFill="1" applyBorder="1" applyAlignment="1">
      <alignment horizontal="left" vertical="top"/>
    </xf>
    <xf numFmtId="167" fontId="2" fillId="16" borderId="14" xfId="0" applyNumberFormat="1" applyFont="1" applyFill="1" applyBorder="1" applyAlignment="1">
      <alignment horizontal="left" vertical="top"/>
    </xf>
    <xf numFmtId="167" fontId="3" fillId="16" borderId="14" xfId="0" applyNumberFormat="1" applyFont="1" applyFill="1" applyBorder="1" applyAlignment="1"/>
    <xf numFmtId="0" fontId="8" fillId="16" borderId="14" xfId="0" applyFont="1" applyFill="1" applyBorder="1" applyAlignment="1"/>
    <xf numFmtId="0" fontId="8" fillId="16" borderId="14" xfId="0" applyFont="1" applyFill="1" applyBorder="1" applyAlignment="1">
      <alignment horizontal="center"/>
    </xf>
    <xf numFmtId="17" fontId="0" fillId="16" borderId="14" xfId="0" applyNumberFormat="1" applyFont="1" applyFill="1" applyBorder="1" applyAlignment="1"/>
    <xf numFmtId="0" fontId="5" fillId="16" borderId="14" xfId="0" applyFont="1" applyFill="1" applyBorder="1" applyAlignment="1"/>
    <xf numFmtId="17" fontId="5" fillId="16" borderId="14" xfId="0" applyNumberFormat="1" applyFont="1" applyFill="1" applyBorder="1" applyAlignment="1"/>
    <xf numFmtId="0" fontId="0" fillId="16" borderId="18" xfId="0" applyFont="1" applyFill="1" applyBorder="1" applyAlignment="1"/>
    <xf numFmtId="17" fontId="0" fillId="0" borderId="0" xfId="0" applyNumberFormat="1" applyFont="1" applyAlignment="1"/>
    <xf numFmtId="0" fontId="2" fillId="3" borderId="13" xfId="0" applyFont="1" applyFill="1" applyBorder="1" applyAlignment="1">
      <alignment vertical="top"/>
    </xf>
    <xf numFmtId="0" fontId="3" fillId="15" borderId="0" xfId="0" applyFont="1" applyFill="1" applyAlignment="1"/>
    <xf numFmtId="170" fontId="3" fillId="16" borderId="0" xfId="0" applyNumberFormat="1" applyFont="1" applyFill="1"/>
    <xf numFmtId="0" fontId="2" fillId="14" borderId="4" xfId="0" applyFont="1" applyFill="1" applyBorder="1" applyAlignment="1">
      <alignment vertical="top"/>
    </xf>
    <xf numFmtId="0" fontId="5" fillId="16" borderId="18" xfId="0" applyFont="1" applyFill="1" applyBorder="1" applyAlignment="1">
      <alignment horizontal="left" vertical="top"/>
    </xf>
    <xf numFmtId="0" fontId="0" fillId="0" borderId="0" xfId="0" applyNumberFormat="1"/>
    <xf numFmtId="0" fontId="0" fillId="0" borderId="0" xfId="0"/>
    <xf numFmtId="0" fontId="2" fillId="16" borderId="13" xfId="0" applyFont="1" applyFill="1" applyBorder="1" applyAlignment="1">
      <alignment horizontal="left" vertical="top"/>
    </xf>
    <xf numFmtId="0" fontId="2" fillId="16" borderId="18" xfId="0" applyFont="1" applyFill="1" applyBorder="1" applyAlignment="1">
      <alignment horizontal="left" vertical="top"/>
    </xf>
    <xf numFmtId="0" fontId="0" fillId="16" borderId="0" xfId="0" applyFill="1"/>
    <xf numFmtId="17" fontId="0" fillId="16" borderId="0" xfId="0" applyNumberFormat="1" applyFont="1" applyFill="1" applyAlignment="1"/>
    <xf numFmtId="0" fontId="5" fillId="16" borderId="0" xfId="0" applyFont="1" applyFill="1"/>
    <xf numFmtId="0" fontId="5" fillId="16" borderId="14" xfId="0" applyFont="1" applyFill="1" applyBorder="1"/>
    <xf numFmtId="176" fontId="3" fillId="23" borderId="14" xfId="0" applyNumberFormat="1" applyFont="1" applyFill="1" applyBorder="1" applyAlignment="1">
      <alignment horizontal="center"/>
    </xf>
    <xf numFmtId="0" fontId="0" fillId="16" borderId="20" xfId="0" applyFont="1" applyFill="1" applyBorder="1" applyAlignment="1"/>
    <xf numFmtId="0" fontId="0" fillId="16" borderId="21" xfId="0" applyFont="1" applyFill="1" applyBorder="1" applyAlignment="1"/>
    <xf numFmtId="0" fontId="5" fillId="16" borderId="17" xfId="0" applyFont="1" applyFill="1" applyBorder="1" applyAlignment="1">
      <alignment horizontal="left" vertical="top"/>
    </xf>
    <xf numFmtId="0" fontId="3" fillId="16" borderId="17" xfId="0" applyFont="1" applyFill="1" applyBorder="1" applyAlignment="1"/>
    <xf numFmtId="167" fontId="3" fillId="16" borderId="17" xfId="0" applyNumberFormat="1" applyFont="1" applyFill="1" applyBorder="1" applyAlignment="1"/>
    <xf numFmtId="0" fontId="3" fillId="16" borderId="17" xfId="0" applyFont="1" applyFill="1" applyBorder="1" applyAlignment="1">
      <alignment horizontal="center"/>
    </xf>
    <xf numFmtId="17" fontId="0" fillId="0" borderId="13" xfId="0" applyNumberFormat="1" applyFont="1" applyBorder="1" applyAlignment="1"/>
    <xf numFmtId="167" fontId="3" fillId="16" borderId="18" xfId="0" applyNumberFormat="1" applyFont="1" applyFill="1" applyBorder="1" applyAlignment="1"/>
    <xf numFmtId="0" fontId="3" fillId="16" borderId="18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left" vertical="top"/>
    </xf>
    <xf numFmtId="0" fontId="3" fillId="16" borderId="22" xfId="0" applyFont="1" applyFill="1" applyBorder="1" applyAlignment="1"/>
    <xf numFmtId="167" fontId="3" fillId="16" borderId="22" xfId="0" applyNumberFormat="1" applyFont="1" applyFill="1" applyBorder="1" applyAlignment="1"/>
    <xf numFmtId="0" fontId="3" fillId="16" borderId="2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17" fontId="0" fillId="0" borderId="14" xfId="0" applyNumberFormat="1" applyFont="1" applyBorder="1" applyAlignment="1"/>
    <xf numFmtId="0" fontId="0" fillId="16" borderId="14" xfId="0" applyFont="1" applyFill="1" applyBorder="1" applyAlignment="1">
      <alignment wrapText="1"/>
    </xf>
    <xf numFmtId="0" fontId="3" fillId="0" borderId="14" xfId="0" applyFont="1" applyBorder="1" applyAlignment="1">
      <alignment horizontal="center"/>
    </xf>
    <xf numFmtId="0" fontId="2" fillId="14" borderId="17" xfId="0" applyFont="1" applyFill="1" applyBorder="1" applyAlignment="1">
      <alignment horizontal="left" vertical="top"/>
    </xf>
    <xf numFmtId="0" fontId="5" fillId="0" borderId="14" xfId="0" applyFont="1" applyBorder="1"/>
    <xf numFmtId="0" fontId="6" fillId="6" borderId="15" xfId="0" applyFont="1" applyFill="1" applyBorder="1" applyAlignment="1"/>
    <xf numFmtId="165" fontId="6" fillId="6" borderId="15" xfId="0" applyNumberFormat="1" applyFont="1" applyFill="1" applyBorder="1" applyAlignment="1"/>
    <xf numFmtId="0" fontId="3" fillId="0" borderId="13" xfId="0" applyFont="1" applyBorder="1" applyAlignment="1"/>
    <xf numFmtId="0" fontId="3" fillId="0" borderId="14" xfId="0" applyFont="1" applyBorder="1"/>
    <xf numFmtId="0" fontId="3" fillId="0" borderId="14" xfId="0" applyFont="1" applyBorder="1" applyAlignment="1"/>
    <xf numFmtId="4" fontId="3" fillId="0" borderId="14" xfId="0" applyNumberFormat="1" applyFont="1" applyBorder="1"/>
    <xf numFmtId="165" fontId="0" fillId="0" borderId="14" xfId="0" applyNumberFormat="1" applyFont="1" applyBorder="1" applyAlignment="1"/>
    <xf numFmtId="0" fontId="6" fillId="0" borderId="14" xfId="0" applyFont="1" applyBorder="1" applyAlignment="1"/>
    <xf numFmtId="0" fontId="3" fillId="7" borderId="14" xfId="0" applyFont="1" applyFill="1" applyBorder="1"/>
    <xf numFmtId="0" fontId="3" fillId="7" borderId="14" xfId="0" applyFont="1" applyFill="1" applyBorder="1" applyAlignment="1"/>
    <xf numFmtId="0" fontId="3" fillId="7" borderId="14" xfId="2" applyFont="1" applyFill="1" applyBorder="1" applyAlignment="1"/>
    <xf numFmtId="0" fontId="3" fillId="14" borderId="14" xfId="0" applyFont="1" applyFill="1" applyBorder="1"/>
    <xf numFmtId="0" fontId="3" fillId="13" borderId="14" xfId="0" applyFont="1" applyFill="1" applyBorder="1" applyAlignment="1">
      <alignment vertical="center"/>
    </xf>
    <xf numFmtId="165" fontId="0" fillId="14" borderId="14" xfId="0" applyNumberFormat="1" applyFont="1" applyFill="1" applyBorder="1" applyAlignment="1"/>
    <xf numFmtId="0" fontId="3" fillId="13" borderId="14" xfId="0" applyFont="1" applyFill="1" applyBorder="1"/>
    <xf numFmtId="0" fontId="3" fillId="13" borderId="14" xfId="0" applyFont="1" applyFill="1" applyBorder="1" applyAlignment="1"/>
    <xf numFmtId="165" fontId="0" fillId="13" borderId="14" xfId="0" applyNumberFormat="1" applyFont="1" applyFill="1" applyBorder="1" applyAlignment="1"/>
    <xf numFmtId="0" fontId="3" fillId="3" borderId="14" xfId="0" applyFont="1" applyFill="1" applyBorder="1"/>
    <xf numFmtId="0" fontId="3" fillId="3" borderId="14" xfId="0" applyFont="1" applyFill="1" applyBorder="1" applyAlignment="1"/>
    <xf numFmtId="165" fontId="0" fillId="3" borderId="14" xfId="0" applyNumberFormat="1" applyFont="1" applyFill="1" applyBorder="1" applyAlignment="1"/>
    <xf numFmtId="165" fontId="3" fillId="0" borderId="14" xfId="0" applyNumberFormat="1" applyFont="1" applyBorder="1" applyAlignment="1"/>
    <xf numFmtId="0" fontId="12" fillId="3" borderId="14" xfId="0" applyFont="1" applyFill="1" applyBorder="1" applyAlignment="1"/>
    <xf numFmtId="165" fontId="3" fillId="3" borderId="14" xfId="0" applyNumberFormat="1" applyFont="1" applyFill="1" applyBorder="1" applyAlignment="1"/>
    <xf numFmtId="0" fontId="6" fillId="3" borderId="14" xfId="0" applyFont="1" applyFill="1" applyBorder="1"/>
    <xf numFmtId="0" fontId="13" fillId="3" borderId="14" xfId="0" applyFont="1" applyFill="1" applyBorder="1" applyAlignment="1"/>
    <xf numFmtId="0" fontId="6" fillId="3" borderId="14" xfId="0" applyFont="1" applyFill="1" applyBorder="1" applyAlignment="1"/>
    <xf numFmtId="0" fontId="5" fillId="3" borderId="14" xfId="0" applyFont="1" applyFill="1" applyBorder="1" applyAlignment="1"/>
    <xf numFmtId="165" fontId="5" fillId="3" borderId="14" xfId="0" applyNumberFormat="1" applyFont="1" applyFill="1" applyBorder="1" applyAlignment="1"/>
    <xf numFmtId="165" fontId="13" fillId="3" borderId="14" xfId="0" applyNumberFormat="1" applyFont="1" applyFill="1" applyBorder="1" applyAlignment="1"/>
    <xf numFmtId="0" fontId="5" fillId="3" borderId="14" xfId="0" applyFont="1" applyFill="1" applyBorder="1"/>
    <xf numFmtId="0" fontId="0" fillId="3" borderId="14" xfId="0" applyFont="1" applyFill="1" applyBorder="1" applyAlignment="1"/>
    <xf numFmtId="0" fontId="0" fillId="14" borderId="14" xfId="0" applyFill="1" applyBorder="1"/>
    <xf numFmtId="165" fontId="0" fillId="16" borderId="14" xfId="0" applyNumberFormat="1" applyFill="1" applyBorder="1"/>
    <xf numFmtId="168" fontId="7" fillId="14" borderId="14" xfId="0" applyNumberFormat="1" applyFont="1" applyFill="1" applyBorder="1"/>
    <xf numFmtId="0" fontId="5" fillId="14" borderId="14" xfId="0" applyFont="1" applyFill="1" applyBorder="1"/>
    <xf numFmtId="0" fontId="0" fillId="0" borderId="14" xfId="0" applyFont="1" applyBorder="1" applyAlignment="1"/>
    <xf numFmtId="165" fontId="3" fillId="0" borderId="14" xfId="0" quotePrefix="1" applyNumberFormat="1" applyFont="1" applyBorder="1"/>
    <xf numFmtId="165" fontId="3" fillId="0" borderId="14" xfId="0" applyNumberFormat="1" applyFont="1" applyBorder="1"/>
    <xf numFmtId="165" fontId="3" fillId="16" borderId="14" xfId="0" applyNumberFormat="1" applyFont="1" applyFill="1" applyBorder="1" applyAlignment="1"/>
    <xf numFmtId="0" fontId="3" fillId="0" borderId="14" xfId="0" applyFont="1" applyFill="1" applyBorder="1" applyAlignment="1"/>
    <xf numFmtId="0" fontId="5" fillId="0" borderId="14" xfId="0" applyFont="1" applyBorder="1" applyAlignment="1"/>
    <xf numFmtId="0" fontId="5" fillId="0" borderId="14" xfId="0" applyFont="1" applyFill="1" applyBorder="1" applyAlignment="1"/>
    <xf numFmtId="0" fontId="0" fillId="0" borderId="14" xfId="0" applyFont="1" applyFill="1" applyBorder="1" applyAlignment="1"/>
    <xf numFmtId="177" fontId="8" fillId="0" borderId="1" xfId="0" applyNumberFormat="1" applyFont="1" applyFill="1" applyBorder="1"/>
    <xf numFmtId="177" fontId="8" fillId="16" borderId="1" xfId="0" applyNumberFormat="1" applyFont="1" applyFill="1" applyBorder="1"/>
    <xf numFmtId="177" fontId="32" fillId="0" borderId="0" xfId="0" applyNumberFormat="1" applyFont="1" applyFill="1" applyAlignment="1"/>
    <xf numFmtId="177" fontId="8" fillId="0" borderId="1" xfId="0" applyNumberFormat="1" applyFont="1" applyFill="1" applyBorder="1" applyAlignment="1"/>
    <xf numFmtId="177" fontId="32" fillId="0" borderId="0" xfId="0" applyNumberFormat="1" applyFont="1" applyFill="1" applyAlignment="1">
      <alignment horizontal="left"/>
    </xf>
    <xf numFmtId="177" fontId="32" fillId="0" borderId="1" xfId="0" applyNumberFormat="1" applyFont="1" applyFill="1" applyBorder="1" applyAlignment="1">
      <alignment horizontal="left"/>
    </xf>
    <xf numFmtId="177" fontId="8" fillId="0" borderId="1" xfId="0" applyNumberFormat="1" applyFont="1" applyFill="1" applyBorder="1" applyAlignment="1">
      <alignment horizontal="right"/>
    </xf>
    <xf numFmtId="177" fontId="8" fillId="0" borderId="2" xfId="0" applyNumberFormat="1" applyFont="1" applyFill="1" applyBorder="1" applyAlignment="1">
      <alignment horizontal="right"/>
    </xf>
    <xf numFmtId="177" fontId="8" fillId="0" borderId="0" xfId="0" applyNumberFormat="1" applyFont="1" applyFill="1" applyAlignment="1"/>
    <xf numFmtId="177" fontId="30" fillId="18" borderId="0" xfId="0" applyNumberFormat="1" applyFont="1" applyFill="1" applyAlignment="1"/>
    <xf numFmtId="177" fontId="8" fillId="16" borderId="0" xfId="0" applyNumberFormat="1" applyFont="1" applyFill="1" applyAlignment="1"/>
    <xf numFmtId="177" fontId="0" fillId="0" borderId="0" xfId="0" applyNumberFormat="1" applyFont="1" applyAlignment="1"/>
    <xf numFmtId="177" fontId="0" fillId="0" borderId="0" xfId="0" applyNumberFormat="1"/>
    <xf numFmtId="0" fontId="0" fillId="16" borderId="17" xfId="0" applyFill="1" applyBorder="1"/>
    <xf numFmtId="0" fontId="0" fillId="16" borderId="17" xfId="0" applyFont="1" applyFill="1" applyBorder="1" applyAlignment="1"/>
    <xf numFmtId="0" fontId="0" fillId="0" borderId="13" xfId="0" applyBorder="1"/>
    <xf numFmtId="0" fontId="5" fillId="0" borderId="13" xfId="0" applyFont="1" applyFill="1" applyBorder="1" applyAlignment="1"/>
    <xf numFmtId="0" fontId="2" fillId="16" borderId="23" xfId="0" applyFont="1" applyFill="1" applyBorder="1" applyAlignment="1">
      <alignment horizontal="left" vertical="top"/>
    </xf>
    <xf numFmtId="0" fontId="3" fillId="11" borderId="13" xfId="0" applyFont="1" applyFill="1" applyBorder="1"/>
    <xf numFmtId="0" fontId="3" fillId="11" borderId="0" xfId="0" applyFont="1" applyFill="1"/>
    <xf numFmtId="0" fontId="0" fillId="0" borderId="0" xfId="0" applyFont="1" applyAlignment="1"/>
    <xf numFmtId="168" fontId="9" fillId="14" borderId="1" xfId="0" applyNumberFormat="1" applyFont="1" applyFill="1" applyBorder="1" applyAlignment="1">
      <alignment horizontal="center"/>
    </xf>
    <xf numFmtId="168" fontId="0" fillId="0" borderId="0" xfId="0" applyNumberFormat="1"/>
    <xf numFmtId="168" fontId="10" fillId="14" borderId="1" xfId="0" applyNumberFormat="1" applyFont="1" applyFill="1" applyBorder="1" applyAlignment="1">
      <alignment horizontal="center"/>
    </xf>
    <xf numFmtId="168" fontId="9" fillId="14" borderId="15" xfId="0" applyNumberFormat="1" applyFont="1" applyFill="1" applyBorder="1" applyAlignment="1">
      <alignment horizontal="center"/>
    </xf>
    <xf numFmtId="168" fontId="9" fillId="14" borderId="14" xfId="0" applyNumberFormat="1" applyFont="1" applyFill="1" applyBorder="1" applyAlignment="1">
      <alignment horizontal="center"/>
    </xf>
    <xf numFmtId="168" fontId="3" fillId="16" borderId="14" xfId="0" applyNumberFormat="1" applyFont="1" applyFill="1" applyBorder="1" applyAlignment="1">
      <alignment horizontal="center"/>
    </xf>
    <xf numFmtId="168" fontId="7" fillId="14" borderId="14" xfId="0" applyNumberFormat="1" applyFont="1" applyFill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4" xfId="0" applyNumberFormat="1" applyFont="1" applyFill="1" applyBorder="1" applyAlignment="1">
      <alignment horizontal="center"/>
    </xf>
    <xf numFmtId="168" fontId="5" fillId="0" borderId="14" xfId="0" applyNumberFormat="1" applyFont="1" applyBorder="1" applyAlignment="1">
      <alignment horizontal="center" wrapText="1"/>
    </xf>
    <xf numFmtId="0" fontId="3" fillId="0" borderId="18" xfId="0" applyFont="1" applyFill="1" applyBorder="1" applyAlignment="1"/>
    <xf numFmtId="0" fontId="3" fillId="13" borderId="18" xfId="0" applyFont="1" applyFill="1" applyBorder="1" applyAlignment="1">
      <alignment vertical="center"/>
    </xf>
    <xf numFmtId="0" fontId="5" fillId="0" borderId="18" xfId="0" applyFont="1" applyFill="1" applyBorder="1" applyAlignment="1"/>
    <xf numFmtId="0" fontId="0" fillId="0" borderId="18" xfId="0" applyFont="1" applyFill="1" applyBorder="1" applyAlignment="1"/>
    <xf numFmtId="0" fontId="5" fillId="0" borderId="13" xfId="0" applyFont="1" applyBorder="1" applyAlignment="1"/>
    <xf numFmtId="17" fontId="2" fillId="16" borderId="17" xfId="0" applyNumberFormat="1" applyFont="1" applyFill="1" applyBorder="1" applyAlignment="1">
      <alignment horizontal="left" vertical="top"/>
    </xf>
    <xf numFmtId="0" fontId="0" fillId="0" borderId="0" xfId="0" applyFont="1" applyAlignment="1"/>
    <xf numFmtId="49" fontId="32" fillId="20" borderId="0" xfId="0" applyNumberFormat="1" applyFont="1" applyFill="1" applyAlignment="1"/>
    <xf numFmtId="17" fontId="0" fillId="0" borderId="18" xfId="0" applyNumberFormat="1" applyFont="1" applyFill="1" applyBorder="1" applyAlignment="1">
      <alignment horizontal="center"/>
    </xf>
    <xf numFmtId="0" fontId="11" fillId="3" borderId="0" xfId="0" applyFont="1" applyFill="1" applyAlignment="1">
      <alignment vertical="center"/>
    </xf>
    <xf numFmtId="49" fontId="3" fillId="0" borderId="0" xfId="0" applyNumberFormat="1" applyFont="1" applyAlignment="1">
      <alignment vertical="center" wrapText="1"/>
    </xf>
    <xf numFmtId="49" fontId="34" fillId="20" borderId="0" xfId="0" applyNumberFormat="1" applyFont="1" applyFill="1" applyAlignment="1">
      <alignment wrapText="1"/>
    </xf>
    <xf numFmtId="49" fontId="3" fillId="16" borderId="0" xfId="0" quotePrefix="1" applyNumberFormat="1" applyFont="1" applyFill="1" applyAlignment="1">
      <alignment vertical="center" wrapText="1"/>
    </xf>
    <xf numFmtId="0" fontId="14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3" fillId="3" borderId="0" xfId="0" applyNumberFormat="1" applyFont="1" applyFill="1" applyAlignment="1">
      <alignment horizontal="center"/>
    </xf>
    <xf numFmtId="49" fontId="13" fillId="5" borderId="0" xfId="0" applyNumberFormat="1" applyFont="1" applyFill="1" applyAlignment="1">
      <alignment horizontal="center"/>
    </xf>
    <xf numFmtId="49" fontId="13" fillId="4" borderId="0" xfId="0" applyNumberFormat="1" applyFont="1" applyFill="1" applyAlignment="1">
      <alignment horizontal="center"/>
    </xf>
    <xf numFmtId="49" fontId="8" fillId="16" borderId="0" xfId="0" applyNumberFormat="1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/>
    </xf>
    <xf numFmtId="49" fontId="8" fillId="16" borderId="1" xfId="0" applyNumberFormat="1" applyFont="1" applyFill="1" applyBorder="1" applyAlignment="1">
      <alignment horizontal="center"/>
    </xf>
    <xf numFmtId="0" fontId="13" fillId="3" borderId="0" xfId="0" applyFont="1" applyFill="1" applyAlignment="1">
      <alignment vertical="center" wrapText="1"/>
    </xf>
    <xf numFmtId="49" fontId="5" fillId="3" borderId="0" xfId="0" quotePrefix="1" applyNumberFormat="1" applyFont="1" applyFill="1" applyAlignment="1">
      <alignment vertical="center" wrapText="1"/>
    </xf>
    <xf numFmtId="17" fontId="0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4" fontId="3" fillId="16" borderId="14" xfId="0" applyNumberFormat="1" applyFont="1" applyFill="1" applyBorder="1"/>
    <xf numFmtId="0" fontId="32" fillId="20" borderId="0" xfId="0" applyFont="1" applyFill="1" applyAlignment="1">
      <alignment vertical="center"/>
    </xf>
    <xf numFmtId="0" fontId="3" fillId="16" borderId="0" xfId="0" quotePrefix="1" applyFont="1" applyFill="1" applyAlignment="1">
      <alignment vertical="center" wrapText="1"/>
    </xf>
    <xf numFmtId="0" fontId="3" fillId="2" borderId="1" xfId="0" applyFont="1" applyFill="1" applyBorder="1" applyAlignment="1">
      <alignment horizontal="left"/>
    </xf>
    <xf numFmtId="171" fontId="0" fillId="0" borderId="1" xfId="0" applyNumberFormat="1" applyFont="1" applyFill="1" applyBorder="1" applyAlignment="1">
      <alignment horizontal="left"/>
    </xf>
    <xf numFmtId="171" fontId="0" fillId="16" borderId="1" xfId="0" applyNumberFormat="1" applyFont="1" applyFill="1" applyBorder="1" applyAlignment="1">
      <alignment horizontal="left"/>
    </xf>
    <xf numFmtId="171" fontId="0" fillId="0" borderId="1" xfId="0" applyNumberFormat="1" applyFont="1" applyBorder="1" applyAlignment="1">
      <alignment horizontal="left"/>
    </xf>
    <xf numFmtId="171" fontId="5" fillId="0" borderId="1" xfId="0" applyNumberFormat="1" applyFont="1" applyBorder="1" applyAlignment="1">
      <alignment horizontal="left"/>
    </xf>
    <xf numFmtId="171" fontId="5" fillId="0" borderId="1" xfId="0" applyNumberFormat="1" applyFont="1" applyFill="1" applyBorder="1" applyAlignment="1">
      <alignment horizontal="left"/>
    </xf>
    <xf numFmtId="17" fontId="5" fillId="0" borderId="14" xfId="0" applyNumberFormat="1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171" fontId="0" fillId="0" borderId="1" xfId="0" applyNumberFormat="1" applyFont="1" applyBorder="1" applyAlignment="1">
      <alignment horizontal="left" wrapText="1"/>
    </xf>
    <xf numFmtId="171" fontId="30" fillId="18" borderId="1" xfId="0" applyNumberFormat="1" applyFont="1" applyFill="1" applyBorder="1" applyAlignment="1">
      <alignment horizontal="left"/>
    </xf>
    <xf numFmtId="171" fontId="8" fillId="16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24" borderId="14" xfId="0" applyFont="1" applyFill="1" applyBorder="1" applyAlignment="1">
      <alignment vertical="center"/>
    </xf>
    <xf numFmtId="0" fontId="3" fillId="5" borderId="0" xfId="0" quotePrefix="1" applyFont="1" applyFill="1" applyAlignment="1">
      <alignment vertical="center" wrapText="1"/>
    </xf>
    <xf numFmtId="0" fontId="0" fillId="0" borderId="0" xfId="0" applyFont="1" applyAlignment="1"/>
    <xf numFmtId="0" fontId="3" fillId="16" borderId="13" xfId="0" applyFont="1" applyFill="1" applyBorder="1" applyAlignment="1"/>
    <xf numFmtId="17" fontId="5" fillId="0" borderId="14" xfId="0" applyNumberFormat="1" applyFont="1" applyBorder="1" applyAlignment="1">
      <alignment horizontal="left" vertical="center"/>
    </xf>
    <xf numFmtId="0" fontId="0" fillId="25" borderId="0" xfId="0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16" borderId="23" xfId="0" applyFont="1" applyFill="1" applyBorder="1" applyAlignment="1">
      <alignment horizontal="center" vertical="top"/>
    </xf>
    <xf numFmtId="0" fontId="0" fillId="0" borderId="0" xfId="0" applyFont="1" applyAlignment="1"/>
    <xf numFmtId="0" fontId="0" fillId="0" borderId="0" xfId="0" applyFont="1" applyAlignment="1"/>
    <xf numFmtId="49" fontId="7" fillId="3" borderId="0" xfId="0" applyNumberFormat="1" applyFont="1" applyFill="1" applyAlignment="1">
      <alignment horizontal="center" vertical="center"/>
    </xf>
    <xf numFmtId="0" fontId="3" fillId="0" borderId="0" xfId="0" quotePrefix="1" applyFont="1" applyFill="1" applyAlignment="1">
      <alignment vertical="center" wrapText="1"/>
    </xf>
    <xf numFmtId="0" fontId="3" fillId="14" borderId="0" xfId="0" quotePrefix="1" applyFont="1" applyFill="1" applyAlignment="1">
      <alignment vertical="center" wrapText="1"/>
    </xf>
    <xf numFmtId="0" fontId="3" fillId="0" borderId="0" xfId="0" quotePrefix="1" applyFont="1" applyAlignment="1">
      <alignment vertical="center"/>
    </xf>
    <xf numFmtId="0" fontId="15" fillId="16" borderId="0" xfId="0" quotePrefix="1" applyFont="1" applyFill="1" applyAlignment="1"/>
    <xf numFmtId="0" fontId="0" fillId="16" borderId="14" xfId="0" applyFont="1" applyFill="1" applyBorder="1" applyAlignment="1">
      <alignment horizontal="center"/>
    </xf>
    <xf numFmtId="17" fontId="5" fillId="0" borderId="0" xfId="0" applyNumberFormat="1" applyFont="1" applyAlignment="1"/>
    <xf numFmtId="0" fontId="5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17" fontId="0" fillId="0" borderId="13" xfId="0" applyNumberFormat="1" applyFont="1" applyFill="1" applyBorder="1" applyAlignment="1">
      <alignment horizontal="center"/>
    </xf>
    <xf numFmtId="17" fontId="0" fillId="0" borderId="13" xfId="0" applyNumberFormat="1" applyFont="1" applyFill="1" applyBorder="1" applyAlignment="1">
      <alignment horizontal="left"/>
    </xf>
    <xf numFmtId="171" fontId="5" fillId="0" borderId="13" xfId="0" applyNumberFormat="1" applyFont="1" applyFill="1" applyBorder="1" applyAlignment="1">
      <alignment horizontal="left"/>
    </xf>
    <xf numFmtId="49" fontId="5" fillId="0" borderId="14" xfId="0" applyNumberFormat="1" applyFont="1" applyBorder="1" applyAlignment="1"/>
    <xf numFmtId="17" fontId="5" fillId="0" borderId="13" xfId="0" applyNumberFormat="1" applyFont="1" applyFill="1" applyBorder="1" applyAlignment="1">
      <alignment horizontal="left"/>
    </xf>
    <xf numFmtId="17" fontId="5" fillId="0" borderId="13" xfId="0" applyNumberFormat="1" applyFont="1" applyFill="1" applyBorder="1" applyAlignment="1">
      <alignment horizontal="center"/>
    </xf>
    <xf numFmtId="0" fontId="5" fillId="0" borderId="0" xfId="0" applyNumberFormat="1" applyFont="1" applyAlignment="1"/>
    <xf numFmtId="0" fontId="5" fillId="0" borderId="0" xfId="0" applyFont="1" applyAlignment="1">
      <alignment horizontal="left"/>
    </xf>
    <xf numFmtId="0" fontId="20" fillId="9" borderId="8" xfId="0" applyFont="1" applyFill="1" applyBorder="1" applyAlignment="1">
      <alignment horizontal="center" vertical="top" wrapText="1"/>
    </xf>
    <xf numFmtId="0" fontId="8" fillId="0" borderId="9" xfId="0" applyFont="1" applyBorder="1"/>
    <xf numFmtId="0" fontId="20" fillId="9" borderId="6" xfId="0" applyFont="1" applyFill="1" applyBorder="1" applyAlignment="1">
      <alignment horizontal="center" vertical="top" wrapText="1"/>
    </xf>
    <xf numFmtId="0" fontId="8" fillId="0" borderId="7" xfId="0" applyFont="1" applyBorder="1"/>
    <xf numFmtId="0" fontId="21" fillId="9" borderId="6" xfId="0" applyFont="1" applyFill="1" applyBorder="1" applyAlignment="1">
      <alignment horizontal="center" vertical="top" wrapText="1"/>
    </xf>
    <xf numFmtId="0" fontId="21" fillId="9" borderId="8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1" fillId="10" borderId="11" xfId="0" applyFont="1" applyFill="1" applyBorder="1" applyAlignment="1">
      <alignment horizontal="center"/>
    </xf>
    <xf numFmtId="0" fontId="8" fillId="0" borderId="12" xfId="0" applyFont="1" applyBorder="1"/>
    <xf numFmtId="0" fontId="30" fillId="9" borderId="11" xfId="0" applyFont="1" applyFill="1" applyBorder="1" applyAlignment="1">
      <alignment horizontal="center"/>
    </xf>
  </cellXfs>
  <cellStyles count="4">
    <cellStyle name="Normal" xfId="0" builtinId="0"/>
    <cellStyle name="Normal 2" xfId="1" xr:uid="{42E32865-1CAD-4150-B203-68FC068E0713}"/>
    <cellStyle name="Normal 3" xfId="2" xr:uid="{4E0C4FAE-342F-4908-96C1-E5DDA0534586}"/>
    <cellStyle name="Normal 4" xfId="3" xr:uid="{FD95A735-2515-4086-A8BD-98BE4AD1D8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Proyectos con SASC/SUCT en proceso o aprobadas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total'!$C$3</c:f>
              <c:strCache>
                <c:ptCount val="1"/>
                <c:pt idx="0">
                  <c:v>Hidroelectrica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'Estadística total'!$B$4:$B$17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total'!$C$4:$C$17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11.809999999999999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25.3</c:v>
                </c:pt>
                <c:pt idx="8">
                  <c:v>19.98</c:v>
                </c:pt>
                <c:pt idx="9">
                  <c:v>0</c:v>
                </c:pt>
                <c:pt idx="10">
                  <c:v>173.01</c:v>
                </c:pt>
                <c:pt idx="11">
                  <c:v>4.0999999999999996</c:v>
                </c:pt>
                <c:pt idx="12">
                  <c:v>15</c:v>
                </c:pt>
                <c:pt idx="13">
                  <c:v>48.1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8A4-4A66-91E7-FB2E3252D343}"/>
            </c:ext>
          </c:extLst>
        </c:ser>
        <c:ser>
          <c:idx val="1"/>
          <c:order val="1"/>
          <c:tx>
            <c:strRef>
              <c:f>'Estadística total'!$D$3</c:f>
              <c:strCache>
                <c:ptCount val="1"/>
                <c:pt idx="0">
                  <c:v>GLP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'Estadística total'!$B$4:$B$17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total'!$D$4:$D$17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8A4-4A66-91E7-FB2E3252D343}"/>
            </c:ext>
          </c:extLst>
        </c:ser>
        <c:ser>
          <c:idx val="2"/>
          <c:order val="2"/>
          <c:tx>
            <c:strRef>
              <c:f>'Estadística total'!$E$3</c:f>
              <c:strCache>
                <c:ptCount val="1"/>
                <c:pt idx="0">
                  <c:v>Eolica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total'!$B$4:$B$17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total'!$E$4:$E$17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1160.8999999999999</c:v>
                </c:pt>
                <c:pt idx="3">
                  <c:v>1356.6</c:v>
                </c:pt>
                <c:pt idx="4">
                  <c:v>430</c:v>
                </c:pt>
                <c:pt idx="5">
                  <c:v>0</c:v>
                </c:pt>
                <c:pt idx="6">
                  <c:v>0</c:v>
                </c:pt>
                <c:pt idx="7">
                  <c:v>502.45</c:v>
                </c:pt>
                <c:pt idx="8">
                  <c:v>400</c:v>
                </c:pt>
                <c:pt idx="9">
                  <c:v>0</c:v>
                </c:pt>
                <c:pt idx="10">
                  <c:v>1785.7</c:v>
                </c:pt>
                <c:pt idx="11">
                  <c:v>560.79999999999995</c:v>
                </c:pt>
                <c:pt idx="12">
                  <c:v>506.4</c:v>
                </c:pt>
                <c:pt idx="13">
                  <c:v>481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8A4-4A66-91E7-FB2E3252D343}"/>
            </c:ext>
          </c:extLst>
        </c:ser>
        <c:ser>
          <c:idx val="3"/>
          <c:order val="3"/>
          <c:tx>
            <c:strRef>
              <c:f>'Estadística total'!$F$3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'Estadística total'!$B$4:$B$17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total'!$F$4:$F$17</c:f>
              <c:numCache>
                <c:formatCode>0</c:formatCode>
                <c:ptCount val="14"/>
                <c:pt idx="0">
                  <c:v>697</c:v>
                </c:pt>
                <c:pt idx="1">
                  <c:v>1416</c:v>
                </c:pt>
                <c:pt idx="2">
                  <c:v>5792.6</c:v>
                </c:pt>
                <c:pt idx="3">
                  <c:v>6200.579999999999</c:v>
                </c:pt>
                <c:pt idx="4">
                  <c:v>389</c:v>
                </c:pt>
                <c:pt idx="5">
                  <c:v>651</c:v>
                </c:pt>
                <c:pt idx="6">
                  <c:v>121.5</c:v>
                </c:pt>
                <c:pt idx="7">
                  <c:v>707.8</c:v>
                </c:pt>
                <c:pt idx="8">
                  <c:v>224</c:v>
                </c:pt>
                <c:pt idx="9">
                  <c:v>340</c:v>
                </c:pt>
                <c:pt idx="10">
                  <c:v>123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8A4-4A66-91E7-FB2E3252D343}"/>
            </c:ext>
          </c:extLst>
        </c:ser>
        <c:ser>
          <c:idx val="4"/>
          <c:order val="4"/>
          <c:tx>
            <c:strRef>
              <c:f>'Estadística total'!$G$3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total'!$B$4:$B$17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total'!$G$4:$G$17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68.400000000000006</c:v>
                </c:pt>
                <c:pt idx="4">
                  <c:v>250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282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8A4-4A66-91E7-FB2E3252D343}"/>
            </c:ext>
          </c:extLst>
        </c:ser>
        <c:ser>
          <c:idx val="5"/>
          <c:order val="5"/>
          <c:tx>
            <c:strRef>
              <c:f>'Estadística total'!$H$3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rgbClr val="7030A0"/>
            </a:solidFill>
          </c:spPr>
          <c:invertIfNegative val="1"/>
          <c:cat>
            <c:strRef>
              <c:f>'Estadística total'!$B$4:$B$17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total'!$H$4:$H$17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254.43</c:v>
                </c:pt>
                <c:pt idx="3">
                  <c:v>162.94499999999999</c:v>
                </c:pt>
                <c:pt idx="4">
                  <c:v>14.3</c:v>
                </c:pt>
                <c:pt idx="5">
                  <c:v>12</c:v>
                </c:pt>
                <c:pt idx="6">
                  <c:v>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68A4-4A66-91E7-FB2E3252D343}"/>
            </c:ext>
          </c:extLst>
        </c:ser>
        <c:ser>
          <c:idx val="6"/>
          <c:order val="6"/>
          <c:tx>
            <c:strRef>
              <c:f>'Estadística total'!$I$3</c:f>
              <c:strCache>
                <c:ptCount val="1"/>
                <c:pt idx="0">
                  <c:v>Geotermica</c:v>
                </c:pt>
              </c:strCache>
            </c:strRef>
          </c:tx>
          <c:spPr>
            <a:solidFill>
              <a:srgbClr val="C00000"/>
            </a:solidFill>
          </c:spPr>
          <c:invertIfNegative val="1"/>
          <c:cat>
            <c:strRef>
              <c:f>'Estadística total'!$B$4:$B$17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total'!$I$4:$I$17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68A4-4A66-91E7-FB2E3252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109846"/>
        <c:axId val="63010480"/>
      </c:barChart>
      <c:catAx>
        <c:axId val="1017109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3010480"/>
        <c:crosses val="autoZero"/>
        <c:auto val="1"/>
        <c:lblAlgn val="ctr"/>
        <c:lblOffset val="100"/>
        <c:noMultiLvlLbl val="1"/>
      </c:catAx>
      <c:valAx>
        <c:axId val="6301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MW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17109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Cantidad de Solicitudes SUCT Solares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total'!$C$47</c:f>
              <c:strCache>
                <c:ptCount val="1"/>
                <c:pt idx="0">
                  <c:v>Menor o igual 50 MW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total'!$B$48:$B$61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total'!$C$48:$C$61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19</c:v>
                </c:pt>
                <c:pt idx="3">
                  <c:v>12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94C-467E-86C5-A0FD6B39C2F7}"/>
            </c:ext>
          </c:extLst>
        </c:ser>
        <c:ser>
          <c:idx val="1"/>
          <c:order val="1"/>
          <c:tx>
            <c:strRef>
              <c:f>'Estadística total'!$D$47</c:f>
              <c:strCache>
                <c:ptCount val="1"/>
                <c:pt idx="0">
                  <c:v>Mayor que 50 y Menor que 100 MW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total'!$B$48:$B$61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total'!$D$48:$D$61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94C-467E-86C5-A0FD6B39C2F7}"/>
            </c:ext>
          </c:extLst>
        </c:ser>
        <c:ser>
          <c:idx val="2"/>
          <c:order val="2"/>
          <c:tx>
            <c:strRef>
              <c:f>'Estadística total'!$E$47</c:f>
              <c:strCache>
                <c:ptCount val="1"/>
                <c:pt idx="0">
                  <c:v>Mayor o igual a 100 MW</c:v>
                </c:pt>
              </c:strCache>
            </c:strRef>
          </c:tx>
          <c:spPr>
            <a:solidFill>
              <a:srgbClr val="F79646"/>
            </a:solidFill>
          </c:spPr>
          <c:invertIfNegative val="1"/>
          <c:cat>
            <c:strRef>
              <c:f>'Estadística total'!$B$48:$B$61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total'!$E$48:$E$61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21</c:v>
                </c:pt>
                <c:pt idx="3">
                  <c:v>23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94C-467E-86C5-A0FD6B39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832614"/>
        <c:axId val="39575591"/>
      </c:barChart>
      <c:catAx>
        <c:axId val="1242832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9575591"/>
        <c:crosses val="autoZero"/>
        <c:auto val="1"/>
        <c:lblAlgn val="ctr"/>
        <c:lblOffset val="100"/>
        <c:noMultiLvlLbl val="1"/>
      </c:catAx>
      <c:valAx>
        <c:axId val="39575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Cantidad de solicitudes</a:t>
                </a:r>
              </a:p>
            </c:rich>
          </c:tx>
          <c:layout>
            <c:manualLayout>
              <c:xMode val="edge"/>
              <c:yMode val="edge"/>
              <c:x val="0.11551459293394778"/>
              <c:y val="0.316096871752980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428326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Cantidad de Solicitudes SUCT Eólicas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total'!$C$77</c:f>
              <c:strCache>
                <c:ptCount val="1"/>
                <c:pt idx="0">
                  <c:v>Menor o igual 50 MW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total'!$B$78:$B$91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total'!$C$78:$C$91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D43-4F48-A787-466229DD625C}"/>
            </c:ext>
          </c:extLst>
        </c:ser>
        <c:ser>
          <c:idx val="1"/>
          <c:order val="1"/>
          <c:tx>
            <c:strRef>
              <c:f>'Estadística total'!$D$77</c:f>
              <c:strCache>
                <c:ptCount val="1"/>
                <c:pt idx="0">
                  <c:v>Mayor que 50 y Menor que 100 MW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total'!$B$78:$B$91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total'!$D$78:$D$91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D43-4F48-A787-466229DD625C}"/>
            </c:ext>
          </c:extLst>
        </c:ser>
        <c:ser>
          <c:idx val="2"/>
          <c:order val="2"/>
          <c:tx>
            <c:strRef>
              <c:f>'Estadística total'!$E$77</c:f>
              <c:strCache>
                <c:ptCount val="1"/>
                <c:pt idx="0">
                  <c:v>Mayor o igual a 100 MW</c:v>
                </c:pt>
              </c:strCache>
            </c:strRef>
          </c:tx>
          <c:spPr>
            <a:solidFill>
              <a:srgbClr val="F79646"/>
            </a:solidFill>
          </c:spPr>
          <c:invertIfNegative val="1"/>
          <c:cat>
            <c:strRef>
              <c:f>'Estadística total'!$B$78:$B$91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total'!$E$78:$E$91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D43-4F48-A787-466229DD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83763"/>
        <c:axId val="1745474257"/>
      </c:barChart>
      <c:catAx>
        <c:axId val="16538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745474257"/>
        <c:crosses val="autoZero"/>
        <c:auto val="1"/>
        <c:lblAlgn val="ctr"/>
        <c:lblOffset val="100"/>
        <c:noMultiLvlLbl val="1"/>
      </c:catAx>
      <c:valAx>
        <c:axId val="1745474257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Cantidad de solicitudes</a:t>
                </a:r>
              </a:p>
            </c:rich>
          </c:tx>
          <c:layout>
            <c:manualLayout>
              <c:xMode val="edge"/>
              <c:yMode val="edge"/>
              <c:x val="0.11193111931119311"/>
              <c:y val="0.307734300342856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653837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t>Proyectos con SASC en proceso o Aprobadas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SASC'!$C$3</c:f>
              <c:strCache>
                <c:ptCount val="1"/>
                <c:pt idx="0">
                  <c:v>Hidroelectrica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'Estadística SASC'!$B$4:$B$17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143.4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F1-4E87-AB5C-E2B42309BCC2}"/>
            </c:ext>
          </c:extLst>
        </c:ser>
        <c:ser>
          <c:idx val="1"/>
          <c:order val="1"/>
          <c:tx>
            <c:strRef>
              <c:f>'Estadística SASC'!$D$3</c:f>
              <c:strCache>
                <c:ptCount val="1"/>
                <c:pt idx="0">
                  <c:v>GLP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'Estadística SASC'!$B$4:$B$17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CF1-4E87-AB5C-E2B42309BCC2}"/>
            </c:ext>
          </c:extLst>
        </c:ser>
        <c:ser>
          <c:idx val="2"/>
          <c:order val="2"/>
          <c:tx>
            <c:strRef>
              <c:f>'Estadística SASC'!$E$3</c:f>
              <c:strCache>
                <c:ptCount val="1"/>
                <c:pt idx="0">
                  <c:v>Eolica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SASC'!$B$4:$B$17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SASC'!$E$4:$E$17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557.29999999999995</c:v>
                </c:pt>
                <c:pt idx="3">
                  <c:v>1179</c:v>
                </c:pt>
                <c:pt idx="4">
                  <c:v>360</c:v>
                </c:pt>
                <c:pt idx="5">
                  <c:v>0</c:v>
                </c:pt>
                <c:pt idx="6">
                  <c:v>0</c:v>
                </c:pt>
                <c:pt idx="7">
                  <c:v>502.45</c:v>
                </c:pt>
                <c:pt idx="8">
                  <c:v>400</c:v>
                </c:pt>
                <c:pt idx="9">
                  <c:v>0</c:v>
                </c:pt>
                <c:pt idx="10">
                  <c:v>1329.7</c:v>
                </c:pt>
                <c:pt idx="11">
                  <c:v>560.79999999999995</c:v>
                </c:pt>
                <c:pt idx="12">
                  <c:v>506.4</c:v>
                </c:pt>
                <c:pt idx="13">
                  <c:v>481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CF1-4E87-AB5C-E2B42309BCC2}"/>
            </c:ext>
          </c:extLst>
        </c:ser>
        <c:ser>
          <c:idx val="3"/>
          <c:order val="3"/>
          <c:tx>
            <c:strRef>
              <c:f>'Estadística SASC'!$F$3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'Estadística SASC'!$B$4:$B$17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SASC'!$F$4:$F$17</c:f>
              <c:numCache>
                <c:formatCode>General</c:formatCode>
                <c:ptCount val="14"/>
                <c:pt idx="0">
                  <c:v>697</c:v>
                </c:pt>
                <c:pt idx="1">
                  <c:v>1398</c:v>
                </c:pt>
                <c:pt idx="2">
                  <c:v>3704</c:v>
                </c:pt>
                <c:pt idx="3">
                  <c:v>4672.9799999999996</c:v>
                </c:pt>
                <c:pt idx="4">
                  <c:v>149</c:v>
                </c:pt>
                <c:pt idx="5">
                  <c:v>405</c:v>
                </c:pt>
                <c:pt idx="6">
                  <c:v>74</c:v>
                </c:pt>
                <c:pt idx="7">
                  <c:v>707.8</c:v>
                </c:pt>
                <c:pt idx="8">
                  <c:v>224</c:v>
                </c:pt>
                <c:pt idx="9">
                  <c:v>340</c:v>
                </c:pt>
                <c:pt idx="10">
                  <c:v>105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CF1-4E87-AB5C-E2B42309BCC2}"/>
            </c:ext>
          </c:extLst>
        </c:ser>
        <c:ser>
          <c:idx val="4"/>
          <c:order val="4"/>
          <c:tx>
            <c:strRef>
              <c:f>'Estadística SASC'!$G$3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SASC'!$B$4:$B$17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SASC'!$G$4:$G$17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68.400000000000006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282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CF1-4E87-AB5C-E2B42309BCC2}"/>
            </c:ext>
          </c:extLst>
        </c:ser>
        <c:ser>
          <c:idx val="5"/>
          <c:order val="5"/>
          <c:tx>
            <c:strRef>
              <c:f>'Estadística SASC'!$H$3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rgbClr val="7030A0"/>
            </a:solidFill>
          </c:spPr>
          <c:invertIfNegative val="1"/>
          <c:cat>
            <c:strRef>
              <c:f>'Estadística SASC'!$B$4:$B$17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192.43</c:v>
                </c:pt>
                <c:pt idx="3">
                  <c:v>29.6</c:v>
                </c:pt>
                <c:pt idx="4">
                  <c:v>14.3</c:v>
                </c:pt>
                <c:pt idx="5">
                  <c:v>0</c:v>
                </c:pt>
                <c:pt idx="6">
                  <c:v>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7CF1-4E87-AB5C-E2B42309BCC2}"/>
            </c:ext>
          </c:extLst>
        </c:ser>
        <c:ser>
          <c:idx val="6"/>
          <c:order val="6"/>
          <c:tx>
            <c:strRef>
              <c:f>'Estadística SASC'!$I$3</c:f>
              <c:strCache>
                <c:ptCount val="1"/>
                <c:pt idx="0">
                  <c:v>Geotermica</c:v>
                </c:pt>
              </c:strCache>
            </c:strRef>
          </c:tx>
          <c:spPr>
            <a:solidFill>
              <a:srgbClr val="C00000"/>
            </a:solidFill>
          </c:spPr>
          <c:invertIfNegative val="1"/>
          <c:cat>
            <c:strRef>
              <c:f>'Estadística SASC'!$B$4:$B$17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SASC'!$I$4:$I$17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7CF1-4E87-AB5C-E2B42309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786401"/>
        <c:axId val="779109225"/>
      </c:barChart>
      <c:catAx>
        <c:axId val="747786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79109225"/>
        <c:crosses val="autoZero"/>
        <c:auto val="1"/>
        <c:lblAlgn val="ctr"/>
        <c:lblOffset val="100"/>
        <c:noMultiLvlLbl val="1"/>
      </c:catAx>
      <c:valAx>
        <c:axId val="779109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477864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Proyectos Fotovoltaicos
Cantidad de Solicitudes SASC en preceso o aprobadas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SASC'!$C$47</c:f>
              <c:strCache>
                <c:ptCount val="1"/>
                <c:pt idx="0">
                  <c:v>Menor o igual 50 MW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SASC'!$B$48:$B$61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SASC'!$C$48:$C$61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545-477F-A8C1-1D422906AADB}"/>
            </c:ext>
          </c:extLst>
        </c:ser>
        <c:ser>
          <c:idx val="1"/>
          <c:order val="1"/>
          <c:tx>
            <c:strRef>
              <c:f>'Estadística SASC'!$D$47</c:f>
              <c:strCache>
                <c:ptCount val="1"/>
                <c:pt idx="0">
                  <c:v>Mayor que 50 y Menor que 100 MW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SASC'!$B$48:$B$61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SASC'!$D$48:$D$61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545-477F-A8C1-1D422906AADB}"/>
            </c:ext>
          </c:extLst>
        </c:ser>
        <c:ser>
          <c:idx val="2"/>
          <c:order val="2"/>
          <c:tx>
            <c:strRef>
              <c:f>'Estadística SASC'!$E$47</c:f>
              <c:strCache>
                <c:ptCount val="1"/>
                <c:pt idx="0">
                  <c:v>Mayor o igual a 100 MW</c:v>
                </c:pt>
              </c:strCache>
            </c:strRef>
          </c:tx>
          <c:spPr>
            <a:solidFill>
              <a:srgbClr val="F79646"/>
            </a:solidFill>
          </c:spPr>
          <c:invertIfNegative val="1"/>
          <c:cat>
            <c:strRef>
              <c:f>'Estadística SASC'!$B$48:$B$61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SASC'!$E$48:$E$61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18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545-477F-A8C1-1D422906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829269"/>
        <c:axId val="862860916"/>
      </c:barChart>
      <c:catAx>
        <c:axId val="724829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862860916"/>
        <c:crosses val="autoZero"/>
        <c:auto val="1"/>
        <c:lblAlgn val="ctr"/>
        <c:lblOffset val="100"/>
        <c:noMultiLvlLbl val="1"/>
      </c:catAx>
      <c:valAx>
        <c:axId val="862860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Cantidad de solicitudes</a:t>
                </a:r>
              </a:p>
            </c:rich>
          </c:tx>
          <c:layout>
            <c:manualLayout>
              <c:xMode val="edge"/>
              <c:yMode val="edge"/>
              <c:x val="0.11551459293394778"/>
              <c:y val="0.316096871752980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248292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Proyectos Eólicos
Cantidad de Solicitudes SASC en preceso o aprobadas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SASC'!$C$77</c:f>
              <c:strCache>
                <c:ptCount val="1"/>
                <c:pt idx="0">
                  <c:v>Menor o igual 50 MW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SASC'!$B$78:$B$91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SASC'!$C$78:$C$91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875-4B55-8C95-91ED7AF985FD}"/>
            </c:ext>
          </c:extLst>
        </c:ser>
        <c:ser>
          <c:idx val="1"/>
          <c:order val="1"/>
          <c:tx>
            <c:strRef>
              <c:f>'Estadística SASC'!$D$77</c:f>
              <c:strCache>
                <c:ptCount val="1"/>
                <c:pt idx="0">
                  <c:v>Mayor que 50 y Menor que 100 MW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SASC'!$B$78:$B$91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SASC'!$D$78:$D$91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875-4B55-8C95-91ED7AF985FD}"/>
            </c:ext>
          </c:extLst>
        </c:ser>
        <c:ser>
          <c:idx val="2"/>
          <c:order val="2"/>
          <c:tx>
            <c:strRef>
              <c:f>'Estadística SASC'!$E$77</c:f>
              <c:strCache>
                <c:ptCount val="1"/>
                <c:pt idx="0">
                  <c:v>Mayor o igual a 100 MW</c:v>
                </c:pt>
              </c:strCache>
            </c:strRef>
          </c:tx>
          <c:spPr>
            <a:solidFill>
              <a:srgbClr val="F79646"/>
            </a:solidFill>
          </c:spPr>
          <c:invertIfNegative val="1"/>
          <c:cat>
            <c:strRef>
              <c:f>'Estadística SASC'!$B$78:$B$91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SASC'!$E$78:$E$91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875-4B55-8C95-91ED7AF9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312441"/>
        <c:axId val="105959745"/>
      </c:barChart>
      <c:catAx>
        <c:axId val="1258312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5959745"/>
        <c:crosses val="autoZero"/>
        <c:auto val="1"/>
        <c:lblAlgn val="ctr"/>
        <c:lblOffset val="100"/>
        <c:noMultiLvlLbl val="1"/>
      </c:catAx>
      <c:valAx>
        <c:axId val="105959745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Cantidad de solicitudes</a:t>
                </a:r>
              </a:p>
            </c:rich>
          </c:tx>
          <c:layout>
            <c:manualLayout>
              <c:xMode val="edge"/>
              <c:yMode val="edge"/>
              <c:x val="0.11193111931119311"/>
              <c:y val="0.307734300342856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583124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Proyectos con SUCT en proceso o Aprobadas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SUCT'!$C$3</c:f>
              <c:strCache>
                <c:ptCount val="1"/>
                <c:pt idx="0">
                  <c:v>Hidroelectrica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'Estadística SUCT'!$B$4:$B$17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11.809999999999999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25.3</c:v>
                </c:pt>
                <c:pt idx="8">
                  <c:v>19.98</c:v>
                </c:pt>
                <c:pt idx="9">
                  <c:v>0</c:v>
                </c:pt>
                <c:pt idx="10">
                  <c:v>29.61</c:v>
                </c:pt>
                <c:pt idx="11">
                  <c:v>4.0999999999999996</c:v>
                </c:pt>
                <c:pt idx="12">
                  <c:v>15</c:v>
                </c:pt>
                <c:pt idx="13">
                  <c:v>48.1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236-4E9E-A1E0-34A1920C2C7C}"/>
            </c:ext>
          </c:extLst>
        </c:ser>
        <c:ser>
          <c:idx val="1"/>
          <c:order val="1"/>
          <c:tx>
            <c:strRef>
              <c:f>'Estadística SUCT'!$D$3</c:f>
              <c:strCache>
                <c:ptCount val="1"/>
                <c:pt idx="0">
                  <c:v>GLP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'Estadística SUCT'!$B$4:$B$17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236-4E9E-A1E0-34A1920C2C7C}"/>
            </c:ext>
          </c:extLst>
        </c:ser>
        <c:ser>
          <c:idx val="2"/>
          <c:order val="2"/>
          <c:tx>
            <c:strRef>
              <c:f>'Estadística SUCT'!$E$3</c:f>
              <c:strCache>
                <c:ptCount val="1"/>
                <c:pt idx="0">
                  <c:v>Eolica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SUCT'!$B$4:$B$17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SUCT'!$E$4:$E$17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603.59999999999991</c:v>
                </c:pt>
                <c:pt idx="3">
                  <c:v>177.6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236-4E9E-A1E0-34A1920C2C7C}"/>
            </c:ext>
          </c:extLst>
        </c:ser>
        <c:ser>
          <c:idx val="3"/>
          <c:order val="3"/>
          <c:tx>
            <c:strRef>
              <c:f>'Estadística SUCT'!$F$3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'Estadística SUCT'!$B$4:$B$17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SUCT'!$F$4:$F$17</c:f>
              <c:numCache>
                <c:formatCode>General</c:formatCode>
                <c:ptCount val="14"/>
                <c:pt idx="0">
                  <c:v>0</c:v>
                </c:pt>
                <c:pt idx="1">
                  <c:v>18</c:v>
                </c:pt>
                <c:pt idx="2">
                  <c:v>2088.6</c:v>
                </c:pt>
                <c:pt idx="3">
                  <c:v>1527.5999999999997</c:v>
                </c:pt>
                <c:pt idx="4">
                  <c:v>240</c:v>
                </c:pt>
                <c:pt idx="5">
                  <c:v>246</c:v>
                </c:pt>
                <c:pt idx="6">
                  <c:v>47.5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236-4E9E-A1E0-34A1920C2C7C}"/>
            </c:ext>
          </c:extLst>
        </c:ser>
        <c:ser>
          <c:idx val="4"/>
          <c:order val="4"/>
          <c:tx>
            <c:strRef>
              <c:f>'Estadística SUCT'!$G$3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SUCT'!$B$4:$B$17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SUCT'!$G$4:$G$17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236-4E9E-A1E0-34A1920C2C7C}"/>
            </c:ext>
          </c:extLst>
        </c:ser>
        <c:ser>
          <c:idx val="5"/>
          <c:order val="5"/>
          <c:tx>
            <c:strRef>
              <c:f>'Estadística SUCT'!$H$3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rgbClr val="7030A0"/>
            </a:solidFill>
          </c:spPr>
          <c:invertIfNegative val="1"/>
          <c:cat>
            <c:strRef>
              <c:f>'Estadística SUCT'!$B$4:$B$17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133.345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6236-4E9E-A1E0-34A1920C2C7C}"/>
            </c:ext>
          </c:extLst>
        </c:ser>
        <c:ser>
          <c:idx val="6"/>
          <c:order val="6"/>
          <c:tx>
            <c:strRef>
              <c:f>'Estadística SUCT'!$I$3</c:f>
              <c:strCache>
                <c:ptCount val="1"/>
                <c:pt idx="0">
                  <c:v>Geotermica</c:v>
                </c:pt>
              </c:strCache>
            </c:strRef>
          </c:tx>
          <c:spPr>
            <a:solidFill>
              <a:srgbClr val="C00000"/>
            </a:solidFill>
          </c:spPr>
          <c:invertIfNegative val="1"/>
          <c:cat>
            <c:strRef>
              <c:f>'Estadística SUCT'!$B$4:$B$17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SUCT'!$I$4:$I$17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6236-4E9E-A1E0-34A1920C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801904"/>
        <c:axId val="1013819689"/>
      </c:barChart>
      <c:catAx>
        <c:axId val="3438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13819689"/>
        <c:crosses val="autoZero"/>
        <c:auto val="1"/>
        <c:lblAlgn val="ctr"/>
        <c:lblOffset val="100"/>
        <c:noMultiLvlLbl val="1"/>
      </c:catAx>
      <c:valAx>
        <c:axId val="1013819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438019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Proyectos Solares
Cantidad de Solicitudes SUCT en preceso o aprobadas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SUCT'!$C$47</c:f>
              <c:strCache>
                <c:ptCount val="1"/>
                <c:pt idx="0">
                  <c:v>Menor o igual 50 MW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SUCT'!$B$48:$B$61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SUCT'!$C$48:$C$61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F8E-4E39-9CAC-A2919493DA82}"/>
            </c:ext>
          </c:extLst>
        </c:ser>
        <c:ser>
          <c:idx val="1"/>
          <c:order val="1"/>
          <c:tx>
            <c:strRef>
              <c:f>'Estadística SUCT'!$D$47</c:f>
              <c:strCache>
                <c:ptCount val="1"/>
                <c:pt idx="0">
                  <c:v>Mayor que 50 y Menor que 100 MW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SUCT'!$B$48:$B$61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SUCT'!$D$48:$D$61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F8E-4E39-9CAC-A2919493DA82}"/>
            </c:ext>
          </c:extLst>
        </c:ser>
        <c:ser>
          <c:idx val="2"/>
          <c:order val="2"/>
          <c:tx>
            <c:strRef>
              <c:f>'Estadística SUCT'!$E$47</c:f>
              <c:strCache>
                <c:ptCount val="1"/>
                <c:pt idx="0">
                  <c:v>Mayor o igual a 100 MW</c:v>
                </c:pt>
              </c:strCache>
            </c:strRef>
          </c:tx>
          <c:spPr>
            <a:solidFill>
              <a:srgbClr val="F79646"/>
            </a:solidFill>
          </c:spPr>
          <c:invertIfNegative val="1"/>
          <c:cat>
            <c:strRef>
              <c:f>'Estadística SUCT'!$B$48:$B$61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SUCT'!$E$48:$E$61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F8E-4E39-9CAC-A2919493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607820"/>
        <c:axId val="232732383"/>
      </c:barChart>
      <c:catAx>
        <c:axId val="825607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32732383"/>
        <c:crosses val="autoZero"/>
        <c:auto val="1"/>
        <c:lblAlgn val="ctr"/>
        <c:lblOffset val="100"/>
        <c:noMultiLvlLbl val="1"/>
      </c:catAx>
      <c:valAx>
        <c:axId val="232732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Cantidad de solicitudes</a:t>
                </a:r>
              </a:p>
            </c:rich>
          </c:tx>
          <c:layout>
            <c:manualLayout>
              <c:xMode val="edge"/>
              <c:yMode val="edge"/>
              <c:x val="0.11551459293394778"/>
              <c:y val="0.316096871752980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8256078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Proyectos Eólicos
Cantidad de Solicitudes SUCT en preceso o aprobadas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'Estadística SUCT'!$C$77</c:f>
              <c:strCache>
                <c:ptCount val="1"/>
                <c:pt idx="0">
                  <c:v>Menor o igual 50 MW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'Estadística SUCT'!$B$78:$B$91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SUCT'!$C$78:$C$91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106-4CC8-94C7-C8F7581820BE}"/>
            </c:ext>
          </c:extLst>
        </c:ser>
        <c:ser>
          <c:idx val="1"/>
          <c:order val="1"/>
          <c:tx>
            <c:strRef>
              <c:f>'Estadística SUCT'!$D$77</c:f>
              <c:strCache>
                <c:ptCount val="1"/>
                <c:pt idx="0">
                  <c:v>Mayor que 50 y Menor que 100 MW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strRef>
              <c:f>'Estadística SUCT'!$B$78:$B$91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SUCT'!$D$78:$D$91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106-4CC8-94C7-C8F7581820BE}"/>
            </c:ext>
          </c:extLst>
        </c:ser>
        <c:ser>
          <c:idx val="2"/>
          <c:order val="2"/>
          <c:tx>
            <c:strRef>
              <c:f>'Estadística SUCT'!$E$77</c:f>
              <c:strCache>
                <c:ptCount val="1"/>
                <c:pt idx="0">
                  <c:v>Mayor o igual a 100 MW</c:v>
                </c:pt>
              </c:strCache>
            </c:strRef>
          </c:tx>
          <c:spPr>
            <a:solidFill>
              <a:srgbClr val="F79646"/>
            </a:solidFill>
          </c:spPr>
          <c:invertIfNegative val="1"/>
          <c:cat>
            <c:strRef>
              <c:f>'Estadística SUCT'!$B$78:$B$91</c:f>
              <c:strCache>
                <c:ptCount val="14"/>
                <c:pt idx="0">
                  <c:v>Arica</c:v>
                </c:pt>
                <c:pt idx="1">
                  <c:v>Tarapaca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Valparaiso</c:v>
                </c:pt>
                <c:pt idx="6">
                  <c:v>Metropolitana</c:v>
                </c:pt>
                <c:pt idx="7">
                  <c:v>Ohiggins</c:v>
                </c:pt>
                <c:pt idx="8">
                  <c:v>Maule</c:v>
                </c:pt>
                <c:pt idx="9">
                  <c:v>Ñuble</c:v>
                </c:pt>
                <c:pt idx="10">
                  <c:v>Bio Bio</c:v>
                </c:pt>
                <c:pt idx="11">
                  <c:v>Araucania</c:v>
                </c:pt>
                <c:pt idx="12">
                  <c:v>De Los Rios</c:v>
                </c:pt>
                <c:pt idx="13">
                  <c:v>De Los Lagos</c:v>
                </c:pt>
              </c:strCache>
            </c:strRef>
          </c:cat>
          <c:val>
            <c:numRef>
              <c:f>'Estadística SUCT'!$E$78:$E$91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106-4CC8-94C7-C8F75818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983081"/>
        <c:axId val="1549908754"/>
      </c:barChart>
      <c:catAx>
        <c:axId val="1210983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9908754"/>
        <c:crosses val="autoZero"/>
        <c:auto val="1"/>
        <c:lblAlgn val="ctr"/>
        <c:lblOffset val="100"/>
        <c:noMultiLvlLbl val="1"/>
      </c:catAx>
      <c:valAx>
        <c:axId val="1549908754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Cantidad de solicitudes</a:t>
                </a:r>
              </a:p>
            </c:rich>
          </c:tx>
          <c:layout>
            <c:manualLayout>
              <c:xMode val="edge"/>
              <c:yMode val="edge"/>
              <c:x val="0.11193111931119311"/>
              <c:y val="0.307734300342856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98308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0</xdr:row>
      <xdr:rowOff>161925</xdr:rowOff>
    </xdr:from>
    <xdr:ext cx="9677400" cy="4476750"/>
    <xdr:graphicFrame macro="">
      <xdr:nvGraphicFramePr>
        <xdr:cNvPr id="420453450" name="Chart 1">
          <a:extLst>
            <a:ext uri="{FF2B5EF4-FFF2-40B4-BE49-F238E27FC236}">
              <a16:creationId xmlns:a16="http://schemas.microsoft.com/office/drawing/2014/main" id="{00000000-0008-0000-0B00-00004A9C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561975</xdr:colOff>
      <xdr:row>39</xdr:row>
      <xdr:rowOff>47625</xdr:rowOff>
    </xdr:from>
    <xdr:ext cx="9667875" cy="4486275"/>
    <xdr:graphicFrame macro="">
      <xdr:nvGraphicFramePr>
        <xdr:cNvPr id="1506477922" name="Chart 2">
          <a:extLst>
            <a:ext uri="{FF2B5EF4-FFF2-40B4-BE49-F238E27FC236}">
              <a16:creationId xmlns:a16="http://schemas.microsoft.com/office/drawing/2014/main" id="{00000000-0008-0000-0B00-00006207C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590550</xdr:colOff>
      <xdr:row>66</xdr:row>
      <xdr:rowOff>133350</xdr:rowOff>
    </xdr:from>
    <xdr:ext cx="9667875" cy="4486275"/>
    <xdr:graphicFrame macro="">
      <xdr:nvGraphicFramePr>
        <xdr:cNvPr id="925892934" name="Chart 3">
          <a:extLst>
            <a:ext uri="{FF2B5EF4-FFF2-40B4-BE49-F238E27FC236}">
              <a16:creationId xmlns:a16="http://schemas.microsoft.com/office/drawing/2014/main" id="{00000000-0008-0000-0B00-000046013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0</xdr:row>
      <xdr:rowOff>152400</xdr:rowOff>
    </xdr:from>
    <xdr:ext cx="9944100" cy="4486275"/>
    <xdr:graphicFrame macro="">
      <xdr:nvGraphicFramePr>
        <xdr:cNvPr id="428134139" name="Chart 4">
          <a:extLst>
            <a:ext uri="{FF2B5EF4-FFF2-40B4-BE49-F238E27FC236}">
              <a16:creationId xmlns:a16="http://schemas.microsoft.com/office/drawing/2014/main" id="{00000000-0008-0000-0F00-0000FBCE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561975</xdr:colOff>
      <xdr:row>39</xdr:row>
      <xdr:rowOff>47625</xdr:rowOff>
    </xdr:from>
    <xdr:ext cx="9944100" cy="4819650"/>
    <xdr:graphicFrame macro="">
      <xdr:nvGraphicFramePr>
        <xdr:cNvPr id="2023089517" name="Chart 5">
          <a:extLst>
            <a:ext uri="{FF2B5EF4-FFF2-40B4-BE49-F238E27FC236}">
              <a16:creationId xmlns:a16="http://schemas.microsoft.com/office/drawing/2014/main" id="{00000000-0008-0000-0F00-00006DE59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590550</xdr:colOff>
      <xdr:row>66</xdr:row>
      <xdr:rowOff>133350</xdr:rowOff>
    </xdr:from>
    <xdr:ext cx="9944100" cy="4486275"/>
    <xdr:graphicFrame macro="">
      <xdr:nvGraphicFramePr>
        <xdr:cNvPr id="1354001727" name="Chart 6">
          <a:extLst>
            <a:ext uri="{FF2B5EF4-FFF2-40B4-BE49-F238E27FC236}">
              <a16:creationId xmlns:a16="http://schemas.microsoft.com/office/drawing/2014/main" id="{00000000-0008-0000-0F00-00003F6D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0</xdr:row>
      <xdr:rowOff>152400</xdr:rowOff>
    </xdr:from>
    <xdr:ext cx="9667875" cy="4486275"/>
    <xdr:graphicFrame macro="">
      <xdr:nvGraphicFramePr>
        <xdr:cNvPr id="1745021439" name="Chart 7">
          <a:extLst>
            <a:ext uri="{FF2B5EF4-FFF2-40B4-BE49-F238E27FC236}">
              <a16:creationId xmlns:a16="http://schemas.microsoft.com/office/drawing/2014/main" id="{00000000-0008-0000-1000-0000FFE90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561975</xdr:colOff>
      <xdr:row>39</xdr:row>
      <xdr:rowOff>47625</xdr:rowOff>
    </xdr:from>
    <xdr:ext cx="9667875" cy="4486275"/>
    <xdr:graphicFrame macro="">
      <xdr:nvGraphicFramePr>
        <xdr:cNvPr id="1628223186" name="Chart 8">
          <a:extLst>
            <a:ext uri="{FF2B5EF4-FFF2-40B4-BE49-F238E27FC236}">
              <a16:creationId xmlns:a16="http://schemas.microsoft.com/office/drawing/2014/main" id="{00000000-0008-0000-1000-0000D2B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590550</xdr:colOff>
      <xdr:row>66</xdr:row>
      <xdr:rowOff>133350</xdr:rowOff>
    </xdr:from>
    <xdr:ext cx="9667875" cy="4486275"/>
    <xdr:graphicFrame macro="">
      <xdr:nvGraphicFramePr>
        <xdr:cNvPr id="1876326033" name="Chart 9">
          <a:extLst>
            <a:ext uri="{FF2B5EF4-FFF2-40B4-BE49-F238E27FC236}">
              <a16:creationId xmlns:a16="http://schemas.microsoft.com/office/drawing/2014/main" id="{00000000-0008-0000-1000-00009176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ia.sea.gob.cl/expediente/ficha/fichaPrincipal.php?modo=normal&amp;id_expediente=2142543430" TargetMode="External"/><Relationship Id="rId3" Type="http://schemas.openxmlformats.org/officeDocument/2006/relationships/hyperlink" Target="https://seia.sea.gob.cl/expediente/ficha/fichaPrincipal.php?modo=normal&amp;id_expediente=2144383941" TargetMode="External"/><Relationship Id="rId7" Type="http://schemas.openxmlformats.org/officeDocument/2006/relationships/hyperlink" Target="https://seia.sea.gob.cl/expediente/ficha/fichaPrincipal.php?modo=normal&amp;id_expediente=2141641148" TargetMode="External"/><Relationship Id="rId2" Type="http://schemas.openxmlformats.org/officeDocument/2006/relationships/hyperlink" Target="https://seia.sea.gob.cl/expediente/ficha/fichaPrincipal.php?modo=normal&amp;id_expediente=2131347751" TargetMode="External"/><Relationship Id="rId1" Type="http://schemas.openxmlformats.org/officeDocument/2006/relationships/hyperlink" Target="https://seia.sea.gob.cl/expediente/ficha/fichaPrincipal.php?modo=normal&amp;id_expediente=2142831870" TargetMode="External"/><Relationship Id="rId6" Type="http://schemas.openxmlformats.org/officeDocument/2006/relationships/hyperlink" Target="https://seia.sea.gob.cl/expediente/ficha/fichaPrincipal.php?modo=normal&amp;id_expediente=2131708431" TargetMode="External"/><Relationship Id="rId5" Type="http://schemas.openxmlformats.org/officeDocument/2006/relationships/hyperlink" Target="https://seia.sea.gob.cl/busqueda/buscarProyectoAction.php?nombre=meseta%20de%20los%20andes" TargetMode="External"/><Relationship Id="rId4" Type="http://schemas.openxmlformats.org/officeDocument/2006/relationships/hyperlink" Target="https://seia.sea.gob.cl/expediente/ficha/fichaPrincipal.php?modo=normal&amp;id_expediente=2131282149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correspondencia.coordinador.cl/correspondencia/show/envio/5d67ec0d35635754a29a98b6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54"/>
  <sheetViews>
    <sheetView zoomScaleNormal="100" workbookViewId="0">
      <pane ySplit="1" topLeftCell="A100" activePane="bottomLeft" state="frozen"/>
      <selection pane="bottomLeft" activeCell="C137" sqref="C137"/>
    </sheetView>
  </sheetViews>
  <sheetFormatPr baseColWidth="10" defaultColWidth="14.42578125" defaultRowHeight="15" customHeight="1"/>
  <cols>
    <col min="1" max="1" width="29.5703125" customWidth="1"/>
    <col min="2" max="2" width="7.5703125" customWidth="1"/>
    <col min="3" max="3" width="59.5703125" bestFit="1" customWidth="1"/>
    <col min="4" max="4" width="32.140625" customWidth="1"/>
    <col min="5" max="5" width="12.42578125" customWidth="1"/>
    <col min="6" max="6" width="7.42578125" style="126" customWidth="1"/>
    <col min="7" max="7" width="18.28515625" customWidth="1"/>
    <col min="8" max="8" width="39.140625" customWidth="1"/>
    <col min="9" max="9" width="18.140625" hidden="1" customWidth="1"/>
    <col min="10" max="10" width="10.7109375" hidden="1" customWidth="1"/>
    <col min="11" max="11" width="13.7109375" hidden="1" customWidth="1"/>
    <col min="15" max="32" width="10.7109375" customWidth="1"/>
  </cols>
  <sheetData>
    <row r="1" spans="1:32" ht="14.25" customHeight="1">
      <c r="A1" s="1" t="s">
        <v>0</v>
      </c>
      <c r="B1" s="214" t="s">
        <v>1</v>
      </c>
      <c r="C1" s="214" t="s">
        <v>2</v>
      </c>
      <c r="D1" s="2" t="s">
        <v>3</v>
      </c>
      <c r="E1" s="1" t="s">
        <v>4</v>
      </c>
      <c r="F1" s="23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1"/>
      <c r="Q1" s="1"/>
      <c r="R1" s="1"/>
      <c r="S1" s="1"/>
      <c r="T1" s="2"/>
      <c r="U1" s="2"/>
      <c r="V1" s="2"/>
      <c r="W1" s="1"/>
      <c r="X1" s="1"/>
    </row>
    <row r="2" spans="1:32" ht="14.25" customHeight="1">
      <c r="A2" s="254" t="s">
        <v>22</v>
      </c>
      <c r="B2" s="219" t="s">
        <v>23</v>
      </c>
      <c r="C2" s="219" t="s">
        <v>24</v>
      </c>
      <c r="D2" s="255" t="s">
        <v>25</v>
      </c>
      <c r="E2" s="256" t="s">
        <v>19</v>
      </c>
      <c r="F2" s="257">
        <v>215</v>
      </c>
      <c r="G2" s="257" t="s">
        <v>26</v>
      </c>
      <c r="H2" s="257" t="s">
        <v>27</v>
      </c>
      <c r="I2" s="256" t="s">
        <v>28</v>
      </c>
      <c r="J2" s="258">
        <v>43557</v>
      </c>
      <c r="K2" s="259" t="s">
        <v>29</v>
      </c>
      <c r="L2" s="260">
        <v>-37.283769999999997</v>
      </c>
      <c r="M2" s="260">
        <v>-73.552931999999998</v>
      </c>
      <c r="N2" s="261">
        <v>1</v>
      </c>
    </row>
    <row r="3" spans="1:32" ht="14.25" customHeight="1">
      <c r="A3" s="217" t="s">
        <v>33</v>
      </c>
      <c r="B3" s="215" t="s">
        <v>30</v>
      </c>
      <c r="C3" s="215" t="s">
        <v>34</v>
      </c>
      <c r="D3" s="215" t="s">
        <v>35</v>
      </c>
      <c r="E3" s="221" t="s">
        <v>36</v>
      </c>
      <c r="F3" s="215">
        <v>50</v>
      </c>
      <c r="G3" s="215" t="s">
        <v>37</v>
      </c>
      <c r="H3" s="215" t="s">
        <v>38</v>
      </c>
      <c r="I3" s="221" t="s">
        <v>17</v>
      </c>
      <c r="J3" s="262">
        <v>42831</v>
      </c>
      <c r="K3" s="263" t="s">
        <v>39</v>
      </c>
      <c r="L3" s="264">
        <v>-34.868547999999997</v>
      </c>
      <c r="M3" s="264">
        <v>-71.141715000000005</v>
      </c>
      <c r="N3" s="230">
        <v>1</v>
      </c>
      <c r="O3" s="249"/>
    </row>
    <row r="4" spans="1:32" ht="14.25" customHeight="1">
      <c r="A4" s="217" t="s">
        <v>40</v>
      </c>
      <c r="B4" s="215" t="s">
        <v>14</v>
      </c>
      <c r="C4" s="216" t="s">
        <v>2619</v>
      </c>
      <c r="D4" s="215" t="s">
        <v>41</v>
      </c>
      <c r="E4" s="221" t="s">
        <v>42</v>
      </c>
      <c r="F4" s="215">
        <v>120</v>
      </c>
      <c r="G4" s="215" t="s">
        <v>43</v>
      </c>
      <c r="H4" s="215" t="s">
        <v>44</v>
      </c>
      <c r="I4" s="221" t="s">
        <v>28</v>
      </c>
      <c r="J4" s="262">
        <v>43759</v>
      </c>
      <c r="K4" s="263" t="s">
        <v>45</v>
      </c>
      <c r="L4" s="264">
        <v>-21.668648000000001</v>
      </c>
      <c r="M4" s="264">
        <v>-69.469924000000006</v>
      </c>
      <c r="N4" s="230">
        <v>1</v>
      </c>
      <c r="O4" s="249"/>
    </row>
    <row r="5" spans="1:32" ht="14.25" customHeight="1">
      <c r="A5" s="217" t="s">
        <v>46</v>
      </c>
      <c r="B5" s="215" t="s">
        <v>14</v>
      </c>
      <c r="C5" s="215" t="s">
        <v>47</v>
      </c>
      <c r="D5" s="215" t="s">
        <v>48</v>
      </c>
      <c r="E5" s="221" t="s">
        <v>31</v>
      </c>
      <c r="F5" s="215">
        <v>42</v>
      </c>
      <c r="G5" s="215" t="s">
        <v>49</v>
      </c>
      <c r="H5" s="215" t="s">
        <v>50</v>
      </c>
      <c r="I5" s="221"/>
      <c r="J5" s="262"/>
      <c r="K5" s="221"/>
      <c r="L5" s="264">
        <v>-33.581183604429697</v>
      </c>
      <c r="M5" s="264">
        <v>-70.419706667183306</v>
      </c>
      <c r="N5" s="230">
        <v>1</v>
      </c>
      <c r="O5" s="250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4.25" customHeight="1">
      <c r="A6" s="217" t="s">
        <v>51</v>
      </c>
      <c r="B6" s="215" t="s">
        <v>14</v>
      </c>
      <c r="C6" s="215" t="s">
        <v>47</v>
      </c>
      <c r="D6" s="215" t="s">
        <v>52</v>
      </c>
      <c r="E6" s="221" t="s">
        <v>42</v>
      </c>
      <c r="F6" s="215" t="s">
        <v>3191</v>
      </c>
      <c r="G6" s="215" t="s">
        <v>53</v>
      </c>
      <c r="H6" s="215" t="s">
        <v>54</v>
      </c>
      <c r="I6" s="221" t="s">
        <v>55</v>
      </c>
      <c r="J6" s="262">
        <v>42740</v>
      </c>
      <c r="K6" s="263" t="s">
        <v>56</v>
      </c>
      <c r="L6" s="264">
        <v>-22.183752999999999</v>
      </c>
      <c r="M6" s="264">
        <v>-69.477003999999994</v>
      </c>
      <c r="N6" s="230">
        <v>1</v>
      </c>
      <c r="O6" s="249"/>
    </row>
    <row r="7" spans="1:32" ht="14.25" customHeight="1">
      <c r="A7" s="217" t="s">
        <v>57</v>
      </c>
      <c r="B7" s="215" t="s">
        <v>14</v>
      </c>
      <c r="C7" s="215" t="s">
        <v>2847</v>
      </c>
      <c r="D7" s="215" t="s">
        <v>58</v>
      </c>
      <c r="E7" s="221" t="s">
        <v>42</v>
      </c>
      <c r="F7" s="215">
        <v>200</v>
      </c>
      <c r="G7" s="215" t="s">
        <v>59</v>
      </c>
      <c r="H7" s="215" t="s">
        <v>60</v>
      </c>
      <c r="I7" s="221" t="s">
        <v>28</v>
      </c>
      <c r="J7" s="262">
        <v>43560</v>
      </c>
      <c r="K7" s="263" t="s">
        <v>61</v>
      </c>
      <c r="L7" s="264">
        <v>-32.892485999999998</v>
      </c>
      <c r="M7" s="264">
        <v>-70.540408999999997</v>
      </c>
      <c r="N7" s="230">
        <v>1</v>
      </c>
      <c r="O7" s="249"/>
    </row>
    <row r="8" spans="1:32" ht="14.25" customHeight="1">
      <c r="A8" s="220" t="s">
        <v>62</v>
      </c>
      <c r="B8" s="215" t="s">
        <v>14</v>
      </c>
      <c r="C8" s="215" t="s">
        <v>47</v>
      </c>
      <c r="D8" s="215" t="s">
        <v>63</v>
      </c>
      <c r="E8" s="221" t="s">
        <v>19</v>
      </c>
      <c r="F8" s="215">
        <v>17.5</v>
      </c>
      <c r="G8" s="265">
        <v>43466</v>
      </c>
      <c r="H8" s="215" t="s">
        <v>65</v>
      </c>
      <c r="I8" s="221" t="s">
        <v>17</v>
      </c>
      <c r="J8" s="262">
        <v>42907</v>
      </c>
      <c r="K8" s="263" t="s">
        <v>66</v>
      </c>
      <c r="L8" s="264">
        <v>-37.590325999999997</v>
      </c>
      <c r="M8" s="264">
        <v>-72.557649999999995</v>
      </c>
      <c r="N8" s="230">
        <v>1</v>
      </c>
      <c r="O8" s="249"/>
    </row>
    <row r="9" spans="1:32" ht="14.25" customHeight="1">
      <c r="A9" s="217" t="s">
        <v>67</v>
      </c>
      <c r="B9" s="215" t="s">
        <v>14</v>
      </c>
      <c r="C9" s="215" t="s">
        <v>47</v>
      </c>
      <c r="D9" s="215" t="s">
        <v>68</v>
      </c>
      <c r="E9" s="229" t="s">
        <v>19</v>
      </c>
      <c r="F9" s="215">
        <v>120</v>
      </c>
      <c r="G9" s="265">
        <v>43344</v>
      </c>
      <c r="H9" s="215" t="s">
        <v>70</v>
      </c>
      <c r="I9" s="221"/>
      <c r="J9" s="262"/>
      <c r="K9" s="221"/>
      <c r="L9" s="264">
        <v>-40.714836497054499</v>
      </c>
      <c r="M9" s="264">
        <v>-73.328201925149301</v>
      </c>
      <c r="N9" s="230">
        <v>1</v>
      </c>
      <c r="O9" s="250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ht="14.25" customHeight="1">
      <c r="A10" s="266" t="s">
        <v>71</v>
      </c>
      <c r="B10" s="215" t="s">
        <v>14</v>
      </c>
      <c r="C10" s="215" t="s">
        <v>47</v>
      </c>
      <c r="D10" s="215" t="s">
        <v>72</v>
      </c>
      <c r="E10" s="221" t="s">
        <v>19</v>
      </c>
      <c r="F10" s="215">
        <v>154.80000000000001</v>
      </c>
      <c r="G10" s="215" t="s">
        <v>73</v>
      </c>
      <c r="H10" s="215" t="s">
        <v>74</v>
      </c>
      <c r="I10" s="221" t="s">
        <v>17</v>
      </c>
      <c r="J10" s="262">
        <v>43818</v>
      </c>
      <c r="K10" s="263" t="s">
        <v>75</v>
      </c>
      <c r="L10" s="264">
        <v>-38.077043000000003</v>
      </c>
      <c r="M10" s="264">
        <v>-72.295310000000001</v>
      </c>
      <c r="N10" s="230">
        <v>1</v>
      </c>
      <c r="O10" s="249"/>
    </row>
    <row r="11" spans="1:32" ht="14.25" customHeight="1">
      <c r="A11" s="217" t="s">
        <v>76</v>
      </c>
      <c r="B11" s="215" t="s">
        <v>14</v>
      </c>
      <c r="C11" s="215" t="s">
        <v>47</v>
      </c>
      <c r="D11" s="215" t="s">
        <v>77</v>
      </c>
      <c r="E11" s="221" t="s">
        <v>42</v>
      </c>
      <c r="F11" s="215">
        <v>90</v>
      </c>
      <c r="G11" s="215" t="s">
        <v>78</v>
      </c>
      <c r="H11" s="215" t="s">
        <v>79</v>
      </c>
      <c r="I11" s="221" t="s">
        <v>28</v>
      </c>
      <c r="J11" s="262">
        <v>43516</v>
      </c>
      <c r="K11" s="263" t="s">
        <v>80</v>
      </c>
      <c r="L11" s="264">
        <v>-34.375107999999997</v>
      </c>
      <c r="M11" s="264">
        <v>-71.671749000000005</v>
      </c>
      <c r="N11" s="230">
        <v>1</v>
      </c>
      <c r="O11" s="249"/>
    </row>
    <row r="12" spans="1:32" ht="14.25" customHeight="1">
      <c r="A12" s="217" t="s">
        <v>81</v>
      </c>
      <c r="B12" s="215" t="s">
        <v>14</v>
      </c>
      <c r="C12" s="215" t="s">
        <v>47</v>
      </c>
      <c r="D12" s="215" t="s">
        <v>82</v>
      </c>
      <c r="E12" s="221" t="s">
        <v>19</v>
      </c>
      <c r="F12" s="215">
        <v>120</v>
      </c>
      <c r="G12" s="215" t="s">
        <v>83</v>
      </c>
      <c r="H12" s="215" t="s">
        <v>84</v>
      </c>
      <c r="I12" s="221"/>
      <c r="J12" s="262"/>
      <c r="K12" s="221"/>
      <c r="L12" s="264">
        <v>-41.904200000000003</v>
      </c>
      <c r="M12" s="264">
        <v>-73.694447999999994</v>
      </c>
      <c r="N12" s="230">
        <v>1</v>
      </c>
      <c r="O12" s="2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ht="14.25" customHeight="1">
      <c r="A13" s="220" t="s">
        <v>85</v>
      </c>
      <c r="B13" s="215" t="s">
        <v>14</v>
      </c>
      <c r="C13" s="215" t="s">
        <v>2620</v>
      </c>
      <c r="D13" s="215" t="s">
        <v>86</v>
      </c>
      <c r="E13" s="221" t="s">
        <v>42</v>
      </c>
      <c r="F13" s="215">
        <v>50</v>
      </c>
      <c r="G13" s="215" t="s">
        <v>87</v>
      </c>
      <c r="H13" s="215" t="s">
        <v>88</v>
      </c>
      <c r="I13" s="221"/>
      <c r="J13" s="262"/>
      <c r="K13" s="221"/>
      <c r="L13" s="264">
        <v>-26.00001</v>
      </c>
      <c r="M13" s="264">
        <v>-70.000029999999995</v>
      </c>
      <c r="N13" s="230">
        <v>1</v>
      </c>
      <c r="O13" s="250"/>
    </row>
    <row r="14" spans="1:32" ht="14.25" customHeight="1">
      <c r="A14" s="217" t="s">
        <v>92</v>
      </c>
      <c r="B14" s="215" t="s">
        <v>14</v>
      </c>
      <c r="C14" s="215" t="s">
        <v>47</v>
      </c>
      <c r="D14" s="215" t="s">
        <v>93</v>
      </c>
      <c r="E14" s="221" t="s">
        <v>42</v>
      </c>
      <c r="F14" s="215">
        <v>61</v>
      </c>
      <c r="G14" s="215" t="s">
        <v>94</v>
      </c>
      <c r="H14" s="215" t="s">
        <v>95</v>
      </c>
      <c r="I14" s="221"/>
      <c r="J14" s="262"/>
      <c r="K14" s="221"/>
      <c r="L14" s="264">
        <v>-20.256105000000002</v>
      </c>
      <c r="M14" s="264">
        <v>-69.744905000000003</v>
      </c>
      <c r="N14" s="230">
        <v>1</v>
      </c>
      <c r="O14" s="2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14.25" customHeight="1">
      <c r="A15" s="217" t="s">
        <v>96</v>
      </c>
      <c r="B15" s="215" t="s">
        <v>14</v>
      </c>
      <c r="C15" s="215" t="s">
        <v>97</v>
      </c>
      <c r="D15" s="289" t="s">
        <v>3415</v>
      </c>
      <c r="E15" s="221" t="s">
        <v>42</v>
      </c>
      <c r="F15" s="215">
        <v>50</v>
      </c>
      <c r="G15" s="265">
        <v>44805</v>
      </c>
      <c r="H15" s="215" t="s">
        <v>99</v>
      </c>
      <c r="I15" s="221"/>
      <c r="J15" s="262"/>
      <c r="K15" s="221"/>
      <c r="L15" s="264">
        <v>-18.506063440348299</v>
      </c>
      <c r="M15" s="264">
        <v>-70.091049671324399</v>
      </c>
      <c r="N15" s="230">
        <v>1</v>
      </c>
      <c r="O15" s="251"/>
      <c r="P15" s="10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ht="14.25" customHeight="1">
      <c r="A16" s="217" t="s">
        <v>102</v>
      </c>
      <c r="B16" s="215" t="s">
        <v>14</v>
      </c>
      <c r="C16" s="215" t="s">
        <v>47</v>
      </c>
      <c r="D16" s="215" t="s">
        <v>103</v>
      </c>
      <c r="E16" s="221" t="s">
        <v>15</v>
      </c>
      <c r="F16" s="215">
        <v>40</v>
      </c>
      <c r="G16" s="215" t="s">
        <v>104</v>
      </c>
      <c r="H16" s="215" t="s">
        <v>105</v>
      </c>
      <c r="I16" s="221" t="s">
        <v>106</v>
      </c>
      <c r="J16" s="262" t="s">
        <v>107</v>
      </c>
      <c r="K16" s="221"/>
      <c r="L16" s="264">
        <v>-34.399731143912398</v>
      </c>
      <c r="M16" s="264">
        <v>-71.755666541257995</v>
      </c>
      <c r="N16" s="230">
        <v>1</v>
      </c>
      <c r="O16" s="249"/>
    </row>
    <row r="17" spans="1:32" ht="14.25" customHeight="1">
      <c r="A17" s="217" t="s">
        <v>108</v>
      </c>
      <c r="B17" s="215" t="s">
        <v>14</v>
      </c>
      <c r="C17" s="215" t="s">
        <v>47</v>
      </c>
      <c r="D17" s="215" t="s">
        <v>109</v>
      </c>
      <c r="E17" s="221" t="s">
        <v>42</v>
      </c>
      <c r="F17" s="215">
        <v>80</v>
      </c>
      <c r="G17" s="215" t="s">
        <v>110</v>
      </c>
      <c r="H17" s="215" t="s">
        <v>111</v>
      </c>
      <c r="I17" s="221"/>
      <c r="J17" s="262"/>
      <c r="K17" s="221"/>
      <c r="L17" s="264">
        <v>-29.354794999999999</v>
      </c>
      <c r="M17" s="264">
        <v>-71.029938000000001</v>
      </c>
      <c r="N17" s="230">
        <v>1</v>
      </c>
      <c r="O17" s="249"/>
    </row>
    <row r="18" spans="1:32" ht="14.25" customHeight="1">
      <c r="A18" s="217" t="s">
        <v>112</v>
      </c>
      <c r="B18" s="215" t="s">
        <v>14</v>
      </c>
      <c r="C18" s="217" t="s">
        <v>47</v>
      </c>
      <c r="D18" s="215" t="s">
        <v>113</v>
      </c>
      <c r="E18" s="221" t="s">
        <v>15</v>
      </c>
      <c r="F18" s="215">
        <v>100</v>
      </c>
      <c r="G18" s="265">
        <v>44197</v>
      </c>
      <c r="H18" s="215" t="s">
        <v>114</v>
      </c>
      <c r="I18" s="221"/>
      <c r="J18" s="262"/>
      <c r="K18" s="221"/>
      <c r="L18" s="264">
        <v>-36.129773999999998</v>
      </c>
      <c r="M18" s="264">
        <v>-71.804224000000005</v>
      </c>
      <c r="N18" s="230">
        <v>1</v>
      </c>
      <c r="O18" s="249"/>
    </row>
    <row r="19" spans="1:32" ht="14.25" customHeight="1">
      <c r="A19" s="217" t="s">
        <v>2555</v>
      </c>
      <c r="B19" s="215" t="s">
        <v>14</v>
      </c>
      <c r="C19" s="215" t="s">
        <v>3060</v>
      </c>
      <c r="D19" s="215" t="s">
        <v>2609</v>
      </c>
      <c r="E19" s="221" t="s">
        <v>19</v>
      </c>
      <c r="F19" s="215">
        <v>110</v>
      </c>
      <c r="G19" s="215" t="s">
        <v>115</v>
      </c>
      <c r="H19" s="215" t="s">
        <v>116</v>
      </c>
      <c r="I19" s="221" t="s">
        <v>117</v>
      </c>
      <c r="J19" s="262">
        <v>42338</v>
      </c>
      <c r="K19" s="221"/>
      <c r="L19" s="264">
        <v>-34.085068999999997</v>
      </c>
      <c r="M19" s="264">
        <v>-71.665704000000005</v>
      </c>
      <c r="N19" s="230">
        <v>1</v>
      </c>
      <c r="O19" s="249"/>
    </row>
    <row r="20" spans="1:32" ht="14.25" customHeight="1">
      <c r="A20" s="215" t="s">
        <v>118</v>
      </c>
      <c r="B20" s="215" t="s">
        <v>14</v>
      </c>
      <c r="C20" s="215" t="s">
        <v>47</v>
      </c>
      <c r="D20" s="215" t="s">
        <v>118</v>
      </c>
      <c r="E20" s="221" t="s">
        <v>42</v>
      </c>
      <c r="F20" s="215">
        <v>250</v>
      </c>
      <c r="G20" s="215" t="s">
        <v>119</v>
      </c>
      <c r="H20" s="215" t="s">
        <v>120</v>
      </c>
      <c r="I20" s="221"/>
      <c r="J20" s="262"/>
      <c r="K20" s="221"/>
      <c r="L20" s="264">
        <v>-27.2527991765464</v>
      </c>
      <c r="M20" s="264">
        <v>-70.108240235454204</v>
      </c>
      <c r="N20" s="230">
        <v>1</v>
      </c>
      <c r="O20" s="249"/>
    </row>
    <row r="21" spans="1:32" ht="14.25" customHeight="1">
      <c r="A21" s="217" t="s">
        <v>121</v>
      </c>
      <c r="B21" s="215" t="s">
        <v>14</v>
      </c>
      <c r="C21" s="215" t="s">
        <v>47</v>
      </c>
      <c r="D21" s="215" t="s">
        <v>122</v>
      </c>
      <c r="E21" s="221" t="s">
        <v>42</v>
      </c>
      <c r="F21" s="215">
        <v>200</v>
      </c>
      <c r="G21" s="265">
        <v>44166</v>
      </c>
      <c r="H21" s="215" t="s">
        <v>123</v>
      </c>
      <c r="I21" s="221" t="s">
        <v>124</v>
      </c>
      <c r="J21" s="262">
        <v>41239</v>
      </c>
      <c r="K21" s="221"/>
      <c r="L21" s="264">
        <v>-22.2524178116089</v>
      </c>
      <c r="M21" s="264">
        <v>-69.542155132698397</v>
      </c>
      <c r="N21" s="230">
        <v>1</v>
      </c>
      <c r="O21" s="249"/>
    </row>
    <row r="22" spans="1:32" ht="14.25" customHeight="1">
      <c r="A22" s="217" t="s">
        <v>125</v>
      </c>
      <c r="B22" s="215" t="s">
        <v>14</v>
      </c>
      <c r="C22" s="215" t="s">
        <v>2848</v>
      </c>
      <c r="D22" s="215" t="s">
        <v>126</v>
      </c>
      <c r="E22" s="221" t="s">
        <v>19</v>
      </c>
      <c r="F22" s="215">
        <v>206.4</v>
      </c>
      <c r="G22" s="215" t="s">
        <v>127</v>
      </c>
      <c r="H22" s="215" t="s">
        <v>128</v>
      </c>
      <c r="I22" s="221"/>
      <c r="J22" s="262"/>
      <c r="K22" s="221"/>
      <c r="L22" s="264">
        <v>-39.964929020034099</v>
      </c>
      <c r="M22" s="264">
        <v>-72.932771011577202</v>
      </c>
      <c r="N22" s="230">
        <v>1</v>
      </c>
      <c r="O22" s="249"/>
    </row>
    <row r="23" spans="1:32" s="149" customFormat="1" ht="14.25" customHeight="1">
      <c r="A23" s="217" t="s">
        <v>129</v>
      </c>
      <c r="B23" s="215" t="s">
        <v>14</v>
      </c>
      <c r="C23" s="215" t="s">
        <v>47</v>
      </c>
      <c r="D23" s="215" t="s">
        <v>130</v>
      </c>
      <c r="E23" s="221" t="s">
        <v>42</v>
      </c>
      <c r="F23" s="215">
        <v>280</v>
      </c>
      <c r="G23" s="215" t="s">
        <v>131</v>
      </c>
      <c r="H23" s="215" t="s">
        <v>132</v>
      </c>
      <c r="I23" s="221"/>
      <c r="J23" s="262"/>
      <c r="K23" s="221"/>
      <c r="L23" s="264">
        <v>-28.1642497019965</v>
      </c>
      <c r="M23" s="264">
        <v>-70.818278694223807</v>
      </c>
      <c r="N23" s="230">
        <v>1</v>
      </c>
      <c r="O23" s="252"/>
    </row>
    <row r="24" spans="1:32" ht="14.25" customHeight="1">
      <c r="A24" s="217" t="s">
        <v>133</v>
      </c>
      <c r="B24" s="215" t="s">
        <v>14</v>
      </c>
      <c r="C24" s="215" t="s">
        <v>47</v>
      </c>
      <c r="D24" s="215" t="s">
        <v>134</v>
      </c>
      <c r="E24" s="221" t="s">
        <v>19</v>
      </c>
      <c r="F24" s="215">
        <v>245</v>
      </c>
      <c r="G24" s="215" t="s">
        <v>135</v>
      </c>
      <c r="H24" s="215" t="s">
        <v>136</v>
      </c>
      <c r="I24" s="221"/>
      <c r="J24" s="262"/>
      <c r="K24" s="221"/>
      <c r="L24" s="264">
        <v>-24.957587</v>
      </c>
      <c r="M24" s="264">
        <v>-70.038000999999994</v>
      </c>
      <c r="N24" s="230">
        <v>1</v>
      </c>
      <c r="O24" s="249"/>
    </row>
    <row r="25" spans="1:32" ht="14.25" customHeight="1">
      <c r="A25" s="217" t="s">
        <v>137</v>
      </c>
      <c r="B25" s="215" t="s">
        <v>14</v>
      </c>
      <c r="C25" s="215" t="s">
        <v>47</v>
      </c>
      <c r="D25" s="215" t="s">
        <v>138</v>
      </c>
      <c r="E25" s="221" t="s">
        <v>42</v>
      </c>
      <c r="F25" s="215">
        <v>110</v>
      </c>
      <c r="G25" s="215" t="s">
        <v>139</v>
      </c>
      <c r="H25" s="215" t="s">
        <v>140</v>
      </c>
      <c r="I25" s="221"/>
      <c r="J25" s="262"/>
      <c r="K25" s="221"/>
      <c r="L25" s="264">
        <v>-27.260214977114</v>
      </c>
      <c r="M25" s="264">
        <v>-70.380062205396101</v>
      </c>
      <c r="N25" s="230">
        <v>1</v>
      </c>
      <c r="O25" s="250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s="149" customFormat="1" ht="14.25" customHeight="1">
      <c r="A26" s="220" t="s">
        <v>141</v>
      </c>
      <c r="B26" s="215" t="s">
        <v>14</v>
      </c>
      <c r="C26" s="215" t="s">
        <v>47</v>
      </c>
      <c r="D26" s="215" t="s">
        <v>142</v>
      </c>
      <c r="E26" s="221" t="s">
        <v>42</v>
      </c>
      <c r="F26" s="215">
        <v>45</v>
      </c>
      <c r="G26" s="265">
        <v>44197</v>
      </c>
      <c r="H26" s="215" t="s">
        <v>143</v>
      </c>
      <c r="I26" s="221"/>
      <c r="J26" s="262"/>
      <c r="K26" s="221"/>
      <c r="L26" s="264">
        <v>-36.427318398728502</v>
      </c>
      <c r="M26" s="264">
        <v>-72.391144304244804</v>
      </c>
      <c r="N26" s="230">
        <v>1</v>
      </c>
      <c r="O26" s="253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</row>
    <row r="27" spans="1:32" ht="14.25" customHeight="1">
      <c r="A27" s="217" t="s">
        <v>144</v>
      </c>
      <c r="B27" s="215" t="s">
        <v>14</v>
      </c>
      <c r="C27" s="215" t="s">
        <v>47</v>
      </c>
      <c r="D27" s="215" t="s">
        <v>145</v>
      </c>
      <c r="E27" s="221" t="s">
        <v>19</v>
      </c>
      <c r="F27" s="215">
        <v>684</v>
      </c>
      <c r="G27" s="265">
        <v>44896</v>
      </c>
      <c r="H27" s="215" t="s">
        <v>136</v>
      </c>
      <c r="I27" s="221"/>
      <c r="J27" s="262"/>
      <c r="K27" s="221"/>
      <c r="L27" s="264">
        <v>-24.967444</v>
      </c>
      <c r="M27" s="264">
        <v>-69.847583999999998</v>
      </c>
      <c r="N27" s="230">
        <v>1</v>
      </c>
      <c r="O27" s="249"/>
    </row>
    <row r="28" spans="1:32" ht="14.25" customHeight="1">
      <c r="A28" s="217" t="s">
        <v>147</v>
      </c>
      <c r="B28" s="215" t="s">
        <v>14</v>
      </c>
      <c r="C28" s="215" t="s">
        <v>47</v>
      </c>
      <c r="D28" s="215" t="s">
        <v>148</v>
      </c>
      <c r="E28" s="221" t="s">
        <v>42</v>
      </c>
      <c r="F28" s="215">
        <v>150</v>
      </c>
      <c r="G28" s="215" t="s">
        <v>115</v>
      </c>
      <c r="H28" s="215" t="s">
        <v>149</v>
      </c>
      <c r="I28" s="221" t="s">
        <v>150</v>
      </c>
      <c r="J28" s="262">
        <v>41824</v>
      </c>
      <c r="K28" s="221"/>
      <c r="L28" s="264">
        <v>-21.999995999999999</v>
      </c>
      <c r="M28" s="264">
        <v>-70.000003000000007</v>
      </c>
      <c r="N28" s="230">
        <v>1</v>
      </c>
      <c r="O28" s="249"/>
    </row>
    <row r="29" spans="1:32" ht="14.25" customHeight="1">
      <c r="A29" s="217" t="s">
        <v>151</v>
      </c>
      <c r="B29" s="217" t="s">
        <v>14</v>
      </c>
      <c r="C29" s="217" t="s">
        <v>47</v>
      </c>
      <c r="D29" s="217" t="s">
        <v>145</v>
      </c>
      <c r="E29" s="222" t="s">
        <v>42</v>
      </c>
      <c r="F29" s="217">
        <v>238</v>
      </c>
      <c r="G29" s="217"/>
      <c r="H29" s="217" t="s">
        <v>123</v>
      </c>
      <c r="I29" s="222"/>
      <c r="J29" s="267"/>
      <c r="K29" s="222"/>
      <c r="L29" s="264">
        <v>-22.192909</v>
      </c>
      <c r="M29" s="264">
        <v>-69.592916000000002</v>
      </c>
      <c r="N29" s="237">
        <v>1</v>
      </c>
      <c r="O29" s="250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 ht="14.25" customHeight="1">
      <c r="A30" s="217" t="s">
        <v>152</v>
      </c>
      <c r="B30" s="217" t="s">
        <v>14</v>
      </c>
      <c r="C30" s="217" t="s">
        <v>47</v>
      </c>
      <c r="D30" s="217" t="s">
        <v>145</v>
      </c>
      <c r="E30" s="222" t="s">
        <v>42</v>
      </c>
      <c r="F30" s="217">
        <v>475</v>
      </c>
      <c r="G30" s="217" t="s">
        <v>153</v>
      </c>
      <c r="H30" s="217" t="s">
        <v>149</v>
      </c>
      <c r="I30" s="222"/>
      <c r="J30" s="267"/>
      <c r="K30" s="222"/>
      <c r="L30" s="264">
        <v>-22.192909</v>
      </c>
      <c r="M30" s="264">
        <v>-69.592916000000002</v>
      </c>
      <c r="N30" s="237">
        <v>1</v>
      </c>
      <c r="O30" s="250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2" s="149" customFormat="1" ht="14.25" customHeight="1">
      <c r="A31" s="217" t="s">
        <v>154</v>
      </c>
      <c r="B31" s="215" t="s">
        <v>14</v>
      </c>
      <c r="C31" s="215" t="s">
        <v>47</v>
      </c>
      <c r="D31" s="215" t="s">
        <v>145</v>
      </c>
      <c r="E31" s="221" t="s">
        <v>42</v>
      </c>
      <c r="F31" s="215">
        <v>300</v>
      </c>
      <c r="G31" s="265">
        <v>44562</v>
      </c>
      <c r="H31" s="215" t="s">
        <v>156</v>
      </c>
      <c r="I31" s="221"/>
      <c r="J31" s="262"/>
      <c r="K31" s="221"/>
      <c r="L31" s="264">
        <v>-18.877626531107602</v>
      </c>
      <c r="M31" s="264">
        <v>-70.180946061892001</v>
      </c>
      <c r="N31" s="230">
        <v>1</v>
      </c>
      <c r="O31" s="253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</row>
    <row r="32" spans="1:32" s="149" customFormat="1" ht="14.25" customHeight="1">
      <c r="A32" s="216" t="s">
        <v>157</v>
      </c>
      <c r="B32" s="216" t="s">
        <v>14</v>
      </c>
      <c r="C32" s="216" t="s">
        <v>158</v>
      </c>
      <c r="D32" s="216" t="s">
        <v>159</v>
      </c>
      <c r="E32" s="221" t="s">
        <v>42</v>
      </c>
      <c r="F32" s="216">
        <v>300</v>
      </c>
      <c r="G32" s="268">
        <v>44005</v>
      </c>
      <c r="H32" s="216" t="s">
        <v>160</v>
      </c>
      <c r="I32" s="221"/>
      <c r="J32" s="262"/>
      <c r="K32" s="221"/>
      <c r="L32" s="264">
        <v>-18.883010478031501</v>
      </c>
      <c r="M32" s="264">
        <v>-70.134625447634804</v>
      </c>
      <c r="N32" s="230">
        <v>1</v>
      </c>
      <c r="O32" s="253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</row>
    <row r="33" spans="1:32" ht="14.25" customHeight="1">
      <c r="A33" s="217" t="s">
        <v>161</v>
      </c>
      <c r="B33" s="215" t="s">
        <v>14</v>
      </c>
      <c r="C33" s="215" t="s">
        <v>47</v>
      </c>
      <c r="D33" s="215" t="s">
        <v>162</v>
      </c>
      <c r="E33" s="221" t="s">
        <v>42</v>
      </c>
      <c r="F33" s="215">
        <v>600</v>
      </c>
      <c r="G33" s="265">
        <v>44197</v>
      </c>
      <c r="H33" s="215" t="s">
        <v>136</v>
      </c>
      <c r="I33" s="221"/>
      <c r="J33" s="262"/>
      <c r="K33" s="221"/>
      <c r="L33" s="264">
        <v>-24.786302740903398</v>
      </c>
      <c r="M33" s="264">
        <v>-70.360294873172705</v>
      </c>
      <c r="N33" s="230">
        <v>1</v>
      </c>
      <c r="O33" s="250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s="149" customFormat="1" ht="14.25" customHeight="1">
      <c r="A34" s="217" t="s">
        <v>163</v>
      </c>
      <c r="B34" s="215" t="s">
        <v>14</v>
      </c>
      <c r="C34" s="215" t="s">
        <v>47</v>
      </c>
      <c r="D34" s="215" t="s">
        <v>164</v>
      </c>
      <c r="E34" s="221" t="s">
        <v>42</v>
      </c>
      <c r="F34" s="215">
        <v>166.98</v>
      </c>
      <c r="G34" s="265">
        <v>44562</v>
      </c>
      <c r="H34" s="215" t="s">
        <v>166</v>
      </c>
      <c r="I34" s="221"/>
      <c r="J34" s="262"/>
      <c r="K34" s="221"/>
      <c r="L34" s="264">
        <v>-27.446164</v>
      </c>
      <c r="M34" s="264">
        <v>-70.459148999999996</v>
      </c>
      <c r="N34" s="237">
        <v>1</v>
      </c>
      <c r="O34" s="253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</row>
    <row r="35" spans="1:32" s="149" customFormat="1" ht="14.25" customHeight="1">
      <c r="A35" s="217" t="s">
        <v>167</v>
      </c>
      <c r="B35" s="215" t="s">
        <v>14</v>
      </c>
      <c r="C35" s="215" t="s">
        <v>47</v>
      </c>
      <c r="D35" s="215" t="s">
        <v>145</v>
      </c>
      <c r="E35" s="221" t="s">
        <v>19</v>
      </c>
      <c r="F35" s="215">
        <v>390</v>
      </c>
      <c r="G35" s="215" t="s">
        <v>168</v>
      </c>
      <c r="H35" s="215" t="s">
        <v>21</v>
      </c>
      <c r="I35" s="221"/>
      <c r="J35" s="262"/>
      <c r="K35" s="221"/>
      <c r="L35" s="264">
        <v>-37.6817926167395</v>
      </c>
      <c r="M35" s="264">
        <v>-72.255110437147707</v>
      </c>
      <c r="N35" s="230">
        <v>1</v>
      </c>
      <c r="O35" s="253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</row>
    <row r="36" spans="1:32" ht="14.25" customHeight="1">
      <c r="A36" s="217" t="s">
        <v>169</v>
      </c>
      <c r="B36" s="215" t="s">
        <v>14</v>
      </c>
      <c r="C36" s="215" t="s">
        <v>47</v>
      </c>
      <c r="D36" s="215" t="s">
        <v>170</v>
      </c>
      <c r="E36" s="221" t="s">
        <v>42</v>
      </c>
      <c r="F36" s="215">
        <v>165</v>
      </c>
      <c r="G36" s="215" t="s">
        <v>171</v>
      </c>
      <c r="H36" s="215" t="s">
        <v>90</v>
      </c>
      <c r="I36" s="221" t="s">
        <v>172</v>
      </c>
      <c r="J36" s="262">
        <v>42237</v>
      </c>
      <c r="K36" s="221"/>
      <c r="L36" s="264">
        <v>-27.000460470306301</v>
      </c>
      <c r="M36" s="264">
        <v>-69.901890024793104</v>
      </c>
      <c r="N36" s="230">
        <v>1</v>
      </c>
      <c r="O36" s="249"/>
    </row>
    <row r="37" spans="1:32" s="138" customFormat="1" ht="14.25" customHeight="1">
      <c r="A37" s="217" t="s">
        <v>173</v>
      </c>
      <c r="B37" s="215" t="s">
        <v>14</v>
      </c>
      <c r="C37" s="215" t="s">
        <v>47</v>
      </c>
      <c r="D37" s="215" t="s">
        <v>174</v>
      </c>
      <c r="E37" s="221" t="s">
        <v>19</v>
      </c>
      <c r="F37" s="215">
        <v>100</v>
      </c>
      <c r="G37" s="265">
        <v>45292</v>
      </c>
      <c r="H37" s="215" t="s">
        <v>74</v>
      </c>
      <c r="I37" s="221"/>
      <c r="J37" s="262"/>
      <c r="K37" s="221"/>
      <c r="L37" s="264">
        <v>-37.9765656530002</v>
      </c>
      <c r="M37" s="264">
        <v>-72.320361186432194</v>
      </c>
      <c r="N37" s="230">
        <v>1</v>
      </c>
      <c r="O37" s="374"/>
      <c r="P37" s="375"/>
      <c r="Q37" s="375"/>
      <c r="R37" s="375"/>
      <c r="S37" s="375"/>
      <c r="T37" s="375"/>
      <c r="U37" s="375"/>
      <c r="V37" s="375"/>
      <c r="W37" s="375"/>
      <c r="X37" s="375"/>
      <c r="Y37" s="375"/>
      <c r="Z37" s="375"/>
      <c r="AA37" s="375"/>
      <c r="AB37" s="375"/>
      <c r="AC37" s="375"/>
      <c r="AD37" s="375"/>
      <c r="AE37" s="375"/>
      <c r="AF37" s="375"/>
    </row>
    <row r="38" spans="1:32" s="149" customFormat="1" ht="14.25" customHeight="1">
      <c r="A38" s="217" t="s">
        <v>175</v>
      </c>
      <c r="B38" s="215" t="s">
        <v>14</v>
      </c>
      <c r="C38" s="215" t="s">
        <v>47</v>
      </c>
      <c r="D38" s="215" t="s">
        <v>145</v>
      </c>
      <c r="E38" s="221" t="s">
        <v>19</v>
      </c>
      <c r="F38" s="215">
        <v>240</v>
      </c>
      <c r="G38" s="215" t="s">
        <v>176</v>
      </c>
      <c r="H38" s="215" t="s">
        <v>177</v>
      </c>
      <c r="I38" s="221"/>
      <c r="J38" s="262"/>
      <c r="K38" s="221"/>
      <c r="L38" s="264">
        <v>-33.985080398884499</v>
      </c>
      <c r="M38" s="264">
        <v>-71.553924859302498</v>
      </c>
      <c r="N38" s="230">
        <v>1</v>
      </c>
      <c r="O38" s="253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</row>
    <row r="39" spans="1:32" s="149" customFormat="1" ht="14.25" customHeight="1">
      <c r="A39" s="217" t="s">
        <v>178</v>
      </c>
      <c r="B39" s="215" t="s">
        <v>14</v>
      </c>
      <c r="C39" s="215" t="s">
        <v>47</v>
      </c>
      <c r="D39" s="215" t="s">
        <v>179</v>
      </c>
      <c r="E39" s="221" t="s">
        <v>42</v>
      </c>
      <c r="F39" s="215">
        <v>406</v>
      </c>
      <c r="G39" s="215" t="s">
        <v>180</v>
      </c>
      <c r="H39" s="215" t="s">
        <v>2615</v>
      </c>
      <c r="I39" s="221"/>
      <c r="J39" s="262"/>
      <c r="K39" s="221"/>
      <c r="L39" s="264">
        <v>-22.92998</v>
      </c>
      <c r="M39" s="264">
        <v>-69.172494</v>
      </c>
      <c r="N39" s="230">
        <v>1</v>
      </c>
      <c r="O39" s="252"/>
    </row>
    <row r="40" spans="1:32" ht="14.25" customHeight="1">
      <c r="A40" s="217" t="s">
        <v>181</v>
      </c>
      <c r="B40" s="215" t="s">
        <v>14</v>
      </c>
      <c r="C40" s="215" t="s">
        <v>47</v>
      </c>
      <c r="D40" s="215" t="s">
        <v>145</v>
      </c>
      <c r="E40" s="221" t="s">
        <v>19</v>
      </c>
      <c r="F40" s="215">
        <v>252</v>
      </c>
      <c r="G40" s="265">
        <v>45992</v>
      </c>
      <c r="H40" s="215" t="s">
        <v>50</v>
      </c>
      <c r="I40" s="221"/>
      <c r="J40" s="262"/>
      <c r="K40" s="221"/>
      <c r="L40" s="264">
        <v>-37.249148518718002</v>
      </c>
      <c r="M40" s="264">
        <v>-72.348405229068703</v>
      </c>
      <c r="N40" s="230">
        <v>1</v>
      </c>
      <c r="O40" s="25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ht="14.25" customHeight="1">
      <c r="A41" s="217" t="s">
        <v>182</v>
      </c>
      <c r="B41" s="215" t="s">
        <v>14</v>
      </c>
      <c r="C41" s="215" t="s">
        <v>47</v>
      </c>
      <c r="D41" s="215" t="s">
        <v>164</v>
      </c>
      <c r="E41" s="221" t="s">
        <v>42</v>
      </c>
      <c r="F41" s="215">
        <v>350</v>
      </c>
      <c r="G41" s="215" t="s">
        <v>127</v>
      </c>
      <c r="H41" s="215" t="s">
        <v>183</v>
      </c>
      <c r="I41" s="221"/>
      <c r="J41" s="262"/>
      <c r="K41" s="221"/>
      <c r="L41" s="264">
        <v>-23.092799387923002</v>
      </c>
      <c r="M41" s="264">
        <v>-70.202930526778601</v>
      </c>
      <c r="N41" s="230">
        <v>1</v>
      </c>
      <c r="O41" s="25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ht="14.25" customHeight="1">
      <c r="A42" s="217" t="s">
        <v>184</v>
      </c>
      <c r="B42" s="215" t="s">
        <v>14</v>
      </c>
      <c r="C42" s="215" t="s">
        <v>47</v>
      </c>
      <c r="D42" s="215" t="s">
        <v>162</v>
      </c>
      <c r="E42" s="221" t="s">
        <v>42</v>
      </c>
      <c r="F42" s="215">
        <v>200</v>
      </c>
      <c r="G42" s="215" t="s">
        <v>53</v>
      </c>
      <c r="H42" s="215" t="s">
        <v>132</v>
      </c>
      <c r="I42" s="221"/>
      <c r="J42" s="262"/>
      <c r="K42" s="221"/>
      <c r="L42" s="264">
        <v>-28.182315525625199</v>
      </c>
      <c r="M42" s="264">
        <v>-70.641889825810694</v>
      </c>
      <c r="N42" s="230">
        <v>1</v>
      </c>
      <c r="O42" s="249"/>
    </row>
    <row r="43" spans="1:32" ht="14.25" customHeight="1">
      <c r="A43" s="217" t="s">
        <v>185</v>
      </c>
      <c r="B43" s="215" t="s">
        <v>14</v>
      </c>
      <c r="C43" s="215" t="s">
        <v>47</v>
      </c>
      <c r="D43" s="215" t="s">
        <v>134</v>
      </c>
      <c r="E43" s="221" t="s">
        <v>19</v>
      </c>
      <c r="F43" s="215">
        <v>254</v>
      </c>
      <c r="G43" s="215" t="s">
        <v>186</v>
      </c>
      <c r="H43" s="215" t="s">
        <v>187</v>
      </c>
      <c r="I43" s="221"/>
      <c r="J43" s="262"/>
      <c r="K43" s="221"/>
      <c r="L43" s="264">
        <v>-35.482435448217501</v>
      </c>
      <c r="M43" s="264">
        <v>-72.327949390806495</v>
      </c>
      <c r="N43" s="230">
        <v>1</v>
      </c>
      <c r="O43" s="249"/>
    </row>
    <row r="44" spans="1:32" ht="14.25" customHeight="1">
      <c r="A44" s="217" t="s">
        <v>188</v>
      </c>
      <c r="B44" s="215" t="s">
        <v>14</v>
      </c>
      <c r="C44" s="215" t="s">
        <v>47</v>
      </c>
      <c r="D44" s="215" t="s">
        <v>93</v>
      </c>
      <c r="E44" s="221" t="s">
        <v>19</v>
      </c>
      <c r="F44" s="215">
        <v>200</v>
      </c>
      <c r="G44" s="215" t="s">
        <v>189</v>
      </c>
      <c r="H44" s="215" t="s">
        <v>190</v>
      </c>
      <c r="I44" s="221"/>
      <c r="J44" s="262"/>
      <c r="K44" s="221"/>
      <c r="L44" s="264">
        <v>-37.045717748465499</v>
      </c>
      <c r="M44" s="264">
        <v>-72.6440141033695</v>
      </c>
      <c r="N44" s="230">
        <v>1</v>
      </c>
      <c r="O44" s="25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s="149" customFormat="1" ht="14.25" customHeight="1">
      <c r="A45" s="217" t="s">
        <v>191</v>
      </c>
      <c r="B45" s="215" t="s">
        <v>14</v>
      </c>
      <c r="C45" s="215" t="s">
        <v>47</v>
      </c>
      <c r="D45" s="215" t="s">
        <v>93</v>
      </c>
      <c r="E45" s="221" t="s">
        <v>42</v>
      </c>
      <c r="F45" s="215">
        <v>270</v>
      </c>
      <c r="G45" s="265">
        <v>44927</v>
      </c>
      <c r="H45" s="215" t="s">
        <v>132</v>
      </c>
      <c r="I45" s="221"/>
      <c r="J45" s="262"/>
      <c r="K45" s="221"/>
      <c r="L45" s="264">
        <v>-28.154783754452598</v>
      </c>
      <c r="M45" s="264">
        <v>-70.816381778404207</v>
      </c>
      <c r="N45" s="230">
        <v>1</v>
      </c>
      <c r="O45" s="253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</row>
    <row r="46" spans="1:32" ht="14.25" customHeight="1">
      <c r="A46" s="217" t="s">
        <v>193</v>
      </c>
      <c r="B46" s="215" t="s">
        <v>14</v>
      </c>
      <c r="C46" s="215" t="s">
        <v>47</v>
      </c>
      <c r="D46" s="215" t="s">
        <v>194</v>
      </c>
      <c r="E46" s="221" t="s">
        <v>42</v>
      </c>
      <c r="F46" s="215">
        <v>250</v>
      </c>
      <c r="G46" s="265">
        <v>45292</v>
      </c>
      <c r="H46" s="215" t="s">
        <v>196</v>
      </c>
      <c r="I46" s="221"/>
      <c r="J46" s="262"/>
      <c r="K46" s="221"/>
      <c r="L46" s="264">
        <v>-24.2337064221128</v>
      </c>
      <c r="M46" s="264">
        <v>-68.840400701981395</v>
      </c>
      <c r="N46" s="230">
        <v>1</v>
      </c>
      <c r="O46" s="250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ht="14.25" customHeight="1">
      <c r="A47" s="269" t="s">
        <v>197</v>
      </c>
      <c r="B47" s="218" t="s">
        <v>14</v>
      </c>
      <c r="C47" s="218" t="s">
        <v>47</v>
      </c>
      <c r="D47" s="218" t="s">
        <v>198</v>
      </c>
      <c r="E47" s="221" t="s">
        <v>42</v>
      </c>
      <c r="F47" s="218">
        <v>40</v>
      </c>
      <c r="G47" s="270">
        <v>44531</v>
      </c>
      <c r="H47" s="218" t="s">
        <v>199</v>
      </c>
      <c r="I47" s="221"/>
      <c r="J47" s="262"/>
      <c r="K47" s="221"/>
      <c r="L47" s="264">
        <v>-36.591776058537199</v>
      </c>
      <c r="M47" s="264">
        <v>-72.148172014789097</v>
      </c>
      <c r="N47" s="230">
        <v>1</v>
      </c>
      <c r="O47" s="249"/>
    </row>
    <row r="48" spans="1:32" ht="14.25" customHeight="1">
      <c r="A48" s="220" t="s">
        <v>201</v>
      </c>
      <c r="B48" s="215" t="s">
        <v>14</v>
      </c>
      <c r="C48" s="215" t="s">
        <v>47</v>
      </c>
      <c r="D48" s="215" t="s">
        <v>93</v>
      </c>
      <c r="E48" s="221" t="s">
        <v>42</v>
      </c>
      <c r="F48" s="215">
        <v>400</v>
      </c>
      <c r="G48" s="215" t="s">
        <v>168</v>
      </c>
      <c r="H48" s="215" t="s">
        <v>202</v>
      </c>
      <c r="I48" s="221"/>
      <c r="J48" s="262"/>
      <c r="K48" s="221"/>
      <c r="L48" s="264">
        <v>-24.939667417262399</v>
      </c>
      <c r="M48" s="264">
        <v>-70.076753375187096</v>
      </c>
      <c r="N48" s="230">
        <v>1</v>
      </c>
      <c r="O48" s="25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ht="14.25" customHeight="1">
      <c r="A49" s="217" t="s">
        <v>203</v>
      </c>
      <c r="B49" s="215" t="s">
        <v>14</v>
      </c>
      <c r="C49" s="215" t="s">
        <v>47</v>
      </c>
      <c r="D49" s="215" t="s">
        <v>204</v>
      </c>
      <c r="E49" s="221" t="s">
        <v>42</v>
      </c>
      <c r="F49" s="215">
        <v>60</v>
      </c>
      <c r="G49" s="215" t="s">
        <v>205</v>
      </c>
      <c r="H49" s="215" t="s">
        <v>206</v>
      </c>
      <c r="I49" s="221"/>
      <c r="J49" s="262"/>
      <c r="K49" s="221"/>
      <c r="L49" s="264">
        <v>-28.831370496167001</v>
      </c>
      <c r="M49" s="264">
        <v>-70.810297330848897</v>
      </c>
      <c r="N49" s="230">
        <v>1</v>
      </c>
      <c r="O49" s="249"/>
    </row>
    <row r="50" spans="1:32" ht="14.25" customHeight="1">
      <c r="A50" s="217" t="s">
        <v>207</v>
      </c>
      <c r="B50" s="215" t="s">
        <v>14</v>
      </c>
      <c r="C50" s="215" t="s">
        <v>47</v>
      </c>
      <c r="D50" s="215" t="s">
        <v>194</v>
      </c>
      <c r="E50" s="221" t="s">
        <v>19</v>
      </c>
      <c r="F50" s="215">
        <v>180</v>
      </c>
      <c r="G50" s="265">
        <v>45292</v>
      </c>
      <c r="H50" s="215" t="s">
        <v>202</v>
      </c>
      <c r="I50" s="221"/>
      <c r="J50" s="262"/>
      <c r="K50" s="221"/>
      <c r="L50" s="264">
        <v>-24.767850021580202</v>
      </c>
      <c r="M50" s="264">
        <v>-70.320022631835897</v>
      </c>
      <c r="N50" s="230">
        <v>1</v>
      </c>
      <c r="O50" s="249"/>
    </row>
    <row r="51" spans="1:32" ht="14.25" customHeight="1">
      <c r="A51" s="217" t="s">
        <v>208</v>
      </c>
      <c r="B51" s="215" t="s">
        <v>14</v>
      </c>
      <c r="C51" s="215" t="s">
        <v>47</v>
      </c>
      <c r="D51" s="215" t="s">
        <v>194</v>
      </c>
      <c r="E51" s="221" t="s">
        <v>42</v>
      </c>
      <c r="F51" s="215">
        <v>300</v>
      </c>
      <c r="G51" s="265">
        <v>45292</v>
      </c>
      <c r="H51" s="215" t="s">
        <v>202</v>
      </c>
      <c r="I51" s="221"/>
      <c r="J51" s="262"/>
      <c r="K51" s="221"/>
      <c r="L51" s="264">
        <v>-24.780957999999998</v>
      </c>
      <c r="M51" s="264">
        <v>-70.336048000000005</v>
      </c>
      <c r="N51" s="230">
        <v>1</v>
      </c>
      <c r="O51" s="249"/>
    </row>
    <row r="52" spans="1:32" ht="14.25" customHeight="1">
      <c r="A52" s="217" t="s">
        <v>209</v>
      </c>
      <c r="B52" s="215" t="s">
        <v>14</v>
      </c>
      <c r="C52" s="215" t="s">
        <v>47</v>
      </c>
      <c r="D52" s="215" t="s">
        <v>93</v>
      </c>
      <c r="E52" s="221" t="s">
        <v>42</v>
      </c>
      <c r="F52" s="215">
        <v>250</v>
      </c>
      <c r="G52" s="215" t="s">
        <v>210</v>
      </c>
      <c r="H52" s="215" t="s">
        <v>177</v>
      </c>
      <c r="I52" s="221"/>
      <c r="J52" s="262"/>
      <c r="K52" s="221"/>
      <c r="L52" s="264">
        <v>-34.171230000000001</v>
      </c>
      <c r="M52" s="264">
        <v>-71.742141000000004</v>
      </c>
      <c r="N52" s="230">
        <v>1</v>
      </c>
      <c r="O52" s="249"/>
    </row>
    <row r="53" spans="1:32" s="149" customFormat="1" ht="14.25" customHeight="1">
      <c r="A53" s="220" t="s">
        <v>212</v>
      </c>
      <c r="B53" s="215" t="s">
        <v>14</v>
      </c>
      <c r="C53" s="215" t="s">
        <v>47</v>
      </c>
      <c r="D53" s="215" t="s">
        <v>211</v>
      </c>
      <c r="E53" s="221" t="s">
        <v>19</v>
      </c>
      <c r="F53" s="215">
        <v>150</v>
      </c>
      <c r="G53" s="265">
        <v>45292</v>
      </c>
      <c r="H53" s="215" t="s">
        <v>213</v>
      </c>
      <c r="I53" s="221"/>
      <c r="J53" s="262"/>
      <c r="K53" s="221"/>
      <c r="L53" s="264">
        <v>-36.610561167702201</v>
      </c>
      <c r="M53" s="264">
        <v>-72.862105351963095</v>
      </c>
      <c r="N53" s="230">
        <v>1</v>
      </c>
      <c r="O53" s="253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</row>
    <row r="54" spans="1:32" s="149" customFormat="1" ht="14.25" customHeight="1">
      <c r="A54" s="217" t="s">
        <v>214</v>
      </c>
      <c r="B54" s="215" t="s">
        <v>14</v>
      </c>
      <c r="C54" s="215" t="s">
        <v>47</v>
      </c>
      <c r="D54" s="215" t="s">
        <v>162</v>
      </c>
      <c r="E54" s="221" t="s">
        <v>42</v>
      </c>
      <c r="F54" s="215">
        <v>250</v>
      </c>
      <c r="G54" s="215" t="s">
        <v>127</v>
      </c>
      <c r="H54" s="215" t="s">
        <v>156</v>
      </c>
      <c r="I54" s="221"/>
      <c r="J54" s="262"/>
      <c r="K54" s="221"/>
      <c r="L54" s="264">
        <v>-18.897649999999999</v>
      </c>
      <c r="M54" s="264">
        <v>-70.157143000000005</v>
      </c>
      <c r="N54" s="230">
        <v>1</v>
      </c>
      <c r="O54" s="253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</row>
    <row r="55" spans="1:32" ht="14.25" customHeight="1">
      <c r="A55" s="217" t="s">
        <v>215</v>
      </c>
      <c r="B55" s="215" t="s">
        <v>30</v>
      </c>
      <c r="C55" s="215" t="s">
        <v>216</v>
      </c>
      <c r="D55" s="215" t="s">
        <v>217</v>
      </c>
      <c r="E55" s="221" t="s">
        <v>31</v>
      </c>
      <c r="F55" s="215">
        <v>48.1</v>
      </c>
      <c r="G55" s="215" t="s">
        <v>73</v>
      </c>
      <c r="H55" s="215" t="s">
        <v>218</v>
      </c>
      <c r="I55" s="221"/>
      <c r="J55" s="262"/>
      <c r="K55" s="221"/>
      <c r="L55" s="264">
        <v>-40.565860000000001</v>
      </c>
      <c r="M55" s="264">
        <v>-72.795929999999998</v>
      </c>
      <c r="N55" s="230">
        <v>1</v>
      </c>
      <c r="O55" s="249"/>
    </row>
    <row r="56" spans="1:32" ht="14.25" customHeight="1">
      <c r="A56" s="217" t="s">
        <v>221</v>
      </c>
      <c r="B56" s="215" t="s">
        <v>14</v>
      </c>
      <c r="C56" s="215" t="s">
        <v>47</v>
      </c>
      <c r="D56" s="215" t="s">
        <v>220</v>
      </c>
      <c r="E56" s="221" t="s">
        <v>42</v>
      </c>
      <c r="F56" s="215">
        <v>230</v>
      </c>
      <c r="G56" s="265">
        <v>44562</v>
      </c>
      <c r="H56" s="215" t="s">
        <v>149</v>
      </c>
      <c r="I56" s="221"/>
      <c r="J56" s="262"/>
      <c r="K56" s="221"/>
      <c r="L56" s="264">
        <v>-22.262715</v>
      </c>
      <c r="M56" s="264">
        <v>-69.567965999999998</v>
      </c>
      <c r="N56" s="230">
        <v>1</v>
      </c>
      <c r="O56" s="249"/>
    </row>
    <row r="57" spans="1:32" ht="14.25" customHeight="1">
      <c r="A57" s="217" t="s">
        <v>227</v>
      </c>
      <c r="B57" s="215" t="s">
        <v>30</v>
      </c>
      <c r="C57" s="215" t="s">
        <v>224</v>
      </c>
      <c r="D57" s="215" t="s">
        <v>228</v>
      </c>
      <c r="E57" s="221" t="s">
        <v>19</v>
      </c>
      <c r="F57" s="215">
        <v>140</v>
      </c>
      <c r="G57" s="215" t="s">
        <v>189</v>
      </c>
      <c r="H57" s="215" t="s">
        <v>229</v>
      </c>
      <c r="I57" s="221"/>
      <c r="J57" s="262"/>
      <c r="K57" s="221"/>
      <c r="L57" s="264">
        <v>-37.423572999999998</v>
      </c>
      <c r="M57" s="264">
        <v>-72.573695999999998</v>
      </c>
      <c r="N57" s="230">
        <v>1</v>
      </c>
      <c r="O57" s="250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:32" ht="14.25" customHeight="1">
      <c r="A58" s="217" t="s">
        <v>230</v>
      </c>
      <c r="B58" s="215" t="s">
        <v>30</v>
      </c>
      <c r="C58" s="215" t="s">
        <v>224</v>
      </c>
      <c r="D58" s="215" t="s">
        <v>231</v>
      </c>
      <c r="E58" s="221" t="s">
        <v>42</v>
      </c>
      <c r="F58" s="215">
        <v>9</v>
      </c>
      <c r="G58" s="215" t="s">
        <v>232</v>
      </c>
      <c r="H58" s="215" t="s">
        <v>233</v>
      </c>
      <c r="I58" s="221"/>
      <c r="J58" s="262"/>
      <c r="K58" s="221"/>
      <c r="L58" s="264">
        <v>-28.538733000000001</v>
      </c>
      <c r="M58" s="264">
        <v>-70.945993000000001</v>
      </c>
      <c r="N58" s="230">
        <v>1</v>
      </c>
      <c r="O58" s="250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:32" ht="14.25" customHeight="1">
      <c r="A59" s="216" t="s">
        <v>234</v>
      </c>
      <c r="B59" s="216" t="s">
        <v>30</v>
      </c>
      <c r="C59" s="216" t="s">
        <v>235</v>
      </c>
      <c r="D59" s="216" t="s">
        <v>236</v>
      </c>
      <c r="E59" s="221" t="s">
        <v>42</v>
      </c>
      <c r="F59" s="216">
        <v>91</v>
      </c>
      <c r="G59" s="268">
        <v>44031</v>
      </c>
      <c r="H59" s="215" t="s">
        <v>237</v>
      </c>
      <c r="I59" s="221"/>
      <c r="J59" s="262"/>
      <c r="K59" s="221"/>
      <c r="L59" s="264">
        <v>-29.538352</v>
      </c>
      <c r="M59" s="264">
        <v>-70.937945999999997</v>
      </c>
      <c r="N59" s="230">
        <v>1</v>
      </c>
      <c r="O59" s="250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32" ht="14.25" customHeight="1">
      <c r="A60" s="217" t="s">
        <v>238</v>
      </c>
      <c r="B60" s="215" t="s">
        <v>30</v>
      </c>
      <c r="C60" s="215" t="s">
        <v>224</v>
      </c>
      <c r="D60" s="217" t="s">
        <v>239</v>
      </c>
      <c r="E60" s="221" t="s">
        <v>19</v>
      </c>
      <c r="F60" s="215">
        <v>72</v>
      </c>
      <c r="G60" s="215" t="s">
        <v>104</v>
      </c>
      <c r="H60" s="215" t="s">
        <v>240</v>
      </c>
      <c r="I60" s="221"/>
      <c r="J60" s="262"/>
      <c r="K60" s="221"/>
      <c r="L60" s="264">
        <v>-37.749324999999999</v>
      </c>
      <c r="M60" s="264">
        <v>-72.359866999999994</v>
      </c>
      <c r="N60" s="230">
        <v>1</v>
      </c>
      <c r="O60" s="250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32" ht="14.25" customHeight="1">
      <c r="A61" s="217" t="s">
        <v>241</v>
      </c>
      <c r="B61" s="215" t="s">
        <v>30</v>
      </c>
      <c r="C61" s="215" t="s">
        <v>224</v>
      </c>
      <c r="D61" s="215" t="s">
        <v>242</v>
      </c>
      <c r="E61" s="221" t="s">
        <v>42</v>
      </c>
      <c r="F61" s="215">
        <v>100.8</v>
      </c>
      <c r="G61" s="215" t="s">
        <v>87</v>
      </c>
      <c r="H61" s="215" t="s">
        <v>243</v>
      </c>
      <c r="I61" s="221"/>
      <c r="J61" s="262"/>
      <c r="K61" s="221"/>
      <c r="L61" s="264">
        <v>-27.015661000000001</v>
      </c>
      <c r="M61" s="264">
        <v>-69.869964999999993</v>
      </c>
      <c r="N61" s="230">
        <v>1</v>
      </c>
      <c r="O61" s="250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:32" ht="14.25" customHeight="1">
      <c r="A62" s="217" t="s">
        <v>244</v>
      </c>
      <c r="B62" s="215" t="s">
        <v>30</v>
      </c>
      <c r="C62" s="216" t="s">
        <v>245</v>
      </c>
      <c r="D62" s="215" t="s">
        <v>246</v>
      </c>
      <c r="E62" s="221" t="s">
        <v>42</v>
      </c>
      <c r="F62" s="215">
        <v>67</v>
      </c>
      <c r="G62" s="215"/>
      <c r="H62" s="216" t="s">
        <v>247</v>
      </c>
      <c r="I62" s="221"/>
      <c r="J62" s="262"/>
      <c r="K62" s="221"/>
      <c r="L62" s="264">
        <v>-23.046683000000002</v>
      </c>
      <c r="M62" s="264">
        <v>-70.182454000000007</v>
      </c>
      <c r="N62" s="230">
        <v>1</v>
      </c>
      <c r="O62" s="249"/>
    </row>
    <row r="63" spans="1:32" ht="14.25" customHeight="1">
      <c r="A63" s="220" t="s">
        <v>249</v>
      </c>
      <c r="B63" s="215" t="s">
        <v>30</v>
      </c>
      <c r="C63" s="215" t="s">
        <v>2621</v>
      </c>
      <c r="D63" s="215"/>
      <c r="E63" s="221" t="s">
        <v>42</v>
      </c>
      <c r="F63" s="215">
        <v>180</v>
      </c>
      <c r="G63" s="215"/>
      <c r="H63" s="215" t="s">
        <v>250</v>
      </c>
      <c r="I63" s="221"/>
      <c r="J63" s="262"/>
      <c r="K63" s="221"/>
      <c r="L63" s="264">
        <v>-25.074663000000001</v>
      </c>
      <c r="M63" s="264">
        <v>-69.878601000000003</v>
      </c>
      <c r="N63" s="230">
        <v>1</v>
      </c>
      <c r="O63" s="249"/>
    </row>
    <row r="64" spans="1:32" ht="14.25" customHeight="1">
      <c r="A64" s="217" t="s">
        <v>251</v>
      </c>
      <c r="B64" s="215" t="s">
        <v>14</v>
      </c>
      <c r="C64" s="215" t="s">
        <v>222</v>
      </c>
      <c r="D64" s="215"/>
      <c r="E64" s="221" t="s">
        <v>42</v>
      </c>
      <c r="F64" s="215">
        <v>300</v>
      </c>
      <c r="G64" s="215"/>
      <c r="H64" s="215" t="s">
        <v>252</v>
      </c>
      <c r="I64" s="221"/>
      <c r="J64" s="262"/>
      <c r="K64" s="221"/>
      <c r="L64" s="264">
        <v>-22.534374</v>
      </c>
      <c r="M64" s="264">
        <v>-68.747265999999996</v>
      </c>
      <c r="N64" s="230">
        <v>1</v>
      </c>
      <c r="O64" s="249"/>
    </row>
    <row r="65" spans="1:15" ht="14.25" customHeight="1">
      <c r="A65" s="217" t="s">
        <v>253</v>
      </c>
      <c r="B65" s="215" t="s">
        <v>14</v>
      </c>
      <c r="C65" s="215" t="s">
        <v>2619</v>
      </c>
      <c r="D65" s="215"/>
      <c r="E65" s="221" t="s">
        <v>42</v>
      </c>
      <c r="F65" s="215">
        <v>20.8</v>
      </c>
      <c r="G65" s="215"/>
      <c r="H65" s="215" t="s">
        <v>79</v>
      </c>
      <c r="I65" s="221"/>
      <c r="J65" s="262"/>
      <c r="K65" s="221"/>
      <c r="L65" s="264">
        <v>-34.350203764044799</v>
      </c>
      <c r="M65" s="264">
        <v>-71.576615383885397</v>
      </c>
      <c r="N65" s="230">
        <v>1</v>
      </c>
      <c r="O65" s="249"/>
    </row>
    <row r="66" spans="1:15" s="454" customFormat="1" ht="14.25" customHeight="1">
      <c r="A66" s="217" t="s">
        <v>3190</v>
      </c>
      <c r="B66" s="215" t="s">
        <v>14</v>
      </c>
      <c r="C66" s="216" t="s">
        <v>158</v>
      </c>
      <c r="D66" s="215" t="s">
        <v>254</v>
      </c>
      <c r="E66" s="221" t="s">
        <v>19</v>
      </c>
      <c r="F66" s="215">
        <v>800</v>
      </c>
      <c r="G66" s="215"/>
      <c r="H66" s="215" t="s">
        <v>202</v>
      </c>
      <c r="I66" s="221"/>
      <c r="J66" s="262"/>
      <c r="K66" s="221"/>
      <c r="L66" s="264">
        <v>-24.873502999999999</v>
      </c>
      <c r="M66" s="264">
        <v>-69.773728000000006</v>
      </c>
      <c r="N66" s="230">
        <v>1</v>
      </c>
      <c r="O66" s="249"/>
    </row>
    <row r="67" spans="1:15" s="149" customFormat="1" ht="14.25" customHeight="1">
      <c r="A67" s="220" t="s">
        <v>255</v>
      </c>
      <c r="B67" s="215" t="s">
        <v>14</v>
      </c>
      <c r="C67" s="216" t="s">
        <v>158</v>
      </c>
      <c r="D67" s="215" t="s">
        <v>198</v>
      </c>
      <c r="E67" s="221" t="s">
        <v>42</v>
      </c>
      <c r="F67" s="215">
        <v>9</v>
      </c>
      <c r="G67" s="215"/>
      <c r="H67" s="215" t="s">
        <v>256</v>
      </c>
      <c r="I67" s="221"/>
      <c r="J67" s="262"/>
      <c r="K67" s="221"/>
      <c r="L67" s="264">
        <v>-36.785271999999999</v>
      </c>
      <c r="M67" s="264">
        <v>-72.199990999999997</v>
      </c>
      <c r="N67" s="230">
        <v>1</v>
      </c>
      <c r="O67" s="252"/>
    </row>
    <row r="68" spans="1:15" ht="14.25" customHeight="1">
      <c r="A68" s="221" t="s">
        <v>263</v>
      </c>
      <c r="B68" s="216" t="s">
        <v>14</v>
      </c>
      <c r="C68" s="216" t="s">
        <v>158</v>
      </c>
      <c r="D68" s="216" t="s">
        <v>265</v>
      </c>
      <c r="E68" s="221" t="s">
        <v>42</v>
      </c>
      <c r="F68" s="221">
        <v>136</v>
      </c>
      <c r="G68" s="271">
        <v>45839</v>
      </c>
      <c r="H68" s="221" t="s">
        <v>266</v>
      </c>
      <c r="I68" s="223"/>
      <c r="J68" s="223"/>
      <c r="K68" s="223"/>
      <c r="L68" s="264">
        <v>-26.188195</v>
      </c>
      <c r="M68" s="264">
        <v>-70.041601999999997</v>
      </c>
      <c r="N68" s="230">
        <v>1</v>
      </c>
      <c r="O68" s="249"/>
    </row>
    <row r="69" spans="1:15" ht="14.25" customHeight="1">
      <c r="A69" s="221" t="s">
        <v>267</v>
      </c>
      <c r="B69" s="216" t="s">
        <v>14</v>
      </c>
      <c r="C69" s="216" t="s">
        <v>158</v>
      </c>
      <c r="D69" s="216" t="s">
        <v>268</v>
      </c>
      <c r="E69" s="221" t="s">
        <v>42</v>
      </c>
      <c r="F69" s="216">
        <v>220</v>
      </c>
      <c r="G69" s="272">
        <v>44440</v>
      </c>
      <c r="H69" s="221" t="s">
        <v>44</v>
      </c>
      <c r="I69" s="223"/>
      <c r="J69" s="223"/>
      <c r="K69" s="223"/>
      <c r="L69" s="264">
        <v>-21.627797931304698</v>
      </c>
      <c r="M69" s="264">
        <v>-69.581770159808798</v>
      </c>
      <c r="N69" s="230">
        <v>1</v>
      </c>
      <c r="O69" s="249"/>
    </row>
    <row r="70" spans="1:15" ht="14.25" customHeight="1">
      <c r="A70" s="222" t="s">
        <v>269</v>
      </c>
      <c r="B70" s="216" t="s">
        <v>14</v>
      </c>
      <c r="C70" s="216" t="s">
        <v>158</v>
      </c>
      <c r="D70" s="215" t="s">
        <v>145</v>
      </c>
      <c r="E70" s="221" t="s">
        <v>42</v>
      </c>
      <c r="F70" s="221">
        <v>238</v>
      </c>
      <c r="G70" s="272">
        <v>44409</v>
      </c>
      <c r="H70" s="221" t="s">
        <v>270</v>
      </c>
      <c r="I70" s="223"/>
      <c r="J70" s="223"/>
      <c r="K70" s="223"/>
      <c r="L70" s="264">
        <v>-26.585725</v>
      </c>
      <c r="M70" s="264">
        <v>-69.962260999999998</v>
      </c>
      <c r="N70" s="230">
        <v>1</v>
      </c>
      <c r="O70" s="249"/>
    </row>
    <row r="71" spans="1:15" ht="14.25" customHeight="1">
      <c r="A71" s="221" t="s">
        <v>271</v>
      </c>
      <c r="B71" s="216" t="s">
        <v>14</v>
      </c>
      <c r="C71" s="216" t="s">
        <v>264</v>
      </c>
      <c r="D71" s="215" t="s">
        <v>145</v>
      </c>
      <c r="E71" s="221" t="s">
        <v>42</v>
      </c>
      <c r="F71" s="216">
        <v>475</v>
      </c>
      <c r="G71" s="272">
        <v>44986</v>
      </c>
      <c r="H71" s="221" t="s">
        <v>272</v>
      </c>
      <c r="I71" s="223"/>
      <c r="J71" s="223"/>
      <c r="K71" s="223"/>
      <c r="L71" s="264">
        <v>-20.282326000000001</v>
      </c>
      <c r="M71" s="264">
        <v>-69.716025000000002</v>
      </c>
      <c r="N71" s="230">
        <v>1</v>
      </c>
      <c r="O71" s="249"/>
    </row>
    <row r="72" spans="1:15" ht="14.25" customHeight="1">
      <c r="A72" s="221" t="s">
        <v>273</v>
      </c>
      <c r="B72" s="216" t="s">
        <v>14</v>
      </c>
      <c r="C72" s="216" t="s">
        <v>264</v>
      </c>
      <c r="D72" s="216" t="s">
        <v>274</v>
      </c>
      <c r="E72" s="221" t="s">
        <v>42</v>
      </c>
      <c r="F72" s="216">
        <v>80</v>
      </c>
      <c r="G72" s="272">
        <v>45809</v>
      </c>
      <c r="H72" s="221" t="s">
        <v>275</v>
      </c>
      <c r="I72" s="223"/>
      <c r="J72" s="223"/>
      <c r="K72" s="223"/>
      <c r="L72" s="264">
        <v>-22.428995005869101</v>
      </c>
      <c r="M72" s="264">
        <v>-68.922240481848206</v>
      </c>
      <c r="N72" s="230">
        <v>1</v>
      </c>
      <c r="O72" s="249"/>
    </row>
    <row r="73" spans="1:15" ht="14.25" customHeight="1">
      <c r="A73" s="221" t="s">
        <v>276</v>
      </c>
      <c r="B73" s="216" t="s">
        <v>14</v>
      </c>
      <c r="C73" s="216" t="s">
        <v>264</v>
      </c>
      <c r="D73" s="216" t="s">
        <v>277</v>
      </c>
      <c r="E73" s="221" t="s">
        <v>19</v>
      </c>
      <c r="F73" s="221">
        <v>42.5</v>
      </c>
      <c r="G73" s="272">
        <v>44835</v>
      </c>
      <c r="H73" s="221" t="s">
        <v>278</v>
      </c>
      <c r="I73" s="223"/>
      <c r="J73" s="223"/>
      <c r="K73" s="223"/>
      <c r="L73" s="264">
        <v>-41.676366000000002</v>
      </c>
      <c r="M73" s="264">
        <v>-73.196779000000006</v>
      </c>
      <c r="N73" s="230">
        <v>1</v>
      </c>
      <c r="O73" s="249"/>
    </row>
    <row r="74" spans="1:15" ht="14.25" customHeight="1">
      <c r="A74" s="216" t="s">
        <v>279</v>
      </c>
      <c r="B74" s="216" t="s">
        <v>14</v>
      </c>
      <c r="C74" s="216" t="s">
        <v>158</v>
      </c>
      <c r="D74" s="216" t="s">
        <v>280</v>
      </c>
      <c r="E74" s="221" t="s">
        <v>42</v>
      </c>
      <c r="F74" s="216">
        <v>9</v>
      </c>
      <c r="G74" s="272">
        <v>44197</v>
      </c>
      <c r="H74" s="216" t="s">
        <v>281</v>
      </c>
      <c r="I74" s="223"/>
      <c r="J74" s="223"/>
      <c r="K74" s="223"/>
      <c r="L74" s="264">
        <v>-34.347972581931103</v>
      </c>
      <c r="M74" s="264">
        <v>-71.612944347615894</v>
      </c>
      <c r="N74" s="230">
        <v>1</v>
      </c>
      <c r="O74" s="252"/>
    </row>
    <row r="75" spans="1:15" ht="14.25" customHeight="1">
      <c r="A75" s="216" t="s">
        <v>282</v>
      </c>
      <c r="B75" s="216" t="s">
        <v>14</v>
      </c>
      <c r="C75" s="216" t="s">
        <v>264</v>
      </c>
      <c r="D75" s="216" t="s">
        <v>283</v>
      </c>
      <c r="E75" s="221" t="s">
        <v>15</v>
      </c>
      <c r="F75" s="216">
        <v>150</v>
      </c>
      <c r="G75" s="272">
        <v>44682</v>
      </c>
      <c r="H75" s="216" t="s">
        <v>284</v>
      </c>
      <c r="I75" s="223"/>
      <c r="J75" s="223"/>
      <c r="K75" s="223"/>
      <c r="L75" s="264">
        <v>-37.092416999999998</v>
      </c>
      <c r="M75" s="264">
        <v>-72.314462000000006</v>
      </c>
      <c r="N75" s="230">
        <v>1</v>
      </c>
      <c r="O75" s="249"/>
    </row>
    <row r="76" spans="1:15" ht="14.25" customHeight="1">
      <c r="A76" s="216" t="s">
        <v>288</v>
      </c>
      <c r="B76" s="216" t="s">
        <v>14</v>
      </c>
      <c r="C76" s="216" t="s">
        <v>264</v>
      </c>
      <c r="D76" s="216" t="s">
        <v>289</v>
      </c>
      <c r="E76" s="221" t="s">
        <v>42</v>
      </c>
      <c r="F76" s="216">
        <v>50</v>
      </c>
      <c r="G76" s="272">
        <v>44593</v>
      </c>
      <c r="H76" s="216" t="s">
        <v>290</v>
      </c>
      <c r="I76" s="223"/>
      <c r="J76" s="223"/>
      <c r="K76" s="223"/>
      <c r="L76" s="264">
        <v>-36.540615746812698</v>
      </c>
      <c r="M76" s="264">
        <v>-72.062474324111307</v>
      </c>
      <c r="N76" s="230">
        <v>1</v>
      </c>
      <c r="O76" s="249"/>
    </row>
    <row r="77" spans="1:15" ht="14.25" customHeight="1">
      <c r="A77" s="216" t="s">
        <v>291</v>
      </c>
      <c r="B77" s="216" t="s">
        <v>14</v>
      </c>
      <c r="C77" s="216" t="s">
        <v>264</v>
      </c>
      <c r="D77" s="216" t="s">
        <v>289</v>
      </c>
      <c r="E77" s="221" t="s">
        <v>42</v>
      </c>
      <c r="F77" s="216">
        <v>50</v>
      </c>
      <c r="G77" s="272">
        <v>44593</v>
      </c>
      <c r="H77" s="216" t="s">
        <v>292</v>
      </c>
      <c r="I77" s="223"/>
      <c r="J77" s="223"/>
      <c r="K77" s="223"/>
      <c r="L77" s="264">
        <v>-36.453397079935698</v>
      </c>
      <c r="M77" s="264">
        <v>-71.977635508690696</v>
      </c>
      <c r="N77" s="230">
        <v>1</v>
      </c>
      <c r="O77" s="249"/>
    </row>
    <row r="78" spans="1:15" s="149" customFormat="1" ht="14.25" customHeight="1">
      <c r="A78" s="216" t="s">
        <v>294</v>
      </c>
      <c r="B78" s="216" t="s">
        <v>14</v>
      </c>
      <c r="C78" s="216" t="s">
        <v>158</v>
      </c>
      <c r="D78" s="216" t="s">
        <v>280</v>
      </c>
      <c r="E78" s="221" t="s">
        <v>19</v>
      </c>
      <c r="F78" s="216">
        <v>85</v>
      </c>
      <c r="G78" s="272">
        <v>44501</v>
      </c>
      <c r="H78" s="216" t="s">
        <v>295</v>
      </c>
      <c r="I78" s="223"/>
      <c r="J78" s="223"/>
      <c r="K78" s="223"/>
      <c r="L78" s="264">
        <v>-41.746918443205303</v>
      </c>
      <c r="M78" s="264">
        <v>-73.370822327845502</v>
      </c>
      <c r="N78" s="230">
        <v>1</v>
      </c>
      <c r="O78" s="252"/>
    </row>
    <row r="79" spans="1:15" ht="14.25" customHeight="1">
      <c r="A79" s="216" t="s">
        <v>296</v>
      </c>
      <c r="B79" s="216" t="s">
        <v>14</v>
      </c>
      <c r="C79" s="216" t="s">
        <v>264</v>
      </c>
      <c r="D79" s="216" t="s">
        <v>297</v>
      </c>
      <c r="E79" s="221" t="s">
        <v>42</v>
      </c>
      <c r="F79" s="216">
        <v>59</v>
      </c>
      <c r="G79" s="272">
        <v>44621</v>
      </c>
      <c r="H79" s="216" t="s">
        <v>298</v>
      </c>
      <c r="I79" s="223"/>
      <c r="J79" s="223"/>
      <c r="K79" s="223"/>
      <c r="L79" s="264">
        <v>-33.691068000000001</v>
      </c>
      <c r="M79" s="264">
        <v>-70.551304999999999</v>
      </c>
      <c r="N79" s="230">
        <v>1</v>
      </c>
      <c r="O79" s="249"/>
    </row>
    <row r="80" spans="1:15" ht="14.25" customHeight="1">
      <c r="A80" s="216" t="s">
        <v>299</v>
      </c>
      <c r="B80" s="216" t="s">
        <v>14</v>
      </c>
      <c r="C80" s="216" t="s">
        <v>158</v>
      </c>
      <c r="D80" s="216" t="s">
        <v>198</v>
      </c>
      <c r="E80" s="221" t="s">
        <v>42</v>
      </c>
      <c r="F80" s="216">
        <v>105</v>
      </c>
      <c r="G80" s="272">
        <v>44531</v>
      </c>
      <c r="H80" s="216" t="s">
        <v>300</v>
      </c>
      <c r="I80" s="223"/>
      <c r="J80" s="223"/>
      <c r="K80" s="223"/>
      <c r="L80" s="264">
        <v>-36.540615746812698</v>
      </c>
      <c r="M80" s="264">
        <v>-72.062474324111307</v>
      </c>
      <c r="N80" s="230">
        <v>1</v>
      </c>
      <c r="O80" s="249"/>
    </row>
    <row r="81" spans="1:15" ht="14.25" customHeight="1">
      <c r="A81" s="216" t="s">
        <v>304</v>
      </c>
      <c r="B81" s="216" t="s">
        <v>14</v>
      </c>
      <c r="C81" s="216" t="s">
        <v>264</v>
      </c>
      <c r="D81" s="216" t="s">
        <v>289</v>
      </c>
      <c r="E81" s="221" t="s">
        <v>42</v>
      </c>
      <c r="F81" s="246">
        <v>80</v>
      </c>
      <c r="G81" s="272">
        <v>44593</v>
      </c>
      <c r="H81" s="216" t="s">
        <v>305</v>
      </c>
      <c r="I81" s="223"/>
      <c r="J81" s="223"/>
      <c r="K81" s="223"/>
      <c r="L81" s="264">
        <v>-35.380229</v>
      </c>
      <c r="M81" s="264">
        <v>-71.338578999999996</v>
      </c>
      <c r="N81" s="230">
        <v>1</v>
      </c>
      <c r="O81" s="249"/>
    </row>
    <row r="82" spans="1:15" ht="14.25" customHeight="1">
      <c r="A82" s="216" t="s">
        <v>306</v>
      </c>
      <c r="B82" s="216" t="s">
        <v>14</v>
      </c>
      <c r="C82" s="216" t="s">
        <v>264</v>
      </c>
      <c r="D82" s="216" t="s">
        <v>289</v>
      </c>
      <c r="E82" s="221" t="s">
        <v>42</v>
      </c>
      <c r="F82" s="216">
        <v>60</v>
      </c>
      <c r="G82" s="272">
        <v>44593</v>
      </c>
      <c r="H82" s="216" t="s">
        <v>307</v>
      </c>
      <c r="I82" s="223"/>
      <c r="J82" s="223"/>
      <c r="K82" s="223"/>
      <c r="L82" s="264">
        <v>-32.363023041568297</v>
      </c>
      <c r="M82" s="264">
        <v>-71.2905558055282</v>
      </c>
      <c r="N82" s="230">
        <v>1</v>
      </c>
      <c r="O82" s="249"/>
    </row>
    <row r="83" spans="1:15" s="149" customFormat="1" ht="14.25" customHeight="1">
      <c r="A83" s="216" t="s">
        <v>309</v>
      </c>
      <c r="B83" s="216" t="s">
        <v>14</v>
      </c>
      <c r="C83" s="216" t="s">
        <v>158</v>
      </c>
      <c r="D83" s="216" t="s">
        <v>159</v>
      </c>
      <c r="E83" s="221" t="s">
        <v>19</v>
      </c>
      <c r="F83" s="216">
        <v>184.8</v>
      </c>
      <c r="G83" s="272">
        <v>44774</v>
      </c>
      <c r="H83" s="216" t="s">
        <v>310</v>
      </c>
      <c r="I83" s="223"/>
      <c r="J83" s="223"/>
      <c r="K83" s="223"/>
      <c r="L83" s="264">
        <v>-22.528959177093402</v>
      </c>
      <c r="M83" s="264">
        <v>-68.7726138036533</v>
      </c>
      <c r="N83" s="230">
        <v>1</v>
      </c>
      <c r="O83" s="252"/>
    </row>
    <row r="84" spans="1:15" ht="14.25" customHeight="1">
      <c r="A84" s="216" t="s">
        <v>311</v>
      </c>
      <c r="B84" s="216" t="s">
        <v>14</v>
      </c>
      <c r="C84" s="216" t="s">
        <v>264</v>
      </c>
      <c r="D84" s="216" t="s">
        <v>289</v>
      </c>
      <c r="E84" s="221" t="s">
        <v>42</v>
      </c>
      <c r="F84" s="216">
        <v>105</v>
      </c>
      <c r="G84" s="272">
        <v>44593</v>
      </c>
      <c r="H84" s="216" t="s">
        <v>312</v>
      </c>
      <c r="I84" s="223"/>
      <c r="J84" s="223"/>
      <c r="K84" s="223"/>
      <c r="L84" s="264">
        <v>-27.335337461351799</v>
      </c>
      <c r="M84" s="264">
        <v>-70.404570037466002</v>
      </c>
      <c r="N84" s="230">
        <v>1</v>
      </c>
      <c r="O84" s="249"/>
    </row>
    <row r="85" spans="1:15" ht="14.25" customHeight="1">
      <c r="A85" s="216" t="s">
        <v>313</v>
      </c>
      <c r="B85" s="216" t="s">
        <v>14</v>
      </c>
      <c r="C85" s="216" t="s">
        <v>158</v>
      </c>
      <c r="D85" s="216" t="s">
        <v>289</v>
      </c>
      <c r="E85" s="221" t="s">
        <v>42</v>
      </c>
      <c r="F85" s="216">
        <v>40</v>
      </c>
      <c r="G85" s="272">
        <v>44593</v>
      </c>
      <c r="H85" s="216" t="s">
        <v>314</v>
      </c>
      <c r="I85" s="223"/>
      <c r="J85" s="223"/>
      <c r="K85" s="223"/>
      <c r="L85" s="264">
        <v>-37.407446</v>
      </c>
      <c r="M85" s="264">
        <v>-72.340168000000006</v>
      </c>
      <c r="N85" s="230">
        <v>1</v>
      </c>
      <c r="O85" s="249"/>
    </row>
    <row r="86" spans="1:15" ht="14.25" customHeight="1">
      <c r="A86" s="296" t="s">
        <v>315</v>
      </c>
      <c r="B86" s="296" t="s">
        <v>14</v>
      </c>
      <c r="C86" s="296" t="s">
        <v>158</v>
      </c>
      <c r="D86" s="296" t="s">
        <v>316</v>
      </c>
      <c r="E86" s="297" t="s">
        <v>42</v>
      </c>
      <c r="F86" s="296">
        <v>250</v>
      </c>
      <c r="G86" s="298">
        <v>45261</v>
      </c>
      <c r="H86" s="296" t="s">
        <v>317</v>
      </c>
      <c r="I86" s="223"/>
      <c r="J86" s="223"/>
      <c r="K86" s="223"/>
      <c r="L86" s="264">
        <v>-22.245197000000001</v>
      </c>
      <c r="M86" s="264">
        <v>-69.507844000000006</v>
      </c>
      <c r="N86" s="299">
        <v>1</v>
      </c>
      <c r="O86" s="249"/>
    </row>
    <row r="87" spans="1:15" ht="14.25" customHeight="1">
      <c r="A87" s="216" t="s">
        <v>318</v>
      </c>
      <c r="B87" s="216" t="s">
        <v>14</v>
      </c>
      <c r="C87" s="216" t="s">
        <v>158</v>
      </c>
      <c r="D87" s="216" t="s">
        <v>319</v>
      </c>
      <c r="E87" s="221" t="s">
        <v>42</v>
      </c>
      <c r="F87" s="216">
        <v>350</v>
      </c>
      <c r="G87" s="272">
        <v>45748</v>
      </c>
      <c r="H87" s="216" t="s">
        <v>320</v>
      </c>
      <c r="I87" s="295"/>
      <c r="J87" s="223"/>
      <c r="K87" s="294"/>
      <c r="L87" s="264">
        <v>-18.866789000000001</v>
      </c>
      <c r="M87" s="264">
        <v>-70.177149</v>
      </c>
      <c r="N87" s="230">
        <v>1</v>
      </c>
      <c r="O87" s="249"/>
    </row>
    <row r="88" spans="1:15" ht="14.25" customHeight="1">
      <c r="A88" s="284" t="s">
        <v>321</v>
      </c>
      <c r="B88" s="284" t="s">
        <v>14</v>
      </c>
      <c r="C88" s="284" t="s">
        <v>158</v>
      </c>
      <c r="D88" s="284" t="s">
        <v>322</v>
      </c>
      <c r="E88" s="238" t="s">
        <v>19</v>
      </c>
      <c r="F88" s="284">
        <v>300</v>
      </c>
      <c r="G88" s="301">
        <v>45474</v>
      </c>
      <c r="H88" s="284" t="s">
        <v>323</v>
      </c>
      <c r="I88" s="223"/>
      <c r="J88" s="223"/>
      <c r="K88" s="223"/>
      <c r="L88" s="264">
        <v>-34.000444999999999</v>
      </c>
      <c r="M88" s="264">
        <v>-71.543965999999998</v>
      </c>
      <c r="N88" s="302">
        <v>1</v>
      </c>
      <c r="O88" s="249"/>
    </row>
    <row r="89" spans="1:15" ht="14.25" customHeight="1">
      <c r="A89" s="216" t="s">
        <v>324</v>
      </c>
      <c r="B89" s="216" t="s">
        <v>14</v>
      </c>
      <c r="C89" s="216" t="s">
        <v>264</v>
      </c>
      <c r="D89" s="216" t="s">
        <v>325</v>
      </c>
      <c r="E89" s="221" t="s">
        <v>19</v>
      </c>
      <c r="F89" s="216">
        <v>66</v>
      </c>
      <c r="G89" s="272">
        <v>44713</v>
      </c>
      <c r="H89" s="216" t="s">
        <v>326</v>
      </c>
      <c r="I89" s="295"/>
      <c r="J89" s="223"/>
      <c r="K89" s="294"/>
      <c r="L89" s="264">
        <v>-35.429077999999997</v>
      </c>
      <c r="M89" s="264">
        <v>-72.389415999999997</v>
      </c>
      <c r="N89" s="230">
        <v>1</v>
      </c>
      <c r="O89" s="249"/>
    </row>
    <row r="90" spans="1:15" ht="14.25" customHeight="1">
      <c r="A90" s="303" t="s">
        <v>327</v>
      </c>
      <c r="B90" s="303" t="s">
        <v>14</v>
      </c>
      <c r="C90" s="303" t="s">
        <v>2620</v>
      </c>
      <c r="D90" s="303" t="s">
        <v>328</v>
      </c>
      <c r="E90" s="304" t="s">
        <v>42</v>
      </c>
      <c r="F90" s="303">
        <v>350</v>
      </c>
      <c r="G90" s="305">
        <v>45017</v>
      </c>
      <c r="H90" s="303" t="s">
        <v>329</v>
      </c>
      <c r="I90" s="223"/>
      <c r="J90" s="223"/>
      <c r="K90" s="223"/>
      <c r="L90" s="264">
        <v>-22.483331</v>
      </c>
      <c r="M90" s="264">
        <v>-69.641912000000005</v>
      </c>
      <c r="N90" s="306">
        <v>1</v>
      </c>
      <c r="O90" s="249"/>
    </row>
    <row r="91" spans="1:15" s="149" customFormat="1" ht="14.25" customHeight="1">
      <c r="A91" s="216" t="s">
        <v>330</v>
      </c>
      <c r="B91" s="216" t="s">
        <v>30</v>
      </c>
      <c r="C91" s="216" t="s">
        <v>2620</v>
      </c>
      <c r="D91" s="216" t="s">
        <v>331</v>
      </c>
      <c r="E91" s="221" t="s">
        <v>42</v>
      </c>
      <c r="F91" s="216">
        <v>291.39999999999998</v>
      </c>
      <c r="G91" s="272">
        <v>45352</v>
      </c>
      <c r="H91" s="216" t="s">
        <v>332</v>
      </c>
      <c r="I91" s="223"/>
      <c r="J91" s="223"/>
      <c r="K91" s="223"/>
      <c r="L91" s="264">
        <v>-28.447030000000002</v>
      </c>
      <c r="M91" s="264">
        <v>-70.781559999999999</v>
      </c>
      <c r="N91" s="230">
        <v>1</v>
      </c>
      <c r="O91" s="252"/>
    </row>
    <row r="92" spans="1:15" ht="14.25" customHeight="1">
      <c r="A92" s="216" t="s">
        <v>333</v>
      </c>
      <c r="B92" s="216" t="s">
        <v>30</v>
      </c>
      <c r="C92" s="216" t="s">
        <v>245</v>
      </c>
      <c r="D92" s="216" t="s">
        <v>334</v>
      </c>
      <c r="E92" s="221" t="s">
        <v>42</v>
      </c>
      <c r="F92" s="216">
        <v>400</v>
      </c>
      <c r="G92" s="272">
        <v>44531</v>
      </c>
      <c r="H92" s="216" t="s">
        <v>335</v>
      </c>
      <c r="I92" s="223"/>
      <c r="J92" s="223"/>
      <c r="K92" s="223"/>
      <c r="L92" s="264">
        <v>-28.490160525206502</v>
      </c>
      <c r="M92" s="264">
        <v>-71.108308116719599</v>
      </c>
      <c r="N92" s="230">
        <v>1</v>
      </c>
      <c r="O92" s="249"/>
    </row>
    <row r="93" spans="1:15" ht="14.25" customHeight="1">
      <c r="A93" s="216" t="s">
        <v>336</v>
      </c>
      <c r="B93" s="216" t="s">
        <v>30</v>
      </c>
      <c r="C93" s="216" t="s">
        <v>235</v>
      </c>
      <c r="D93" s="216" t="s">
        <v>286</v>
      </c>
      <c r="E93" s="221" t="s">
        <v>42</v>
      </c>
      <c r="F93" s="216">
        <v>220</v>
      </c>
      <c r="G93" s="272">
        <v>44531</v>
      </c>
      <c r="H93" s="216" t="s">
        <v>337</v>
      </c>
      <c r="I93" s="223"/>
      <c r="J93" s="223"/>
      <c r="K93" s="223"/>
      <c r="L93" s="264">
        <v>-23.447225</v>
      </c>
      <c r="M93" s="264">
        <v>-68.844031999999999</v>
      </c>
      <c r="N93" s="230">
        <v>1</v>
      </c>
      <c r="O93" s="249"/>
    </row>
    <row r="94" spans="1:15" ht="14.25" customHeight="1">
      <c r="A94" s="216" t="s">
        <v>338</v>
      </c>
      <c r="B94" s="216" t="s">
        <v>30</v>
      </c>
      <c r="C94" s="216" t="s">
        <v>245</v>
      </c>
      <c r="D94" s="216" t="s">
        <v>339</v>
      </c>
      <c r="E94" s="221" t="s">
        <v>19</v>
      </c>
      <c r="F94" s="216">
        <v>177.6</v>
      </c>
      <c r="G94" s="265">
        <v>44197</v>
      </c>
      <c r="H94" s="216" t="s">
        <v>340</v>
      </c>
      <c r="I94" s="223"/>
      <c r="J94" s="223"/>
      <c r="K94" s="223"/>
      <c r="L94" s="264">
        <v>-28.909592</v>
      </c>
      <c r="M94" s="264">
        <v>-71.475558000000007</v>
      </c>
      <c r="N94" s="230">
        <v>1</v>
      </c>
      <c r="O94" s="249"/>
    </row>
    <row r="95" spans="1:15" ht="14.25" customHeight="1">
      <c r="A95" s="216" t="s">
        <v>341</v>
      </c>
      <c r="B95" s="216" t="s">
        <v>30</v>
      </c>
      <c r="C95" s="216" t="s">
        <v>264</v>
      </c>
      <c r="D95" s="216" t="s">
        <v>342</v>
      </c>
      <c r="E95" s="221" t="s">
        <v>42</v>
      </c>
      <c r="F95" s="216">
        <v>250</v>
      </c>
      <c r="G95" s="272">
        <v>44713</v>
      </c>
      <c r="H95" s="216" t="s">
        <v>343</v>
      </c>
      <c r="I95" s="223"/>
      <c r="J95" s="223"/>
      <c r="K95" s="223"/>
      <c r="L95" s="264">
        <v>-22.283286</v>
      </c>
      <c r="M95" s="264">
        <v>-69.490527</v>
      </c>
      <c r="N95" s="230">
        <v>1</v>
      </c>
      <c r="O95" s="249"/>
    </row>
    <row r="96" spans="1:15" ht="14.25" customHeight="1">
      <c r="A96" s="216" t="s">
        <v>344</v>
      </c>
      <c r="B96" s="216" t="s">
        <v>30</v>
      </c>
      <c r="C96" s="216" t="s">
        <v>235</v>
      </c>
      <c r="D96" s="216" t="s">
        <v>345</v>
      </c>
      <c r="E96" s="221" t="s">
        <v>42</v>
      </c>
      <c r="F96" s="216">
        <v>140</v>
      </c>
      <c r="G96" s="272">
        <v>44348</v>
      </c>
      <c r="H96" s="216" t="s">
        <v>346</v>
      </c>
      <c r="I96" s="223"/>
      <c r="J96" s="223"/>
      <c r="K96" s="223"/>
      <c r="L96" s="264">
        <v>-29.120415999999999</v>
      </c>
      <c r="M96" s="264">
        <v>-70.880270999999993</v>
      </c>
      <c r="N96" s="230">
        <v>1</v>
      </c>
      <c r="O96" s="249"/>
    </row>
    <row r="97" spans="1:17" ht="14.25" customHeight="1">
      <c r="A97" s="216" t="s">
        <v>347</v>
      </c>
      <c r="B97" s="216" t="s">
        <v>30</v>
      </c>
      <c r="C97" s="216" t="s">
        <v>235</v>
      </c>
      <c r="D97" s="216" t="s">
        <v>348</v>
      </c>
      <c r="E97" s="221" t="s">
        <v>42</v>
      </c>
      <c r="F97" s="216">
        <v>55</v>
      </c>
      <c r="G97" s="272">
        <v>44562</v>
      </c>
      <c r="H97" s="216" t="s">
        <v>349</v>
      </c>
      <c r="I97" s="223"/>
      <c r="J97" s="223"/>
      <c r="K97" s="223"/>
      <c r="L97" s="264">
        <v>-27.146968999999999</v>
      </c>
      <c r="M97" s="264">
        <v>-70.470589000000004</v>
      </c>
      <c r="N97" s="230">
        <v>1</v>
      </c>
      <c r="O97" s="249"/>
    </row>
    <row r="98" spans="1:17" ht="14.25" customHeight="1">
      <c r="A98" s="216" t="s">
        <v>354</v>
      </c>
      <c r="B98" s="216" t="s">
        <v>30</v>
      </c>
      <c r="C98" s="216" t="s">
        <v>245</v>
      </c>
      <c r="D98" s="216" t="s">
        <v>355</v>
      </c>
      <c r="E98" s="221" t="s">
        <v>42</v>
      </c>
      <c r="F98" s="216">
        <v>72</v>
      </c>
      <c r="G98" s="272">
        <v>44562</v>
      </c>
      <c r="H98" s="216" t="s">
        <v>356</v>
      </c>
      <c r="I98" s="223"/>
      <c r="J98" s="223"/>
      <c r="K98" s="223"/>
      <c r="L98" s="264">
        <v>-30.746379000000001</v>
      </c>
      <c r="M98" s="264">
        <v>-71.360467999999997</v>
      </c>
      <c r="N98" s="230">
        <v>1</v>
      </c>
      <c r="O98" s="249"/>
    </row>
    <row r="99" spans="1:17" ht="14.25" customHeight="1">
      <c r="A99" s="216" t="s">
        <v>357</v>
      </c>
      <c r="B99" s="216" t="s">
        <v>30</v>
      </c>
      <c r="C99" s="216" t="s">
        <v>235</v>
      </c>
      <c r="D99" s="216" t="s">
        <v>358</v>
      </c>
      <c r="E99" s="221" t="s">
        <v>19</v>
      </c>
      <c r="F99" s="216">
        <v>70</v>
      </c>
      <c r="G99" s="272">
        <v>44531</v>
      </c>
      <c r="H99" s="216" t="s">
        <v>359</v>
      </c>
      <c r="I99" s="223"/>
      <c r="J99" s="223"/>
      <c r="K99" s="223"/>
      <c r="L99" s="264">
        <v>-30.888877999999998</v>
      </c>
      <c r="M99" s="264">
        <v>-71.618240999999998</v>
      </c>
      <c r="N99" s="230">
        <v>1</v>
      </c>
      <c r="O99" s="249"/>
    </row>
    <row r="100" spans="1:17" ht="14.25" customHeight="1">
      <c r="A100" s="216" t="s">
        <v>365</v>
      </c>
      <c r="B100" s="216" t="s">
        <v>30</v>
      </c>
      <c r="C100" s="216" t="s">
        <v>235</v>
      </c>
      <c r="D100" s="216" t="s">
        <v>366</v>
      </c>
      <c r="E100" s="221" t="s">
        <v>42</v>
      </c>
      <c r="F100" s="216">
        <v>141</v>
      </c>
      <c r="G100" s="272">
        <v>44562</v>
      </c>
      <c r="H100" s="216" t="s">
        <v>367</v>
      </c>
      <c r="I100" s="223"/>
      <c r="J100" s="223"/>
      <c r="K100" s="223"/>
      <c r="L100" s="264">
        <v>-29.1457821705438</v>
      </c>
      <c r="M100" s="264">
        <v>-70.912668726533894</v>
      </c>
      <c r="N100" s="230">
        <v>1</v>
      </c>
      <c r="O100" s="249"/>
    </row>
    <row r="101" spans="1:17" ht="14.25" customHeight="1">
      <c r="A101" s="216" t="s">
        <v>373</v>
      </c>
      <c r="B101" s="216" t="s">
        <v>30</v>
      </c>
      <c r="C101" s="216" t="s">
        <v>2846</v>
      </c>
      <c r="D101" s="216" t="s">
        <v>302</v>
      </c>
      <c r="E101" s="221" t="s">
        <v>42</v>
      </c>
      <c r="F101" s="216">
        <v>375</v>
      </c>
      <c r="G101" s="272">
        <v>45261</v>
      </c>
      <c r="H101" s="216" t="s">
        <v>2622</v>
      </c>
      <c r="I101" s="223"/>
      <c r="J101" s="223"/>
      <c r="K101" s="223"/>
      <c r="L101" s="264">
        <v>-28.975109</v>
      </c>
      <c r="M101" s="264">
        <v>-71.242485000000002</v>
      </c>
      <c r="N101" s="230">
        <v>1</v>
      </c>
      <c r="O101" s="249"/>
    </row>
    <row r="102" spans="1:17" ht="14.25" customHeight="1">
      <c r="A102" s="216" t="s">
        <v>374</v>
      </c>
      <c r="B102" s="216" t="s">
        <v>30</v>
      </c>
      <c r="C102" s="216" t="s">
        <v>2621</v>
      </c>
      <c r="D102" s="216" t="s">
        <v>375</v>
      </c>
      <c r="E102" s="221" t="s">
        <v>42</v>
      </c>
      <c r="F102" s="216">
        <v>35</v>
      </c>
      <c r="G102" s="272">
        <v>44470</v>
      </c>
      <c r="H102" s="216" t="s">
        <v>376</v>
      </c>
      <c r="I102" s="223"/>
      <c r="J102" s="223"/>
      <c r="K102" s="223"/>
      <c r="L102" s="264">
        <v>-32.534422999999997</v>
      </c>
      <c r="M102" s="264">
        <v>-71.253527000000005</v>
      </c>
      <c r="N102" s="230">
        <v>1</v>
      </c>
      <c r="O102" s="249"/>
    </row>
    <row r="103" spans="1:17" ht="14.25" customHeight="1">
      <c r="A103" s="216" t="s">
        <v>377</v>
      </c>
      <c r="B103" s="216" t="s">
        <v>378</v>
      </c>
      <c r="C103" s="216" t="s">
        <v>379</v>
      </c>
      <c r="D103" s="216" t="s">
        <v>380</v>
      </c>
      <c r="E103" s="221" t="s">
        <v>19</v>
      </c>
      <c r="F103" s="216">
        <v>258</v>
      </c>
      <c r="G103" s="272"/>
      <c r="H103" s="216" t="s">
        <v>381</v>
      </c>
      <c r="I103" s="223"/>
      <c r="J103" s="223"/>
      <c r="K103" s="223"/>
      <c r="L103" s="264">
        <v>-40.112806999999997</v>
      </c>
      <c r="M103" s="264">
        <v>-73.031492999999998</v>
      </c>
      <c r="N103" s="230">
        <v>1</v>
      </c>
      <c r="O103" s="249"/>
    </row>
    <row r="104" spans="1:17" ht="14.25" customHeight="1">
      <c r="A104" s="221" t="s">
        <v>383</v>
      </c>
      <c r="B104" s="216" t="s">
        <v>30</v>
      </c>
      <c r="C104" s="216" t="s">
        <v>235</v>
      </c>
      <c r="D104" s="221" t="s">
        <v>159</v>
      </c>
      <c r="E104" s="221" t="s">
        <v>42</v>
      </c>
      <c r="F104" s="221">
        <v>199</v>
      </c>
      <c r="G104" s="272">
        <v>45444</v>
      </c>
      <c r="H104" s="221" t="s">
        <v>384</v>
      </c>
      <c r="I104" s="223"/>
      <c r="J104" s="223"/>
      <c r="K104" s="223"/>
      <c r="L104" s="264">
        <v>-33.051676999999998</v>
      </c>
      <c r="M104" s="264">
        <v>-70.693657000000002</v>
      </c>
      <c r="N104" s="230">
        <v>1</v>
      </c>
      <c r="O104" s="249"/>
    </row>
    <row r="105" spans="1:17" ht="14.25" customHeight="1">
      <c r="A105" s="221" t="s">
        <v>385</v>
      </c>
      <c r="B105" s="216" t="s">
        <v>30</v>
      </c>
      <c r="C105" s="216" t="s">
        <v>235</v>
      </c>
      <c r="D105" s="273" t="s">
        <v>386</v>
      </c>
      <c r="E105" s="221" t="s">
        <v>42</v>
      </c>
      <c r="F105" s="221">
        <v>120</v>
      </c>
      <c r="G105" s="272">
        <v>44835</v>
      </c>
      <c r="H105" s="221" t="s">
        <v>387</v>
      </c>
      <c r="I105" s="223"/>
      <c r="J105" s="223"/>
      <c r="K105" s="223"/>
      <c r="L105" s="264">
        <v>-33.121858000000003</v>
      </c>
      <c r="M105" s="264">
        <v>-70.688286000000005</v>
      </c>
      <c r="N105" s="230">
        <v>1</v>
      </c>
      <c r="O105" s="249"/>
    </row>
    <row r="106" spans="1:17" ht="14.25" customHeight="1">
      <c r="A106" s="221" t="s">
        <v>388</v>
      </c>
      <c r="B106" s="223" t="s">
        <v>2623</v>
      </c>
      <c r="C106" s="223" t="s">
        <v>264</v>
      </c>
      <c r="D106" s="221" t="s">
        <v>274</v>
      </c>
      <c r="E106" s="221" t="s">
        <v>42</v>
      </c>
      <c r="F106" s="221">
        <v>100</v>
      </c>
      <c r="G106" s="272">
        <v>45717</v>
      </c>
      <c r="H106" s="221" t="s">
        <v>389</v>
      </c>
      <c r="I106" s="223"/>
      <c r="J106" s="223"/>
      <c r="K106" s="223"/>
      <c r="L106" s="264">
        <v>-34.374071999999998</v>
      </c>
      <c r="M106" s="264">
        <v>-71.587031999999994</v>
      </c>
      <c r="N106" s="274">
        <v>1</v>
      </c>
      <c r="O106" s="249"/>
    </row>
    <row r="107" spans="1:17" ht="14.25" customHeight="1">
      <c r="A107" s="221" t="s">
        <v>2591</v>
      </c>
      <c r="B107" s="223" t="s">
        <v>30</v>
      </c>
      <c r="C107" s="216" t="s">
        <v>235</v>
      </c>
      <c r="D107" s="221" t="s">
        <v>1550</v>
      </c>
      <c r="E107" s="221" t="s">
        <v>42</v>
      </c>
      <c r="F107" s="223">
        <v>10</v>
      </c>
      <c r="G107" s="275">
        <v>44228</v>
      </c>
      <c r="H107" s="221" t="s">
        <v>2592</v>
      </c>
      <c r="I107" s="223"/>
      <c r="J107" s="223"/>
      <c r="K107" s="223"/>
      <c r="L107" s="264">
        <v>-26.268373</v>
      </c>
      <c r="M107" s="264">
        <v>-69.960043999999996</v>
      </c>
      <c r="N107" s="230">
        <v>1</v>
      </c>
      <c r="O107" s="252"/>
      <c r="P107" s="149"/>
      <c r="Q107" s="149"/>
    </row>
    <row r="108" spans="1:17" ht="14.25" customHeight="1">
      <c r="A108" s="223" t="s">
        <v>2593</v>
      </c>
      <c r="B108" s="223" t="s">
        <v>14</v>
      </c>
      <c r="C108" s="216" t="s">
        <v>158</v>
      </c>
      <c r="D108" s="221" t="s">
        <v>159</v>
      </c>
      <c r="E108" s="221" t="s">
        <v>42</v>
      </c>
      <c r="F108" s="223">
        <v>150</v>
      </c>
      <c r="G108" s="275">
        <v>45323</v>
      </c>
      <c r="H108" s="223" t="s">
        <v>1842</v>
      </c>
      <c r="I108" s="223"/>
      <c r="J108" s="223"/>
      <c r="K108" s="223"/>
      <c r="L108" s="264">
        <v>-34.225526000000002</v>
      </c>
      <c r="M108" s="264">
        <v>-71.734226000000007</v>
      </c>
      <c r="N108" s="230">
        <v>1</v>
      </c>
      <c r="O108" s="252"/>
      <c r="P108" s="149"/>
      <c r="Q108" s="149"/>
    </row>
    <row r="109" spans="1:17" ht="14.25" customHeight="1">
      <c r="A109" s="223" t="s">
        <v>2594</v>
      </c>
      <c r="B109" s="223" t="s">
        <v>14</v>
      </c>
      <c r="C109" s="216" t="s">
        <v>158</v>
      </c>
      <c r="D109" s="221" t="s">
        <v>322</v>
      </c>
      <c r="E109" s="221" t="s">
        <v>42</v>
      </c>
      <c r="F109" s="223">
        <v>100</v>
      </c>
      <c r="G109" s="275">
        <v>45689</v>
      </c>
      <c r="H109" s="223" t="s">
        <v>2595</v>
      </c>
      <c r="I109" s="223"/>
      <c r="J109" s="223"/>
      <c r="K109" s="223"/>
      <c r="L109" s="264">
        <v>-30.430125</v>
      </c>
      <c r="M109" s="264">
        <v>-71.092513999999994</v>
      </c>
      <c r="N109" s="230">
        <v>1</v>
      </c>
      <c r="O109" s="252"/>
      <c r="P109" s="149"/>
      <c r="Q109" s="149"/>
    </row>
    <row r="110" spans="1:17" ht="14.25" customHeight="1">
      <c r="A110" s="223" t="s">
        <v>2596</v>
      </c>
      <c r="B110" s="223" t="s">
        <v>14</v>
      </c>
      <c r="C110" s="216" t="s">
        <v>158</v>
      </c>
      <c r="D110" s="221" t="s">
        <v>200</v>
      </c>
      <c r="E110" s="221" t="s">
        <v>42</v>
      </c>
      <c r="F110" s="223">
        <v>9</v>
      </c>
      <c r="G110" s="275">
        <v>45352</v>
      </c>
      <c r="H110" s="223" t="s">
        <v>2597</v>
      </c>
      <c r="I110" s="223"/>
      <c r="J110" s="223"/>
      <c r="K110" s="223"/>
      <c r="L110" s="264">
        <v>-37.822201999999997</v>
      </c>
      <c r="M110" s="264">
        <v>-72.702090999999996</v>
      </c>
      <c r="N110" s="230">
        <v>1</v>
      </c>
      <c r="O110" s="249"/>
    </row>
    <row r="111" spans="1:17" ht="14.25" customHeight="1">
      <c r="A111" s="223" t="s">
        <v>2598</v>
      </c>
      <c r="B111" s="223" t="s">
        <v>14</v>
      </c>
      <c r="C111" s="216" t="s">
        <v>158</v>
      </c>
      <c r="D111" s="221" t="s">
        <v>1945</v>
      </c>
      <c r="E111" s="221" t="s">
        <v>42</v>
      </c>
      <c r="F111" s="223">
        <v>80</v>
      </c>
      <c r="G111" s="275">
        <v>44197</v>
      </c>
      <c r="H111" s="223" t="s">
        <v>1912</v>
      </c>
      <c r="I111" s="223"/>
      <c r="J111" s="223"/>
      <c r="K111" s="223"/>
      <c r="L111" s="264">
        <v>-33.616498683600298</v>
      </c>
      <c r="M111" s="264">
        <v>-71.479642090255695</v>
      </c>
      <c r="N111" s="230">
        <v>1</v>
      </c>
      <c r="O111" s="249"/>
    </row>
    <row r="112" spans="1:17" ht="14.25" customHeight="1">
      <c r="A112" s="223" t="s">
        <v>1933</v>
      </c>
      <c r="B112" s="223" t="s">
        <v>14</v>
      </c>
      <c r="C112" s="223" t="s">
        <v>2624</v>
      </c>
      <c r="D112" s="221" t="s">
        <v>2599</v>
      </c>
      <c r="E112" s="221" t="s">
        <v>42</v>
      </c>
      <c r="F112" s="223">
        <v>9</v>
      </c>
      <c r="G112" s="275">
        <v>44682</v>
      </c>
      <c r="H112" s="223" t="s">
        <v>2600</v>
      </c>
      <c r="I112" s="223"/>
      <c r="J112" s="223"/>
      <c r="K112" s="223"/>
      <c r="L112" s="264">
        <v>-23.782269791801699</v>
      </c>
      <c r="M112" s="264">
        <v>-70.324282874734294</v>
      </c>
      <c r="N112" s="230">
        <v>1</v>
      </c>
      <c r="O112" s="249"/>
    </row>
    <row r="113" spans="1:15" ht="14.25" customHeight="1">
      <c r="A113" s="223" t="s">
        <v>1920</v>
      </c>
      <c r="B113" s="223" t="s">
        <v>14</v>
      </c>
      <c r="C113" s="216" t="s">
        <v>158</v>
      </c>
      <c r="D113" s="221" t="s">
        <v>2599</v>
      </c>
      <c r="E113" s="221" t="s">
        <v>42</v>
      </c>
      <c r="F113" s="223">
        <v>9</v>
      </c>
      <c r="G113" s="275">
        <v>43831</v>
      </c>
      <c r="H113" s="223" t="s">
        <v>1922</v>
      </c>
      <c r="I113" s="223"/>
      <c r="J113" s="223"/>
      <c r="K113" s="223"/>
      <c r="L113" s="264">
        <v>-18.479697512683</v>
      </c>
      <c r="M113" s="264">
        <v>-70.253965738536905</v>
      </c>
      <c r="N113" s="230">
        <v>1</v>
      </c>
      <c r="O113" s="249"/>
    </row>
    <row r="114" spans="1:15" ht="14.25" customHeight="1">
      <c r="A114" s="223" t="s">
        <v>2372</v>
      </c>
      <c r="B114" s="223" t="s">
        <v>30</v>
      </c>
      <c r="C114" s="216" t="s">
        <v>235</v>
      </c>
      <c r="D114" s="221" t="s">
        <v>2602</v>
      </c>
      <c r="E114" s="221" t="s">
        <v>42</v>
      </c>
      <c r="F114" s="223">
        <v>9</v>
      </c>
      <c r="G114" s="275">
        <v>44197</v>
      </c>
      <c r="H114" s="223" t="s">
        <v>2601</v>
      </c>
      <c r="I114" s="223"/>
      <c r="J114" s="223"/>
      <c r="K114" s="223"/>
      <c r="L114" s="264">
        <v>-23.817222999999998</v>
      </c>
      <c r="M114" s="264">
        <v>-70.327594000000005</v>
      </c>
      <c r="N114" s="230">
        <v>1</v>
      </c>
      <c r="O114" s="249"/>
    </row>
    <row r="115" spans="1:15" ht="14.25" customHeight="1">
      <c r="A115" s="223" t="s">
        <v>2603</v>
      </c>
      <c r="B115" s="223" t="s">
        <v>14</v>
      </c>
      <c r="C115" s="216" t="s">
        <v>158</v>
      </c>
      <c r="D115" s="221" t="s">
        <v>302</v>
      </c>
      <c r="E115" s="221" t="s">
        <v>19</v>
      </c>
      <c r="F115" s="223">
        <v>200</v>
      </c>
      <c r="G115" s="275">
        <v>45292</v>
      </c>
      <c r="H115" s="276" t="s">
        <v>2613</v>
      </c>
      <c r="I115" s="223"/>
      <c r="J115" s="223"/>
      <c r="K115" s="223"/>
      <c r="L115" s="264">
        <v>-36.134554886270799</v>
      </c>
      <c r="M115" s="264">
        <v>-72.401751002952096</v>
      </c>
      <c r="N115" s="230">
        <v>1</v>
      </c>
      <c r="O115" s="249"/>
    </row>
    <row r="116" spans="1:15" ht="14.25" customHeight="1">
      <c r="A116" s="223" t="s">
        <v>2604</v>
      </c>
      <c r="B116" s="223" t="s">
        <v>14</v>
      </c>
      <c r="C116" s="216" t="s">
        <v>158</v>
      </c>
      <c r="D116" s="221" t="s">
        <v>162</v>
      </c>
      <c r="E116" s="221" t="s">
        <v>42</v>
      </c>
      <c r="F116" s="223">
        <v>9</v>
      </c>
      <c r="G116" s="275">
        <v>44197</v>
      </c>
      <c r="H116" s="223" t="s">
        <v>1880</v>
      </c>
      <c r="I116" s="223"/>
      <c r="J116" s="223"/>
      <c r="K116" s="223"/>
      <c r="L116" s="264">
        <v>-23.475987</v>
      </c>
      <c r="M116" s="264">
        <v>-70.215575999999999</v>
      </c>
      <c r="N116" s="230">
        <v>1</v>
      </c>
      <c r="O116" s="249"/>
    </row>
    <row r="117" spans="1:15" ht="14.25" customHeight="1">
      <c r="A117" s="223" t="s">
        <v>2606</v>
      </c>
      <c r="B117" s="223" t="s">
        <v>30</v>
      </c>
      <c r="C117" s="216" t="s">
        <v>235</v>
      </c>
      <c r="D117" s="286" t="s">
        <v>2319</v>
      </c>
      <c r="E117" s="221" t="s">
        <v>42</v>
      </c>
      <c r="F117" s="223" t="s">
        <v>2605</v>
      </c>
      <c r="G117" s="275">
        <v>44136</v>
      </c>
      <c r="H117" s="223" t="s">
        <v>376</v>
      </c>
      <c r="I117" s="223"/>
      <c r="J117" s="223"/>
      <c r="K117" s="223"/>
      <c r="L117" s="264">
        <v>-32.48386</v>
      </c>
      <c r="M117" s="264">
        <v>-71.254917000000006</v>
      </c>
      <c r="N117" s="230">
        <v>1</v>
      </c>
      <c r="O117" s="249"/>
    </row>
    <row r="118" spans="1:15" ht="14.25" customHeight="1">
      <c r="A118" s="223" t="s">
        <v>2607</v>
      </c>
      <c r="B118" s="223" t="s">
        <v>14</v>
      </c>
      <c r="C118" s="216" t="s">
        <v>158</v>
      </c>
      <c r="D118" s="221" t="s">
        <v>200</v>
      </c>
      <c r="E118" s="221" t="s">
        <v>42</v>
      </c>
      <c r="F118" s="223">
        <v>120</v>
      </c>
      <c r="G118" s="275">
        <v>44927</v>
      </c>
      <c r="H118" s="223" t="s">
        <v>323</v>
      </c>
      <c r="I118" s="223"/>
      <c r="J118" s="223"/>
      <c r="K118" s="223"/>
      <c r="L118" s="264">
        <v>-34.3471477268291</v>
      </c>
      <c r="M118" s="264">
        <v>-71.6127621195334</v>
      </c>
      <c r="N118" s="230">
        <v>1</v>
      </c>
      <c r="O118" s="249"/>
    </row>
    <row r="119" spans="1:15" ht="14.25" customHeight="1">
      <c r="A119" s="223" t="s">
        <v>2608</v>
      </c>
      <c r="B119" s="223" t="s">
        <v>14</v>
      </c>
      <c r="C119" s="216" t="s">
        <v>158</v>
      </c>
      <c r="D119" s="221" t="s">
        <v>162</v>
      </c>
      <c r="E119" s="221" t="s">
        <v>42</v>
      </c>
      <c r="F119" s="223">
        <v>9</v>
      </c>
      <c r="G119" s="275">
        <v>43831</v>
      </c>
      <c r="H119" s="223" t="s">
        <v>1820</v>
      </c>
      <c r="I119" s="223"/>
      <c r="J119" s="223"/>
      <c r="K119" s="223"/>
      <c r="L119" s="264">
        <v>-34.382877804044497</v>
      </c>
      <c r="M119" s="264">
        <v>-71.737031838982404</v>
      </c>
      <c r="N119" s="230">
        <v>1</v>
      </c>
      <c r="O119" s="249"/>
    </row>
    <row r="120" spans="1:15" ht="14.25" customHeight="1">
      <c r="A120" s="223" t="s">
        <v>1821</v>
      </c>
      <c r="B120" s="223" t="s">
        <v>14</v>
      </c>
      <c r="C120" s="216" t="s">
        <v>158</v>
      </c>
      <c r="D120" s="221" t="s">
        <v>280</v>
      </c>
      <c r="E120" s="221" t="s">
        <v>42</v>
      </c>
      <c r="F120" s="465">
        <v>9</v>
      </c>
      <c r="G120" s="275">
        <v>44197</v>
      </c>
      <c r="H120" s="223" t="s">
        <v>1822</v>
      </c>
      <c r="I120" s="223"/>
      <c r="J120" s="223"/>
      <c r="K120" s="223"/>
      <c r="L120" s="264">
        <v>-35.131470999999998</v>
      </c>
      <c r="M120" s="264">
        <v>-71.378855999999999</v>
      </c>
      <c r="N120" s="230">
        <v>1</v>
      </c>
      <c r="O120" s="249"/>
    </row>
    <row r="121" spans="1:15" ht="14.25" customHeight="1">
      <c r="A121" s="223" t="s">
        <v>2610</v>
      </c>
      <c r="B121" s="223" t="s">
        <v>14</v>
      </c>
      <c r="C121" s="216" t="s">
        <v>158</v>
      </c>
      <c r="D121" s="221" t="s">
        <v>200</v>
      </c>
      <c r="E121" s="221" t="s">
        <v>42</v>
      </c>
      <c r="F121" s="223">
        <v>120</v>
      </c>
      <c r="G121" s="275">
        <v>44927</v>
      </c>
      <c r="H121" s="223" t="s">
        <v>1842</v>
      </c>
      <c r="I121" s="223"/>
      <c r="J121" s="223"/>
      <c r="K121" s="223"/>
      <c r="L121" s="264">
        <v>-34.259141427097603</v>
      </c>
      <c r="M121" s="264">
        <v>-71.705613467868801</v>
      </c>
      <c r="N121" s="230">
        <v>1</v>
      </c>
      <c r="O121" s="249"/>
    </row>
    <row r="122" spans="1:15" ht="14.25" customHeight="1">
      <c r="A122" s="223" t="s">
        <v>2611</v>
      </c>
      <c r="B122" s="223" t="s">
        <v>30</v>
      </c>
      <c r="C122" s="216" t="s">
        <v>235</v>
      </c>
      <c r="D122" s="286" t="s">
        <v>2319</v>
      </c>
      <c r="E122" s="221" t="s">
        <v>42</v>
      </c>
      <c r="F122" s="223">
        <v>9</v>
      </c>
      <c r="G122" s="277">
        <v>44136</v>
      </c>
      <c r="H122" s="223" t="s">
        <v>2612</v>
      </c>
      <c r="I122" s="223"/>
      <c r="J122" s="223"/>
      <c r="K122" s="223"/>
      <c r="L122" s="264">
        <v>-29.123159868661698</v>
      </c>
      <c r="M122" s="264">
        <v>-70.917182385246306</v>
      </c>
      <c r="N122" s="230">
        <v>1</v>
      </c>
      <c r="O122" s="249"/>
    </row>
    <row r="123" spans="1:15" ht="14.25" customHeight="1">
      <c r="A123" s="224" t="s">
        <v>2614</v>
      </c>
      <c r="B123" s="223" t="s">
        <v>30</v>
      </c>
      <c r="C123" s="216" t="s">
        <v>235</v>
      </c>
      <c r="D123" s="221" t="s">
        <v>162</v>
      </c>
      <c r="E123" s="221" t="s">
        <v>42</v>
      </c>
      <c r="F123" s="223">
        <v>9</v>
      </c>
      <c r="G123" s="275">
        <v>43831</v>
      </c>
      <c r="H123" s="224" t="s">
        <v>1808</v>
      </c>
      <c r="I123" s="223"/>
      <c r="J123" s="223"/>
      <c r="K123" s="223"/>
      <c r="L123" s="264">
        <v>-20.807105577462501</v>
      </c>
      <c r="M123" s="264">
        <v>-69.7055167632127</v>
      </c>
      <c r="N123" s="230">
        <v>1</v>
      </c>
      <c r="O123" s="249"/>
    </row>
    <row r="124" spans="1:15" ht="14.25" customHeight="1">
      <c r="A124" s="224" t="s">
        <v>2616</v>
      </c>
      <c r="B124" s="223" t="s">
        <v>14</v>
      </c>
      <c r="C124" s="216" t="s">
        <v>158</v>
      </c>
      <c r="D124" s="224" t="s">
        <v>2616</v>
      </c>
      <c r="E124" s="221" t="s">
        <v>42</v>
      </c>
      <c r="F124" s="215">
        <v>300</v>
      </c>
      <c r="G124" s="275">
        <v>44197</v>
      </c>
      <c r="H124" s="224" t="s">
        <v>1725</v>
      </c>
      <c r="I124" s="223"/>
      <c r="J124" s="223"/>
      <c r="K124" s="223"/>
      <c r="L124" s="264">
        <v>-28.179003113656901</v>
      </c>
      <c r="M124" s="264">
        <v>-70.658462608303196</v>
      </c>
      <c r="N124" s="230">
        <v>1</v>
      </c>
      <c r="O124" s="249"/>
    </row>
    <row r="125" spans="1:15" ht="14.25" customHeight="1">
      <c r="A125" s="224" t="s">
        <v>2617</v>
      </c>
      <c r="B125" s="223" t="s">
        <v>14</v>
      </c>
      <c r="C125" s="216" t="s">
        <v>158</v>
      </c>
      <c r="D125" s="224" t="s">
        <v>2616</v>
      </c>
      <c r="E125" s="221" t="s">
        <v>42</v>
      </c>
      <c r="F125" s="215">
        <v>6</v>
      </c>
      <c r="G125" s="275">
        <v>43922</v>
      </c>
      <c r="H125" s="224" t="s">
        <v>2618</v>
      </c>
      <c r="I125" s="223"/>
      <c r="J125" s="223"/>
      <c r="K125" s="223"/>
      <c r="L125" s="264">
        <v>-33.476154599459399</v>
      </c>
      <c r="M125" s="264">
        <v>-71.109977412475899</v>
      </c>
      <c r="N125" s="230">
        <v>1</v>
      </c>
      <c r="O125" s="249"/>
    </row>
    <row r="126" spans="1:15" ht="14.25" customHeight="1">
      <c r="A126" s="278" t="s">
        <v>2689</v>
      </c>
      <c r="B126" s="278" t="s">
        <v>14</v>
      </c>
      <c r="C126" s="216" t="s">
        <v>158</v>
      </c>
      <c r="D126" s="238" t="s">
        <v>280</v>
      </c>
      <c r="E126" s="221" t="s">
        <v>19</v>
      </c>
      <c r="F126" s="278">
        <v>65</v>
      </c>
      <c r="G126" s="279">
        <v>44774</v>
      </c>
      <c r="H126" s="292" t="s">
        <v>2757</v>
      </c>
      <c r="I126" s="223"/>
      <c r="J126" s="223"/>
      <c r="K126" s="223"/>
      <c r="L126" s="264">
        <v>-41.650126905266802</v>
      </c>
      <c r="M126" s="264">
        <v>-73.219821183720299</v>
      </c>
      <c r="N126" s="230">
        <v>1</v>
      </c>
    </row>
    <row r="127" spans="1:15" ht="14.25" customHeight="1">
      <c r="A127" s="278" t="s">
        <v>2690</v>
      </c>
      <c r="B127" s="278" t="s">
        <v>14</v>
      </c>
      <c r="C127" s="216" t="s">
        <v>158</v>
      </c>
      <c r="D127" s="238" t="s">
        <v>322</v>
      </c>
      <c r="E127" s="221" t="s">
        <v>19</v>
      </c>
      <c r="F127" s="278">
        <v>300</v>
      </c>
      <c r="G127" s="279">
        <v>45413</v>
      </c>
      <c r="H127" s="224" t="s">
        <v>2691</v>
      </c>
      <c r="I127" s="223"/>
      <c r="J127" s="223"/>
      <c r="K127" s="223"/>
      <c r="L127" s="264">
        <v>-30.716154732062801</v>
      </c>
      <c r="M127" s="264">
        <v>-71.532395716698701</v>
      </c>
      <c r="N127" s="230">
        <v>1</v>
      </c>
    </row>
    <row r="128" spans="1:15" ht="14.25" customHeight="1">
      <c r="A128" s="278" t="s">
        <v>2692</v>
      </c>
      <c r="B128" s="278" t="s">
        <v>14</v>
      </c>
      <c r="C128" s="296" t="s">
        <v>158</v>
      </c>
      <c r="D128" s="238" t="s">
        <v>2693</v>
      </c>
      <c r="E128" s="297" t="s">
        <v>42</v>
      </c>
      <c r="F128" s="278">
        <v>90</v>
      </c>
      <c r="G128" s="300">
        <v>45597</v>
      </c>
      <c r="H128" s="369" t="s">
        <v>2694</v>
      </c>
      <c r="I128" s="370"/>
      <c r="J128" s="370"/>
      <c r="K128" s="370"/>
      <c r="L128" s="264">
        <v>-33.029459627472498</v>
      </c>
      <c r="M128" s="264">
        <v>-71.552736669083302</v>
      </c>
      <c r="N128" s="299">
        <v>1</v>
      </c>
    </row>
    <row r="129" spans="1:15" ht="14.25" customHeight="1">
      <c r="A129" s="223" t="s">
        <v>2695</v>
      </c>
      <c r="B129" s="223" t="s">
        <v>14</v>
      </c>
      <c r="C129" s="216" t="s">
        <v>158</v>
      </c>
      <c r="D129" s="221" t="s">
        <v>2696</v>
      </c>
      <c r="E129" s="221" t="s">
        <v>42</v>
      </c>
      <c r="F129" s="223">
        <v>250</v>
      </c>
      <c r="G129" s="308">
        <v>44896</v>
      </c>
      <c r="H129" s="223" t="s">
        <v>2697</v>
      </c>
      <c r="I129" s="348"/>
      <c r="J129" s="348"/>
      <c r="K129" s="348"/>
      <c r="L129" s="264">
        <v>-34.492279000000003</v>
      </c>
      <c r="M129" s="264">
        <v>-70.864588999999995</v>
      </c>
      <c r="N129" s="230">
        <v>1</v>
      </c>
    </row>
    <row r="130" spans="1:15" ht="14.25" customHeight="1">
      <c r="A130" s="223" t="s">
        <v>2698</v>
      </c>
      <c r="B130" s="223" t="s">
        <v>14</v>
      </c>
      <c r="C130" s="216" t="s">
        <v>158</v>
      </c>
      <c r="D130" s="221" t="s">
        <v>200</v>
      </c>
      <c r="E130" s="221" t="s">
        <v>19</v>
      </c>
      <c r="F130" s="223">
        <v>9</v>
      </c>
      <c r="G130" s="308">
        <v>45169</v>
      </c>
      <c r="H130" s="223" t="s">
        <v>2699</v>
      </c>
      <c r="I130" s="348"/>
      <c r="J130" s="348"/>
      <c r="K130" s="348"/>
      <c r="L130" s="264">
        <v>-39.876252000000001</v>
      </c>
      <c r="M130" s="264">
        <v>-72.838751999999999</v>
      </c>
      <c r="N130" s="230">
        <v>1</v>
      </c>
      <c r="O130" s="249"/>
    </row>
    <row r="131" spans="1:15" ht="14.25" customHeight="1">
      <c r="A131" s="223" t="s">
        <v>2700</v>
      </c>
      <c r="B131" s="223" t="s">
        <v>14</v>
      </c>
      <c r="C131" s="216" t="s">
        <v>158</v>
      </c>
      <c r="D131" s="221" t="s">
        <v>2701</v>
      </c>
      <c r="E131" s="221" t="s">
        <v>19</v>
      </c>
      <c r="F131" s="223">
        <v>168</v>
      </c>
      <c r="G131" s="308">
        <v>44774</v>
      </c>
      <c r="H131" s="223" t="s">
        <v>21</v>
      </c>
      <c r="I131" s="348"/>
      <c r="J131" s="348"/>
      <c r="K131" s="348"/>
      <c r="L131" s="264">
        <v>-37.808813999999998</v>
      </c>
      <c r="M131" s="264">
        <v>-72.215292000000005</v>
      </c>
      <c r="N131" s="310">
        <v>1</v>
      </c>
      <c r="O131" s="249"/>
    </row>
    <row r="132" spans="1:15" ht="14.25" customHeight="1">
      <c r="A132" s="223" t="s">
        <v>2703</v>
      </c>
      <c r="B132" s="223" t="s">
        <v>14</v>
      </c>
      <c r="C132" s="216" t="s">
        <v>158</v>
      </c>
      <c r="D132" s="221" t="s">
        <v>2704</v>
      </c>
      <c r="E132" s="221" t="s">
        <v>19</v>
      </c>
      <c r="F132" s="223">
        <v>160</v>
      </c>
      <c r="G132" s="275">
        <v>45139</v>
      </c>
      <c r="H132" s="276" t="s">
        <v>2761</v>
      </c>
      <c r="I132" s="223"/>
      <c r="J132" s="223"/>
      <c r="K132" s="223"/>
      <c r="L132" s="264">
        <v>-30.376574000000002</v>
      </c>
      <c r="M132" s="264">
        <v>-71.672389999999993</v>
      </c>
      <c r="N132" s="230">
        <v>1</v>
      </c>
      <c r="O132" s="249"/>
    </row>
    <row r="133" spans="1:15" ht="14.25" customHeight="1">
      <c r="A133" s="223" t="s">
        <v>2705</v>
      </c>
      <c r="B133" s="223" t="s">
        <v>14</v>
      </c>
      <c r="C133" s="216" t="s">
        <v>158</v>
      </c>
      <c r="D133" s="221" t="s">
        <v>198</v>
      </c>
      <c r="E133" s="221" t="s">
        <v>42</v>
      </c>
      <c r="F133" s="223">
        <v>315</v>
      </c>
      <c r="G133" s="308">
        <v>44562</v>
      </c>
      <c r="H133" s="223" t="s">
        <v>2706</v>
      </c>
      <c r="I133" s="223"/>
      <c r="J133" s="223"/>
      <c r="K133" s="223"/>
      <c r="L133" s="264">
        <v>-30.115138000000002</v>
      </c>
      <c r="M133" s="264">
        <v>-71.247352000000006</v>
      </c>
      <c r="N133" s="230">
        <v>1</v>
      </c>
      <c r="O133" s="249"/>
    </row>
    <row r="134" spans="1:15" ht="14.25" customHeight="1">
      <c r="A134" s="223" t="s">
        <v>2707</v>
      </c>
      <c r="B134" s="223" t="s">
        <v>14</v>
      </c>
      <c r="C134" s="216" t="s">
        <v>158</v>
      </c>
      <c r="D134" s="221" t="s">
        <v>159</v>
      </c>
      <c r="E134" s="221" t="s">
        <v>19</v>
      </c>
      <c r="F134" s="223">
        <v>180</v>
      </c>
      <c r="G134" s="308">
        <v>45566</v>
      </c>
      <c r="H134" s="223" t="s">
        <v>70</v>
      </c>
      <c r="I134" s="223"/>
      <c r="J134" s="223"/>
      <c r="K134" s="223"/>
      <c r="L134" s="264">
        <v>-41.152695000000001</v>
      </c>
      <c r="M134" s="264">
        <v>-73.177323999999999</v>
      </c>
      <c r="N134" s="230">
        <v>1</v>
      </c>
      <c r="O134" s="249"/>
    </row>
    <row r="135" spans="1:15" ht="14.25" customHeight="1">
      <c r="A135" s="223" t="s">
        <v>2708</v>
      </c>
      <c r="B135" s="223" t="s">
        <v>14</v>
      </c>
      <c r="C135" s="216" t="s">
        <v>158</v>
      </c>
      <c r="D135" s="221" t="s">
        <v>2693</v>
      </c>
      <c r="E135" s="221" t="s">
        <v>19</v>
      </c>
      <c r="F135" s="223">
        <v>220</v>
      </c>
      <c r="G135" s="308">
        <v>44958</v>
      </c>
      <c r="H135" s="223" t="s">
        <v>2709</v>
      </c>
      <c r="I135" s="348"/>
      <c r="J135" s="348"/>
      <c r="K135" s="348"/>
      <c r="L135" s="264">
        <v>-37.601644999999998</v>
      </c>
      <c r="M135" s="264">
        <v>-72.430824999999999</v>
      </c>
      <c r="N135" s="310">
        <v>1</v>
      </c>
      <c r="O135" s="249"/>
    </row>
    <row r="136" spans="1:15" ht="14.25" customHeight="1">
      <c r="A136" s="223" t="s">
        <v>2710</v>
      </c>
      <c r="B136" s="223" t="s">
        <v>14</v>
      </c>
      <c r="C136" s="216" t="s">
        <v>158</v>
      </c>
      <c r="D136" s="221" t="s">
        <v>200</v>
      </c>
      <c r="E136" s="221" t="s">
        <v>42</v>
      </c>
      <c r="F136" s="223">
        <v>132</v>
      </c>
      <c r="G136" s="275">
        <v>45078</v>
      </c>
      <c r="H136" s="223" t="s">
        <v>2711</v>
      </c>
      <c r="I136" s="223"/>
      <c r="J136" s="223"/>
      <c r="K136" s="223"/>
      <c r="L136" s="264">
        <v>-33.848260000000003</v>
      </c>
      <c r="M136" s="264">
        <v>-71.475251</v>
      </c>
      <c r="N136" s="230">
        <v>1</v>
      </c>
      <c r="O136" s="249"/>
    </row>
    <row r="137" spans="1:15" ht="14.25" customHeight="1">
      <c r="A137" s="223" t="s">
        <v>2712</v>
      </c>
      <c r="B137" s="223" t="s">
        <v>14</v>
      </c>
      <c r="C137" s="216" t="s">
        <v>158</v>
      </c>
      <c r="D137" s="221" t="s">
        <v>179</v>
      </c>
      <c r="E137" s="221" t="s">
        <v>42</v>
      </c>
      <c r="F137" s="223">
        <v>438</v>
      </c>
      <c r="G137" s="308">
        <v>44562</v>
      </c>
      <c r="H137" s="223" t="s">
        <v>270</v>
      </c>
      <c r="I137" s="348"/>
      <c r="J137" s="348"/>
      <c r="K137" s="348"/>
      <c r="L137" s="264">
        <v>-26.646391000000001</v>
      </c>
      <c r="M137" s="264">
        <v>-69.974825999999993</v>
      </c>
      <c r="N137" s="230">
        <v>1</v>
      </c>
      <c r="O137" s="249"/>
    </row>
    <row r="138" spans="1:15" ht="14.25" customHeight="1">
      <c r="A138" s="223" t="s">
        <v>2713</v>
      </c>
      <c r="B138" s="223" t="s">
        <v>14</v>
      </c>
      <c r="C138" s="216" t="s">
        <v>158</v>
      </c>
      <c r="D138" s="221" t="s">
        <v>2714</v>
      </c>
      <c r="E138" s="221" t="s">
        <v>42</v>
      </c>
      <c r="F138" s="223">
        <v>100</v>
      </c>
      <c r="G138" s="308">
        <v>44866</v>
      </c>
      <c r="H138" s="223" t="s">
        <v>2715</v>
      </c>
      <c r="I138" s="348"/>
      <c r="J138" s="348"/>
      <c r="K138" s="348"/>
      <c r="L138" s="264">
        <v>-33.079307</v>
      </c>
      <c r="M138" s="264">
        <v>-70.845836000000006</v>
      </c>
      <c r="N138" s="230">
        <v>1</v>
      </c>
      <c r="O138" s="249"/>
    </row>
    <row r="139" spans="1:15" ht="14.25" customHeight="1">
      <c r="A139" s="223" t="s">
        <v>2716</v>
      </c>
      <c r="B139" s="223" t="s">
        <v>30</v>
      </c>
      <c r="C139" s="216" t="s">
        <v>235</v>
      </c>
      <c r="D139" s="221" t="s">
        <v>194</v>
      </c>
      <c r="E139" s="221" t="s">
        <v>19</v>
      </c>
      <c r="F139" s="223">
        <v>200</v>
      </c>
      <c r="G139" s="308">
        <v>45231</v>
      </c>
      <c r="H139" s="309" t="s">
        <v>2717</v>
      </c>
      <c r="I139" s="348"/>
      <c r="J139" s="348"/>
      <c r="K139" s="348"/>
      <c r="L139" s="264">
        <v>-29.098262999999999</v>
      </c>
      <c r="M139" s="264">
        <v>-71.346362999999997</v>
      </c>
      <c r="N139" s="230">
        <v>1</v>
      </c>
      <c r="O139" s="249"/>
    </row>
    <row r="140" spans="1:15" ht="14.25" customHeight="1">
      <c r="A140" s="223" t="s">
        <v>2718</v>
      </c>
      <c r="B140" s="223" t="s">
        <v>30</v>
      </c>
      <c r="C140" s="348" t="s">
        <v>264</v>
      </c>
      <c r="D140" s="221" t="s">
        <v>179</v>
      </c>
      <c r="E140" s="221" t="s">
        <v>42</v>
      </c>
      <c r="F140" s="223">
        <v>120</v>
      </c>
      <c r="G140" s="308">
        <v>44774</v>
      </c>
      <c r="H140" s="223" t="s">
        <v>384</v>
      </c>
      <c r="I140" s="348"/>
      <c r="J140" s="348"/>
      <c r="K140" s="348"/>
      <c r="L140" s="264">
        <v>-33.108141060377903</v>
      </c>
      <c r="M140" s="264">
        <v>-70.789409555409705</v>
      </c>
      <c r="N140" s="310">
        <v>1</v>
      </c>
    </row>
    <row r="141" spans="1:15" ht="14.25" customHeight="1">
      <c r="A141" s="223" t="s">
        <v>2720</v>
      </c>
      <c r="B141" s="223" t="s">
        <v>30</v>
      </c>
      <c r="C141" s="348" t="s">
        <v>264</v>
      </c>
      <c r="D141" s="221" t="s">
        <v>200</v>
      </c>
      <c r="E141" s="221" t="s">
        <v>42</v>
      </c>
      <c r="F141" s="223">
        <v>100</v>
      </c>
      <c r="G141" s="308">
        <v>44774</v>
      </c>
      <c r="H141" s="223" t="s">
        <v>2719</v>
      </c>
      <c r="I141" s="348"/>
      <c r="J141" s="348"/>
      <c r="K141" s="348"/>
      <c r="L141" s="264">
        <v>-32.485796499517498</v>
      </c>
      <c r="M141" s="264">
        <v>-70.772331113270795</v>
      </c>
      <c r="N141" s="310">
        <v>1</v>
      </c>
    </row>
    <row r="142" spans="1:15" ht="14.25" customHeight="1">
      <c r="A142" s="223" t="s">
        <v>2721</v>
      </c>
      <c r="B142" s="223" t="s">
        <v>14</v>
      </c>
      <c r="C142" s="216" t="s">
        <v>158</v>
      </c>
      <c r="D142" s="221" t="s">
        <v>2696</v>
      </c>
      <c r="E142" s="221" t="s">
        <v>42</v>
      </c>
      <c r="F142" s="223">
        <v>100</v>
      </c>
      <c r="G142" s="308">
        <v>45292</v>
      </c>
      <c r="H142" s="223" t="s">
        <v>2722</v>
      </c>
      <c r="I142" s="348"/>
      <c r="J142" s="348"/>
      <c r="K142" s="348"/>
      <c r="L142" s="264">
        <v>-23.637449556940101</v>
      </c>
      <c r="M142" s="264">
        <v>-70.231027481190395</v>
      </c>
      <c r="N142" s="310">
        <v>1</v>
      </c>
    </row>
    <row r="143" spans="1:15" ht="14.25" customHeight="1">
      <c r="A143" s="223" t="s">
        <v>2765</v>
      </c>
      <c r="B143" s="223" t="s">
        <v>14</v>
      </c>
      <c r="C143" s="216" t="s">
        <v>158</v>
      </c>
      <c r="D143" s="221" t="s">
        <v>2696</v>
      </c>
      <c r="E143" s="221" t="s">
        <v>42</v>
      </c>
      <c r="F143" s="223">
        <v>200</v>
      </c>
      <c r="G143" s="308">
        <v>45323</v>
      </c>
      <c r="H143" s="223" t="s">
        <v>2722</v>
      </c>
      <c r="I143" s="348"/>
      <c r="J143" s="348"/>
      <c r="K143" s="348"/>
      <c r="L143" s="264">
        <v>-23.767659412554501</v>
      </c>
      <c r="M143" s="264">
        <v>-70.204970227958398</v>
      </c>
      <c r="N143" s="310">
        <v>1</v>
      </c>
    </row>
    <row r="144" spans="1:15" ht="14.25" customHeight="1">
      <c r="A144" s="348" t="s">
        <v>2723</v>
      </c>
      <c r="B144" s="348" t="s">
        <v>14</v>
      </c>
      <c r="C144" s="216" t="s">
        <v>158</v>
      </c>
      <c r="D144" s="348" t="s">
        <v>200</v>
      </c>
      <c r="E144" s="221" t="s">
        <v>19</v>
      </c>
      <c r="F144" s="215">
        <v>105</v>
      </c>
      <c r="G144" s="308">
        <v>45839</v>
      </c>
      <c r="H144" s="215" t="s">
        <v>128</v>
      </c>
      <c r="I144" s="348"/>
      <c r="J144" s="348"/>
      <c r="K144" s="348"/>
      <c r="L144" s="264">
        <v>-39.896807784597797</v>
      </c>
      <c r="M144" s="264">
        <v>-72.863079474085396</v>
      </c>
      <c r="N144" s="310">
        <v>1</v>
      </c>
    </row>
    <row r="145" spans="1:14" ht="14.25" customHeight="1">
      <c r="A145" s="223" t="s">
        <v>2724</v>
      </c>
      <c r="B145" s="223" t="s">
        <v>14</v>
      </c>
      <c r="C145" s="216" t="s">
        <v>3061</v>
      </c>
      <c r="D145" s="221" t="s">
        <v>159</v>
      </c>
      <c r="E145" s="221" t="s">
        <v>42</v>
      </c>
      <c r="F145" s="223">
        <v>145</v>
      </c>
      <c r="G145" s="308">
        <v>45261</v>
      </c>
      <c r="H145" s="223" t="s">
        <v>177</v>
      </c>
      <c r="I145" s="348"/>
      <c r="J145" s="348"/>
      <c r="K145" s="348"/>
      <c r="L145" s="264">
        <v>-34.165604514539901</v>
      </c>
      <c r="M145" s="264">
        <v>-71.7354363402941</v>
      </c>
      <c r="N145" s="310">
        <v>1</v>
      </c>
    </row>
    <row r="146" spans="1:14" ht="14.25" customHeight="1">
      <c r="A146" s="348" t="s">
        <v>2725</v>
      </c>
      <c r="B146" s="348" t="s">
        <v>14</v>
      </c>
      <c r="C146" s="216" t="s">
        <v>264</v>
      </c>
      <c r="D146" s="348" t="s">
        <v>322</v>
      </c>
      <c r="E146" s="221" t="s">
        <v>42</v>
      </c>
      <c r="F146" s="216">
        <v>9</v>
      </c>
      <c r="G146" s="308">
        <v>45444</v>
      </c>
      <c r="H146" s="348" t="s">
        <v>2726</v>
      </c>
      <c r="I146" s="348"/>
      <c r="J146" s="348"/>
      <c r="K146" s="348"/>
      <c r="L146" s="264">
        <v>-22.2601305771549</v>
      </c>
      <c r="M146" s="264">
        <v>-69.555794165037298</v>
      </c>
      <c r="N146" s="310">
        <v>1</v>
      </c>
    </row>
    <row r="147" spans="1:14" ht="14.25" customHeight="1">
      <c r="A147" s="348" t="s">
        <v>2727</v>
      </c>
      <c r="B147" s="348" t="s">
        <v>14</v>
      </c>
      <c r="C147" s="348" t="s">
        <v>264</v>
      </c>
      <c r="D147" s="348" t="s">
        <v>159</v>
      </c>
      <c r="E147" s="221" t="s">
        <v>19</v>
      </c>
      <c r="F147" s="215">
        <v>180</v>
      </c>
      <c r="G147" s="265">
        <v>45474</v>
      </c>
      <c r="H147" s="215" t="s">
        <v>50</v>
      </c>
      <c r="I147" s="348"/>
      <c r="J147" s="348"/>
      <c r="K147" s="348"/>
      <c r="L147" s="264">
        <v>-37.2755546371923</v>
      </c>
      <c r="M147" s="264">
        <v>-72.383350694101296</v>
      </c>
      <c r="N147" s="310">
        <v>1</v>
      </c>
    </row>
    <row r="148" spans="1:14" ht="14.25" customHeight="1">
      <c r="A148" s="348" t="s">
        <v>2729</v>
      </c>
      <c r="B148" s="348" t="s">
        <v>14</v>
      </c>
      <c r="C148" s="348" t="s">
        <v>264</v>
      </c>
      <c r="D148" s="348" t="s">
        <v>2730</v>
      </c>
      <c r="E148" s="221" t="s">
        <v>42</v>
      </c>
      <c r="F148" s="215">
        <v>50</v>
      </c>
      <c r="G148" s="265">
        <v>44713</v>
      </c>
      <c r="H148" s="215" t="s">
        <v>2728</v>
      </c>
      <c r="I148" s="348"/>
      <c r="J148" s="348"/>
      <c r="K148" s="348"/>
      <c r="L148" s="264">
        <v>-32.473854369062799</v>
      </c>
      <c r="M148" s="264">
        <v>-70.988882232197199</v>
      </c>
      <c r="N148" s="310">
        <v>1</v>
      </c>
    </row>
    <row r="149" spans="1:14" ht="14.25" customHeight="1">
      <c r="A149" s="348" t="s">
        <v>2733</v>
      </c>
      <c r="B149" s="348" t="s">
        <v>14</v>
      </c>
      <c r="C149" s="348" t="s">
        <v>264</v>
      </c>
      <c r="D149" s="348" t="s">
        <v>2730</v>
      </c>
      <c r="E149" s="221" t="s">
        <v>42</v>
      </c>
      <c r="F149" s="215">
        <v>60</v>
      </c>
      <c r="G149" s="308">
        <v>44805</v>
      </c>
      <c r="H149" s="215" t="s">
        <v>2734</v>
      </c>
      <c r="I149" s="348"/>
      <c r="J149" s="348"/>
      <c r="K149" s="348"/>
      <c r="L149" s="264">
        <v>-32.9504555900537</v>
      </c>
      <c r="M149" s="264">
        <v>-71.360382982215597</v>
      </c>
      <c r="N149" s="310">
        <v>1</v>
      </c>
    </row>
    <row r="150" spans="1:14" ht="14.25" customHeight="1">
      <c r="A150" s="348" t="s">
        <v>2737</v>
      </c>
      <c r="B150" s="355" t="s">
        <v>14</v>
      </c>
      <c r="C150" s="348" t="s">
        <v>264</v>
      </c>
      <c r="D150" s="355" t="s">
        <v>2736</v>
      </c>
      <c r="E150" s="221" t="s">
        <v>19</v>
      </c>
      <c r="F150" s="215">
        <v>200</v>
      </c>
      <c r="G150" s="308">
        <v>45170</v>
      </c>
      <c r="H150" s="215" t="s">
        <v>2735</v>
      </c>
      <c r="I150" s="348"/>
      <c r="J150" s="348"/>
      <c r="K150" s="348"/>
      <c r="L150" s="264">
        <v>-37.255192469738802</v>
      </c>
      <c r="M150" s="264">
        <v>-73.386283184337302</v>
      </c>
      <c r="N150" s="310">
        <v>1</v>
      </c>
    </row>
    <row r="151" spans="1:14" ht="14.25" customHeight="1">
      <c r="A151" s="371" t="s">
        <v>2739</v>
      </c>
      <c r="B151" s="166" t="s">
        <v>14</v>
      </c>
      <c r="C151" s="391" t="s">
        <v>2845</v>
      </c>
      <c r="D151" s="166" t="s">
        <v>200</v>
      </c>
      <c r="E151" s="304" t="s">
        <v>42</v>
      </c>
      <c r="F151" s="288">
        <v>162</v>
      </c>
      <c r="G151" s="300">
        <v>45413</v>
      </c>
      <c r="H151" s="371" t="s">
        <v>2738</v>
      </c>
      <c r="I151" s="249"/>
      <c r="J151" s="249"/>
      <c r="K151" s="249"/>
      <c r="L151" s="264">
        <v>-33.617793275598302</v>
      </c>
      <c r="M151" s="264">
        <v>-71.5514347737478</v>
      </c>
      <c r="N151" s="307">
        <v>1</v>
      </c>
    </row>
    <row r="152" spans="1:14" ht="14.25" customHeight="1">
      <c r="A152" s="248" t="s">
        <v>2740</v>
      </c>
      <c r="B152" s="248" t="s">
        <v>14</v>
      </c>
      <c r="C152" s="216" t="s">
        <v>264</v>
      </c>
      <c r="D152" s="248" t="s">
        <v>322</v>
      </c>
      <c r="E152" s="221" t="s">
        <v>42</v>
      </c>
      <c r="F152" s="216">
        <v>9</v>
      </c>
      <c r="G152" s="279">
        <v>45383</v>
      </c>
      <c r="H152" s="248" t="s">
        <v>2741</v>
      </c>
      <c r="I152" s="285">
        <v>-22.2601305771549</v>
      </c>
      <c r="J152" s="285">
        <v>-69.555794165037298</v>
      </c>
      <c r="K152" s="15">
        <v>1</v>
      </c>
      <c r="L152" s="264">
        <v>-33.3123765276463</v>
      </c>
      <c r="M152" s="264">
        <v>-71.439413758447998</v>
      </c>
      <c r="N152" s="15">
        <v>1</v>
      </c>
    </row>
    <row r="153" spans="1:14" ht="14.25" customHeight="1">
      <c r="A153" t="s">
        <v>2742</v>
      </c>
      <c r="B153" t="s">
        <v>30</v>
      </c>
      <c r="C153" s="216" t="s">
        <v>264</v>
      </c>
      <c r="D153" t="s">
        <v>2743</v>
      </c>
      <c r="E153" s="221" t="s">
        <v>42</v>
      </c>
      <c r="F153" s="216">
        <v>80</v>
      </c>
      <c r="G153" s="279">
        <v>44774</v>
      </c>
      <c r="H153" t="s">
        <v>2744</v>
      </c>
      <c r="L153" s="264">
        <v>-27.382701799831899</v>
      </c>
      <c r="M153" s="264">
        <v>-70.630906653335501</v>
      </c>
      <c r="N153" s="15">
        <v>1</v>
      </c>
    </row>
    <row r="154" spans="1:14" ht="14.25" customHeight="1">
      <c r="A154" s="289" t="s">
        <v>2746</v>
      </c>
      <c r="B154" s="149" t="s">
        <v>14</v>
      </c>
      <c r="C154" s="149" t="s">
        <v>264</v>
      </c>
      <c r="D154" s="149" t="s">
        <v>2730</v>
      </c>
      <c r="E154" s="221" t="s">
        <v>42</v>
      </c>
      <c r="F154" s="215">
        <v>80</v>
      </c>
      <c r="G154" s="290">
        <v>44774</v>
      </c>
      <c r="H154" s="289" t="s">
        <v>2745</v>
      </c>
      <c r="L154" s="264">
        <v>-34.1678933829794</v>
      </c>
      <c r="M154" s="264">
        <v>-71.540145933205295</v>
      </c>
      <c r="N154" s="211">
        <v>1</v>
      </c>
    </row>
    <row r="155" spans="1:14" ht="14.25" customHeight="1">
      <c r="A155" s="289" t="s">
        <v>2747</v>
      </c>
      <c r="B155" s="149" t="s">
        <v>14</v>
      </c>
      <c r="C155" s="149" t="s">
        <v>264</v>
      </c>
      <c r="D155" s="149" t="s">
        <v>2730</v>
      </c>
      <c r="E155" s="221" t="s">
        <v>42</v>
      </c>
      <c r="F155" s="215">
        <v>40</v>
      </c>
      <c r="G155" s="290">
        <v>44774</v>
      </c>
      <c r="H155" s="291" t="s">
        <v>2748</v>
      </c>
      <c r="I155" s="285"/>
      <c r="J155" s="285"/>
      <c r="K155" s="15"/>
      <c r="L155" s="264">
        <v>-34.504699347971297</v>
      </c>
      <c r="M155" s="264">
        <v>-70.866662396022093</v>
      </c>
      <c r="N155" s="211">
        <v>1</v>
      </c>
    </row>
    <row r="156" spans="1:14" ht="14.25" customHeight="1">
      <c r="A156" s="165" t="s">
        <v>2751</v>
      </c>
      <c r="B156" s="165" t="s">
        <v>14</v>
      </c>
      <c r="C156" s="149" t="s">
        <v>264</v>
      </c>
      <c r="D156" s="165" t="s">
        <v>2750</v>
      </c>
      <c r="E156" s="221" t="s">
        <v>42</v>
      </c>
      <c r="F156" s="287">
        <v>130</v>
      </c>
      <c r="G156" s="279">
        <v>45017</v>
      </c>
      <c r="H156" s="165" t="s">
        <v>2749</v>
      </c>
      <c r="L156" s="264">
        <v>-33.382593627633803</v>
      </c>
      <c r="M156" s="264">
        <v>-71.548161239889694</v>
      </c>
      <c r="N156" s="15">
        <v>1</v>
      </c>
    </row>
    <row r="157" spans="1:14" ht="14.25" customHeight="1">
      <c r="A157" s="165" t="s">
        <v>2753</v>
      </c>
      <c r="B157" s="165" t="s">
        <v>14</v>
      </c>
      <c r="C157" s="149" t="s">
        <v>264</v>
      </c>
      <c r="D157" s="165" t="s">
        <v>2752</v>
      </c>
      <c r="E157" s="221" t="s">
        <v>42</v>
      </c>
      <c r="F157" s="287">
        <v>210</v>
      </c>
      <c r="G157" s="279">
        <v>44743</v>
      </c>
      <c r="H157" s="165" t="s">
        <v>2749</v>
      </c>
      <c r="L157" s="264">
        <v>-33.309291826438503</v>
      </c>
      <c r="M157" s="264">
        <v>-71.444966623960397</v>
      </c>
      <c r="N157" s="15">
        <v>1</v>
      </c>
    </row>
    <row r="158" spans="1:14" ht="14.25" customHeight="1">
      <c r="A158" s="286" t="s">
        <v>2754</v>
      </c>
      <c r="B158" s="165" t="s">
        <v>14</v>
      </c>
      <c r="C158" s="149" t="s">
        <v>264</v>
      </c>
      <c r="D158" s="165" t="s">
        <v>2750</v>
      </c>
      <c r="E158" s="221" t="s">
        <v>42</v>
      </c>
      <c r="F158" s="287">
        <v>130</v>
      </c>
      <c r="G158" s="279">
        <v>45017</v>
      </c>
      <c r="H158" s="165" t="s">
        <v>1866</v>
      </c>
      <c r="I158" s="285">
        <v>-33.382593627633803</v>
      </c>
      <c r="J158" s="285">
        <v>-71.548161239889694</v>
      </c>
      <c r="K158" s="15">
        <v>1</v>
      </c>
      <c r="L158" s="264">
        <v>-34.057339871510699</v>
      </c>
      <c r="M158" s="264">
        <v>-71.546235154139296</v>
      </c>
      <c r="N158" s="15">
        <v>1</v>
      </c>
    </row>
    <row r="159" spans="1:14" ht="14.25" customHeight="1">
      <c r="A159" s="165" t="s">
        <v>2756</v>
      </c>
      <c r="B159" s="165" t="s">
        <v>14</v>
      </c>
      <c r="C159" s="149" t="s">
        <v>264</v>
      </c>
      <c r="D159" s="165" t="s">
        <v>2750</v>
      </c>
      <c r="E159" s="221" t="s">
        <v>42</v>
      </c>
      <c r="F159">
        <v>100</v>
      </c>
      <c r="G159" s="279">
        <v>45017</v>
      </c>
      <c r="H159" s="165" t="s">
        <v>2755</v>
      </c>
      <c r="L159" s="264">
        <v>-33.0557809810579</v>
      </c>
      <c r="M159" s="264">
        <v>-71.247968950064802</v>
      </c>
      <c r="N159" s="15">
        <v>1</v>
      </c>
    </row>
    <row r="160" spans="1:14" ht="14.25" customHeight="1">
      <c r="A160" s="311" t="s">
        <v>2758</v>
      </c>
      <c r="B160" s="219" t="s">
        <v>30</v>
      </c>
      <c r="C160" s="219" t="s">
        <v>2621</v>
      </c>
      <c r="D160" s="219" t="s">
        <v>286</v>
      </c>
      <c r="E160" s="297" t="s">
        <v>19</v>
      </c>
      <c r="F160" s="219">
        <v>75</v>
      </c>
      <c r="G160" s="392">
        <v>44531</v>
      </c>
      <c r="H160" s="219" t="s">
        <v>2759</v>
      </c>
      <c r="I160" s="264"/>
      <c r="J160" s="264"/>
      <c r="K160" s="230"/>
      <c r="L160" s="264">
        <v>-40.6238337522704</v>
      </c>
      <c r="M160" s="264">
        <v>-72.7074255578041</v>
      </c>
      <c r="N160" s="307">
        <v>1</v>
      </c>
    </row>
    <row r="161" spans="1:14" ht="14.25" customHeight="1">
      <c r="A161" s="312" t="s">
        <v>3403</v>
      </c>
      <c r="B161" s="276" t="s">
        <v>14</v>
      </c>
      <c r="C161" s="216" t="s">
        <v>264</v>
      </c>
      <c r="D161" s="216" t="s">
        <v>2760</v>
      </c>
      <c r="E161" s="221" t="s">
        <v>42</v>
      </c>
      <c r="F161" s="465">
        <v>15</v>
      </c>
      <c r="G161" s="308">
        <v>45078</v>
      </c>
      <c r="H161" s="223" t="s">
        <v>1822</v>
      </c>
      <c r="L161" s="264">
        <v>-35.131470999999998</v>
      </c>
      <c r="M161" s="264">
        <v>-71.378855999999999</v>
      </c>
      <c r="N161" s="230">
        <v>1</v>
      </c>
    </row>
    <row r="162" spans="1:14" ht="14.25" customHeight="1">
      <c r="A162" s="372" t="s">
        <v>2762</v>
      </c>
      <c r="B162" s="372" t="s">
        <v>23</v>
      </c>
      <c r="C162" s="252" t="s">
        <v>2763</v>
      </c>
      <c r="D162" s="372" t="s">
        <v>145</v>
      </c>
      <c r="E162" s="297" t="s">
        <v>19</v>
      </c>
      <c r="F162" s="373">
        <v>364</v>
      </c>
      <c r="G162" t="s">
        <v>49</v>
      </c>
      <c r="H162" s="372" t="s">
        <v>2764</v>
      </c>
      <c r="L162" s="264">
        <v>-33.915831877411399</v>
      </c>
      <c r="M162" s="264">
        <v>-70.353214839169993</v>
      </c>
      <c r="N162" s="15">
        <v>1</v>
      </c>
    </row>
    <row r="163" spans="1:14" ht="14.25" customHeight="1">
      <c r="A163" s="286" t="s">
        <v>2849</v>
      </c>
      <c r="B163" s="219" t="s">
        <v>30</v>
      </c>
      <c r="C163" s="219" t="s">
        <v>2621</v>
      </c>
      <c r="D163" s="286" t="s">
        <v>1841</v>
      </c>
      <c r="E163" s="297" t="s">
        <v>19</v>
      </c>
      <c r="F163" s="219">
        <v>30</v>
      </c>
      <c r="G163" s="279">
        <v>45413</v>
      </c>
      <c r="H163" s="165" t="s">
        <v>2850</v>
      </c>
      <c r="L163" s="264">
        <v>-37.828607799563798</v>
      </c>
      <c r="M163" s="264">
        <v>-72.7637027371823</v>
      </c>
      <c r="N163" s="15">
        <v>1</v>
      </c>
    </row>
    <row r="164" spans="1:14" ht="14.25" customHeight="1">
      <c r="A164" s="166" t="s">
        <v>2858</v>
      </c>
      <c r="B164" t="s">
        <v>14</v>
      </c>
      <c r="C164" s="216" t="s">
        <v>2619</v>
      </c>
      <c r="D164" s="166" t="s">
        <v>2859</v>
      </c>
      <c r="E164" s="221" t="s">
        <v>42</v>
      </c>
      <c r="F164" s="223">
        <v>230</v>
      </c>
      <c r="G164" s="279">
        <v>44197</v>
      </c>
      <c r="H164" s="372" t="s">
        <v>54</v>
      </c>
      <c r="L164" s="264">
        <v>-22.285851000000001</v>
      </c>
      <c r="M164" s="264">
        <v>-69.452436000000006</v>
      </c>
      <c r="N164" s="15">
        <v>1</v>
      </c>
    </row>
    <row r="165" spans="1:14" ht="14.25" customHeight="1">
      <c r="A165" s="166" t="s">
        <v>3062</v>
      </c>
      <c r="B165" t="s">
        <v>30</v>
      </c>
      <c r="C165" s="286" t="s">
        <v>3063</v>
      </c>
      <c r="D165" s="286" t="s">
        <v>2319</v>
      </c>
      <c r="E165" s="221" t="s">
        <v>42</v>
      </c>
      <c r="F165" s="373">
        <v>9</v>
      </c>
      <c r="G165" s="279">
        <v>44440</v>
      </c>
      <c r="H165" s="372" t="s">
        <v>3064</v>
      </c>
      <c r="L165" s="264">
        <v>-31.141385097089199</v>
      </c>
      <c r="M165" s="264">
        <v>-71.085546418629306</v>
      </c>
      <c r="N165" s="15">
        <v>1</v>
      </c>
    </row>
    <row r="166" spans="1:14" ht="14.25" customHeight="1">
      <c r="A166" s="286" t="s">
        <v>3149</v>
      </c>
      <c r="B166" t="s">
        <v>14</v>
      </c>
      <c r="C166" s="286" t="s">
        <v>3148</v>
      </c>
      <c r="D166" s="286" t="s">
        <v>3147</v>
      </c>
      <c r="E166" s="221" t="s">
        <v>42</v>
      </c>
      <c r="F166" s="373">
        <v>9</v>
      </c>
      <c r="G166" s="279">
        <v>44166</v>
      </c>
      <c r="H166" s="286" t="s">
        <v>1746</v>
      </c>
      <c r="L166" s="264">
        <v>-33.997020239192999</v>
      </c>
      <c r="M166" s="264">
        <v>-71.400252482590204</v>
      </c>
      <c r="N166" s="15">
        <v>1</v>
      </c>
    </row>
    <row r="167" spans="1:14" ht="14.25" customHeight="1">
      <c r="A167" s="286" t="s">
        <v>3151</v>
      </c>
      <c r="B167" s="286" t="s">
        <v>30</v>
      </c>
      <c r="C167" s="286" t="s">
        <v>235</v>
      </c>
      <c r="D167" s="286" t="s">
        <v>3150</v>
      </c>
      <c r="E167" s="221" t="s">
        <v>42</v>
      </c>
      <c r="F167" s="373">
        <v>118</v>
      </c>
      <c r="G167" s="279">
        <v>45413</v>
      </c>
      <c r="H167" s="286" t="s">
        <v>3152</v>
      </c>
      <c r="L167" s="264">
        <v>-25.496978055651901</v>
      </c>
      <c r="M167" s="264">
        <v>-70.1607553715466</v>
      </c>
      <c r="N167" s="15">
        <v>1</v>
      </c>
    </row>
    <row r="168" spans="1:14" ht="14.25" customHeight="1">
      <c r="A168" s="286" t="s">
        <v>3155</v>
      </c>
      <c r="B168" s="449" t="s">
        <v>30</v>
      </c>
      <c r="C168" s="286" t="s">
        <v>235</v>
      </c>
      <c r="D168" s="286" t="s">
        <v>3154</v>
      </c>
      <c r="E168" s="221" t="s">
        <v>42</v>
      </c>
      <c r="F168" s="373">
        <v>9</v>
      </c>
      <c r="G168" s="279">
        <v>45078</v>
      </c>
      <c r="H168" s="286" t="s">
        <v>3153</v>
      </c>
      <c r="L168" s="264">
        <v>-35.325315344957701</v>
      </c>
      <c r="M168" s="264">
        <v>-71.609144499382097</v>
      </c>
      <c r="N168" s="15">
        <v>1</v>
      </c>
    </row>
    <row r="169" spans="1:14" ht="14.25" customHeight="1">
      <c r="A169" s="286" t="s">
        <v>3156</v>
      </c>
      <c r="B169" s="449" t="s">
        <v>14</v>
      </c>
      <c r="C169" s="286" t="s">
        <v>158</v>
      </c>
      <c r="D169" s="286" t="s">
        <v>286</v>
      </c>
      <c r="E169" s="221" t="s">
        <v>42</v>
      </c>
      <c r="F169" s="373">
        <v>80</v>
      </c>
      <c r="G169" s="279">
        <v>44531</v>
      </c>
      <c r="H169" s="286" t="s">
        <v>3160</v>
      </c>
      <c r="L169" s="264">
        <v>-30.469360095520098</v>
      </c>
      <c r="M169" s="264">
        <v>-71.1767840568276</v>
      </c>
      <c r="N169" s="15">
        <v>1</v>
      </c>
    </row>
    <row r="170" spans="1:14" ht="14.25" customHeight="1">
      <c r="A170" s="286" t="s">
        <v>3157</v>
      </c>
      <c r="B170" s="286" t="s">
        <v>14</v>
      </c>
      <c r="C170" s="286" t="s">
        <v>158</v>
      </c>
      <c r="D170" s="286" t="s">
        <v>328</v>
      </c>
      <c r="E170" s="221" t="s">
        <v>42</v>
      </c>
      <c r="F170" s="373">
        <v>300</v>
      </c>
      <c r="G170" s="279">
        <v>45139</v>
      </c>
      <c r="H170" s="286" t="s">
        <v>2426</v>
      </c>
      <c r="L170" s="264">
        <v>-21.626506841515202</v>
      </c>
      <c r="M170" s="264">
        <v>-69.576230077664803</v>
      </c>
      <c r="N170" s="15">
        <v>1</v>
      </c>
    </row>
    <row r="171" spans="1:14" ht="14.25" customHeight="1">
      <c r="A171" s="286" t="s">
        <v>3158</v>
      </c>
      <c r="B171" s="286" t="s">
        <v>14</v>
      </c>
      <c r="C171" s="286" t="s">
        <v>158</v>
      </c>
      <c r="D171" s="286" t="s">
        <v>3154</v>
      </c>
      <c r="E171" s="221" t="s">
        <v>42</v>
      </c>
      <c r="F171" s="373">
        <v>34</v>
      </c>
      <c r="G171" s="279">
        <v>45108</v>
      </c>
      <c r="H171" s="286" t="s">
        <v>3159</v>
      </c>
      <c r="L171" s="264">
        <v>-36.4188567189222</v>
      </c>
      <c r="M171" s="264">
        <v>-72.383965957390501</v>
      </c>
      <c r="N171" s="15">
        <v>1</v>
      </c>
    </row>
    <row r="172" spans="1:14" ht="14.25" customHeight="1">
      <c r="A172" s="286" t="s">
        <v>3161</v>
      </c>
      <c r="B172" t="s">
        <v>14</v>
      </c>
      <c r="C172" s="286" t="s">
        <v>158</v>
      </c>
      <c r="D172" s="286" t="s">
        <v>289</v>
      </c>
      <c r="E172" s="221" t="s">
        <v>19</v>
      </c>
      <c r="F172" s="223">
        <v>210</v>
      </c>
      <c r="G172" s="279">
        <v>45170</v>
      </c>
      <c r="H172" s="286" t="s">
        <v>3162</v>
      </c>
      <c r="L172" s="264">
        <v>-33.067169906954703</v>
      </c>
      <c r="M172" s="264">
        <v>-71.600150694065107</v>
      </c>
      <c r="N172" s="15">
        <v>1</v>
      </c>
    </row>
    <row r="173" spans="1:14" ht="14.25" customHeight="1">
      <c r="A173" s="452" t="s">
        <v>3186</v>
      </c>
      <c r="B173" s="278" t="s">
        <v>14</v>
      </c>
      <c r="C173" s="216" t="s">
        <v>158</v>
      </c>
      <c r="D173" s="452" t="s">
        <v>286</v>
      </c>
      <c r="E173" s="221" t="s">
        <v>19</v>
      </c>
      <c r="F173" s="278">
        <v>60</v>
      </c>
      <c r="G173" s="279">
        <v>44531</v>
      </c>
      <c r="H173" s="452" t="s">
        <v>3163</v>
      </c>
      <c r="I173" s="264">
        <v>-41.650126905266802</v>
      </c>
      <c r="J173" s="264">
        <v>-73.219821183720299</v>
      </c>
      <c r="K173" s="230">
        <v>1</v>
      </c>
      <c r="L173" s="264">
        <v>-40.5447972355391</v>
      </c>
      <c r="M173" s="264">
        <v>-73.185604112552696</v>
      </c>
      <c r="N173" s="15">
        <v>1</v>
      </c>
    </row>
    <row r="174" spans="1:14" ht="14.25" customHeight="1">
      <c r="A174" s="289" t="s">
        <v>3187</v>
      </c>
      <c r="B174" s="223" t="s">
        <v>14</v>
      </c>
      <c r="C174" s="216" t="s">
        <v>158</v>
      </c>
      <c r="D174" s="221" t="s">
        <v>159</v>
      </c>
      <c r="E174" s="221" t="s">
        <v>19</v>
      </c>
      <c r="F174" s="223">
        <v>152</v>
      </c>
      <c r="G174" s="279">
        <v>45566</v>
      </c>
      <c r="H174" s="286" t="s">
        <v>3164</v>
      </c>
      <c r="L174" s="264">
        <v>-42.529180120672997</v>
      </c>
      <c r="M174" s="264">
        <v>-73.941546695060794</v>
      </c>
      <c r="N174" s="15">
        <v>1</v>
      </c>
    </row>
    <row r="175" spans="1:14" ht="14.25" customHeight="1">
      <c r="A175" s="286" t="s">
        <v>3166</v>
      </c>
      <c r="B175" s="218" t="s">
        <v>14</v>
      </c>
      <c r="C175" s="286" t="s">
        <v>3148</v>
      </c>
      <c r="D175" s="218" t="s">
        <v>198</v>
      </c>
      <c r="E175" s="221" t="s">
        <v>42</v>
      </c>
      <c r="F175" s="218">
        <v>9</v>
      </c>
      <c r="G175" s="270">
        <v>44682</v>
      </c>
      <c r="H175" s="286" t="s">
        <v>3165</v>
      </c>
      <c r="I175" s="264">
        <v>-36.591776058537199</v>
      </c>
      <c r="J175" s="264">
        <v>-72.148172014789097</v>
      </c>
      <c r="K175" s="230">
        <v>1</v>
      </c>
      <c r="L175" s="264">
        <v>-35.577692729369602</v>
      </c>
      <c r="M175" s="264">
        <v>-71.701811079891598</v>
      </c>
      <c r="N175" s="15">
        <v>1</v>
      </c>
    </row>
    <row r="176" spans="1:14" ht="14.25" customHeight="1">
      <c r="A176" s="286" t="s">
        <v>3167</v>
      </c>
      <c r="B176" s="286" t="s">
        <v>30</v>
      </c>
      <c r="C176" s="286" t="s">
        <v>3168</v>
      </c>
      <c r="D176" s="286" t="s">
        <v>3169</v>
      </c>
      <c r="E176" s="221" t="s">
        <v>42</v>
      </c>
      <c r="F176" s="215">
        <v>9</v>
      </c>
      <c r="G176" s="279">
        <v>44166</v>
      </c>
      <c r="H176" s="286" t="s">
        <v>3170</v>
      </c>
      <c r="L176" s="264">
        <v>-34.865787005298699</v>
      </c>
      <c r="M176" s="264">
        <v>-71.146555470029199</v>
      </c>
      <c r="N176" s="15">
        <v>1</v>
      </c>
    </row>
    <row r="177" spans="1:14" ht="14.25" customHeight="1">
      <c r="A177" s="289" t="s">
        <v>1933</v>
      </c>
      <c r="B177" s="289" t="s">
        <v>14</v>
      </c>
      <c r="C177" s="289" t="s">
        <v>3148</v>
      </c>
      <c r="D177" s="289" t="s">
        <v>1921</v>
      </c>
      <c r="E177" s="221" t="s">
        <v>42</v>
      </c>
      <c r="F177" s="215">
        <v>9</v>
      </c>
      <c r="G177" s="279">
        <v>44682</v>
      </c>
      <c r="H177" s="289" t="s">
        <v>2600</v>
      </c>
      <c r="L177" s="264">
        <v>-23.782269791801699</v>
      </c>
      <c r="M177" s="264">
        <v>-70.324282874734294</v>
      </c>
      <c r="N177" s="15">
        <v>1</v>
      </c>
    </row>
    <row r="178" spans="1:14" ht="14.25" customHeight="1">
      <c r="A178" s="286" t="s">
        <v>3171</v>
      </c>
      <c r="B178" s="286" t="s">
        <v>30</v>
      </c>
      <c r="C178" s="286" t="s">
        <v>3168</v>
      </c>
      <c r="D178" s="286" t="s">
        <v>2319</v>
      </c>
      <c r="E178" s="221" t="s">
        <v>42</v>
      </c>
      <c r="F178" s="373">
        <v>9</v>
      </c>
      <c r="G178" s="279">
        <v>44166</v>
      </c>
      <c r="H178" s="286" t="s">
        <v>3172</v>
      </c>
      <c r="L178" s="264">
        <v>-30.152851997878599</v>
      </c>
      <c r="M178" s="264">
        <v>-71.217804346821893</v>
      </c>
      <c r="N178" s="15">
        <v>1</v>
      </c>
    </row>
    <row r="179" spans="1:14" ht="14.25" customHeight="1">
      <c r="A179" s="286" t="s">
        <v>3173</v>
      </c>
      <c r="B179" s="289" t="s">
        <v>14</v>
      </c>
      <c r="C179" s="286" t="s">
        <v>3148</v>
      </c>
      <c r="D179" s="286" t="s">
        <v>1834</v>
      </c>
      <c r="E179" s="221" t="s">
        <v>42</v>
      </c>
      <c r="F179" s="373">
        <v>9</v>
      </c>
      <c r="G179" s="279">
        <v>44197</v>
      </c>
      <c r="H179" s="286" t="s">
        <v>3174</v>
      </c>
      <c r="L179" s="264">
        <v>-35.9584531037708</v>
      </c>
      <c r="M179" s="264">
        <v>-72.274393940413802</v>
      </c>
      <c r="N179" s="15">
        <v>1</v>
      </c>
    </row>
    <row r="180" spans="1:14" ht="14.25" customHeight="1">
      <c r="A180" s="286" t="s">
        <v>2614</v>
      </c>
      <c r="B180" s="286" t="s">
        <v>30</v>
      </c>
      <c r="C180" s="286" t="s">
        <v>235</v>
      </c>
      <c r="D180" s="286" t="s">
        <v>286</v>
      </c>
      <c r="E180" s="221" t="s">
        <v>42</v>
      </c>
      <c r="F180" s="373">
        <v>9</v>
      </c>
      <c r="G180" s="279">
        <v>43831</v>
      </c>
      <c r="H180" s="286" t="s">
        <v>1808</v>
      </c>
      <c r="L180" s="264">
        <v>-20.807105577462501</v>
      </c>
      <c r="M180" s="264">
        <v>-69.7055167632127</v>
      </c>
      <c r="N180" s="15">
        <v>1</v>
      </c>
    </row>
    <row r="181" spans="1:14" ht="14.25" customHeight="1">
      <c r="A181" s="286" t="s">
        <v>2359</v>
      </c>
      <c r="B181" s="286" t="s">
        <v>30</v>
      </c>
      <c r="C181" s="286" t="s">
        <v>3168</v>
      </c>
      <c r="D181" s="286" t="s">
        <v>2319</v>
      </c>
      <c r="E181" s="221" t="s">
        <v>42</v>
      </c>
      <c r="F181" s="373">
        <v>9</v>
      </c>
      <c r="G181" s="279">
        <v>44166</v>
      </c>
      <c r="H181" s="286" t="s">
        <v>3172</v>
      </c>
      <c r="I181" s="285">
        <v>-30.152851997878599</v>
      </c>
      <c r="J181" s="285">
        <v>-71.217804346821893</v>
      </c>
      <c r="K181" s="15">
        <v>1</v>
      </c>
      <c r="L181" s="264">
        <v>-30.153638434325</v>
      </c>
      <c r="M181" s="264">
        <v>-71.213970787111904</v>
      </c>
      <c r="N181" s="15">
        <v>1</v>
      </c>
    </row>
    <row r="182" spans="1:14" ht="14.25" customHeight="1">
      <c r="A182" s="286" t="s">
        <v>1739</v>
      </c>
      <c r="B182" t="s">
        <v>14</v>
      </c>
      <c r="C182" s="286" t="s">
        <v>158</v>
      </c>
      <c r="D182" s="286" t="s">
        <v>3175</v>
      </c>
      <c r="E182" s="221" t="s">
        <v>42</v>
      </c>
      <c r="F182" s="373">
        <v>9</v>
      </c>
      <c r="G182" s="279">
        <v>43831</v>
      </c>
      <c r="H182" s="286" t="s">
        <v>1741</v>
      </c>
      <c r="L182" s="264">
        <v>-34.873281166559103</v>
      </c>
      <c r="M182" s="264">
        <v>-71.144293165347705</v>
      </c>
      <c r="N182" s="15">
        <v>1</v>
      </c>
    </row>
    <row r="183" spans="1:14" ht="14.25" customHeight="1">
      <c r="A183" s="286" t="s">
        <v>3182</v>
      </c>
      <c r="B183" s="453" t="s">
        <v>14</v>
      </c>
      <c r="C183" t="s">
        <v>264</v>
      </c>
      <c r="D183" s="286" t="s">
        <v>289</v>
      </c>
      <c r="E183" s="221" t="s">
        <v>42</v>
      </c>
      <c r="F183" s="373">
        <v>80</v>
      </c>
      <c r="G183" s="279">
        <v>44835</v>
      </c>
      <c r="H183" t="s">
        <v>3183</v>
      </c>
      <c r="L183" s="264">
        <v>-36.761286941285697</v>
      </c>
      <c r="M183" s="264">
        <v>-72.096086790126293</v>
      </c>
      <c r="N183" s="15">
        <v>1</v>
      </c>
    </row>
    <row r="184" spans="1:14" ht="14.25" customHeight="1">
      <c r="A184" s="286" t="s">
        <v>3184</v>
      </c>
      <c r="B184" s="453" t="s">
        <v>14</v>
      </c>
      <c r="C184" s="453" t="s">
        <v>264</v>
      </c>
      <c r="D184" s="286" t="s">
        <v>289</v>
      </c>
      <c r="E184" s="221" t="s">
        <v>42</v>
      </c>
      <c r="F184" s="373">
        <v>9</v>
      </c>
      <c r="G184" s="279">
        <v>44652</v>
      </c>
      <c r="H184" s="453" t="s">
        <v>3185</v>
      </c>
      <c r="I184" s="453"/>
      <c r="J184" s="453"/>
      <c r="K184" s="453"/>
      <c r="L184" s="264">
        <v>-36.762347701413802</v>
      </c>
      <c r="M184" s="264">
        <v>-72.057865840798001</v>
      </c>
      <c r="N184" s="15">
        <v>1</v>
      </c>
    </row>
    <row r="185" spans="1:14" ht="14.25" customHeight="1">
      <c r="A185" s="286" t="s">
        <v>3189</v>
      </c>
      <c r="B185" s="453" t="s">
        <v>30</v>
      </c>
      <c r="C185" s="286" t="s">
        <v>264</v>
      </c>
      <c r="D185" s="286" t="s">
        <v>3154</v>
      </c>
      <c r="E185" s="221" t="s">
        <v>42</v>
      </c>
      <c r="F185" s="373">
        <v>35</v>
      </c>
      <c r="G185" s="279">
        <v>45200</v>
      </c>
      <c r="H185" s="286" t="s">
        <v>3188</v>
      </c>
      <c r="I185" s="285">
        <v>-35.325315344957701</v>
      </c>
      <c r="J185" s="285">
        <v>-71.609144499382097</v>
      </c>
      <c r="K185" s="15">
        <v>1</v>
      </c>
      <c r="L185" s="264">
        <v>-33.972123000000003</v>
      </c>
      <c r="M185" s="264">
        <v>-70.660903000000005</v>
      </c>
      <c r="N185" s="15">
        <v>1</v>
      </c>
    </row>
    <row r="186" spans="1:14" ht="14.25" customHeight="1">
      <c r="A186" t="s">
        <v>3193</v>
      </c>
      <c r="B186" s="454" t="s">
        <v>3192</v>
      </c>
      <c r="C186" t="s">
        <v>3194</v>
      </c>
      <c r="D186" t="s">
        <v>3195</v>
      </c>
      <c r="E186" s="221" t="s">
        <v>42</v>
      </c>
      <c r="F186" s="373">
        <v>9</v>
      </c>
      <c r="H186" t="s">
        <v>3196</v>
      </c>
      <c r="L186" s="264">
        <v>-18.486733000000001</v>
      </c>
      <c r="M186" s="264">
        <v>-70.245058999999998</v>
      </c>
      <c r="N186" s="15">
        <v>1</v>
      </c>
    </row>
    <row r="187" spans="1:14" ht="14.25" customHeight="1">
      <c r="A187" t="s">
        <v>3197</v>
      </c>
      <c r="B187" s="454" t="s">
        <v>3192</v>
      </c>
      <c r="C187" s="454" t="s">
        <v>3194</v>
      </c>
      <c r="D187" s="454" t="s">
        <v>3199</v>
      </c>
      <c r="E187" s="221" t="s">
        <v>42</v>
      </c>
      <c r="F187" s="373">
        <v>9</v>
      </c>
      <c r="L187" s="264">
        <v>-18.437732</v>
      </c>
      <c r="M187" s="264">
        <v>-70.248399000000006</v>
      </c>
      <c r="N187" s="15">
        <v>1</v>
      </c>
    </row>
    <row r="188" spans="1:14" ht="14.25" customHeight="1">
      <c r="A188" t="s">
        <v>3198</v>
      </c>
      <c r="B188" s="454" t="s">
        <v>3192</v>
      </c>
      <c r="C188" s="454" t="s">
        <v>3194</v>
      </c>
      <c r="D188" s="454" t="s">
        <v>1945</v>
      </c>
      <c r="E188" s="221" t="s">
        <v>42</v>
      </c>
      <c r="F188" s="373">
        <v>9</v>
      </c>
      <c r="L188" s="264">
        <v>-18.437940999999999</v>
      </c>
      <c r="M188" s="264">
        <v>-70.244748000000001</v>
      </c>
      <c r="N188" s="15">
        <v>1</v>
      </c>
    </row>
    <row r="189" spans="1:14" ht="14.25" customHeight="1">
      <c r="A189" s="454" t="s">
        <v>3202</v>
      </c>
      <c r="B189" s="454" t="s">
        <v>3192</v>
      </c>
      <c r="C189" s="454" t="s">
        <v>3194</v>
      </c>
      <c r="D189" s="454" t="s">
        <v>3200</v>
      </c>
      <c r="E189" s="221" t="s">
        <v>42</v>
      </c>
      <c r="F189" s="373">
        <v>9</v>
      </c>
      <c r="G189" s="454"/>
      <c r="H189" s="454" t="s">
        <v>3201</v>
      </c>
      <c r="I189" s="454"/>
      <c r="J189" s="454"/>
      <c r="K189" s="454"/>
      <c r="L189" s="264">
        <v>-18.504626999999999</v>
      </c>
      <c r="M189" s="264">
        <v>-70.154021999999998</v>
      </c>
      <c r="N189" s="15">
        <v>1</v>
      </c>
    </row>
    <row r="190" spans="1:14" ht="14.25" customHeight="1">
      <c r="A190" s="455" t="s">
        <v>3203</v>
      </c>
      <c r="B190" s="454" t="s">
        <v>3192</v>
      </c>
      <c r="C190" s="454" t="s">
        <v>3194</v>
      </c>
      <c r="D190" s="454" t="s">
        <v>3200</v>
      </c>
      <c r="E190" s="221" t="s">
        <v>42</v>
      </c>
      <c r="F190" s="373">
        <v>9</v>
      </c>
      <c r="G190" s="454"/>
      <c r="H190" s="454"/>
      <c r="I190" s="454"/>
      <c r="J190" s="454"/>
      <c r="K190" s="454"/>
      <c r="L190" s="264">
        <v>-20.068311000000001</v>
      </c>
      <c r="M190" s="264">
        <v>-69.713452000000004</v>
      </c>
      <c r="N190" s="15">
        <v>1</v>
      </c>
    </row>
    <row r="191" spans="1:14" ht="14.25" customHeight="1">
      <c r="A191" s="455" t="s">
        <v>3204</v>
      </c>
      <c r="B191" s="455" t="s">
        <v>3192</v>
      </c>
      <c r="C191" s="455" t="s">
        <v>3194</v>
      </c>
      <c r="D191" s="165" t="s">
        <v>3205</v>
      </c>
      <c r="E191" s="221" t="s">
        <v>42</v>
      </c>
      <c r="F191" s="373">
        <v>9</v>
      </c>
      <c r="G191" s="455"/>
      <c r="H191" s="455"/>
      <c r="I191" s="455"/>
      <c r="J191" s="455"/>
      <c r="K191" s="455"/>
      <c r="L191" s="264">
        <v>-20.168092999999999</v>
      </c>
      <c r="M191" s="264">
        <v>-70.053709999999995</v>
      </c>
      <c r="N191" s="15">
        <v>1</v>
      </c>
    </row>
    <row r="192" spans="1:14" ht="14.25" customHeight="1">
      <c r="A192" s="455" t="s">
        <v>3206</v>
      </c>
      <c r="B192" s="455" t="s">
        <v>3192</v>
      </c>
      <c r="C192" s="455" t="s">
        <v>3194</v>
      </c>
      <c r="D192" s="455" t="s">
        <v>3207</v>
      </c>
      <c r="E192" s="221" t="s">
        <v>42</v>
      </c>
      <c r="F192" s="373">
        <v>9</v>
      </c>
      <c r="L192" s="264">
        <v>-20.823567650804598</v>
      </c>
      <c r="M192" s="264">
        <v>-69.700522023758793</v>
      </c>
      <c r="N192" s="15">
        <v>1</v>
      </c>
    </row>
    <row r="193" spans="1:14" ht="15" customHeight="1">
      <c r="A193" s="459" t="s">
        <v>3400</v>
      </c>
      <c r="D193" s="459" t="s">
        <v>179</v>
      </c>
      <c r="E193" s="221" t="s">
        <v>42</v>
      </c>
      <c r="F193" s="373">
        <v>200</v>
      </c>
      <c r="L193" s="264">
        <v>-25.548628999999998</v>
      </c>
      <c r="M193" s="264">
        <v>-70.212444000000005</v>
      </c>
      <c r="N193" s="15">
        <v>1</v>
      </c>
    </row>
    <row r="194" spans="1:14" s="459" customFormat="1" ht="15" customHeight="1">
      <c r="A194" s="223" t="s">
        <v>3401</v>
      </c>
      <c r="B194" s="223" t="s">
        <v>14</v>
      </c>
      <c r="C194" s="216" t="s">
        <v>3402</v>
      </c>
      <c r="D194" s="221" t="s">
        <v>200</v>
      </c>
      <c r="E194" s="221" t="s">
        <v>42</v>
      </c>
      <c r="F194" s="223">
        <v>150</v>
      </c>
      <c r="G194" s="308">
        <v>45078</v>
      </c>
      <c r="H194" s="223" t="s">
        <v>2711</v>
      </c>
      <c r="I194" s="293"/>
      <c r="J194" s="293"/>
      <c r="K194" s="310">
        <v>1</v>
      </c>
      <c r="L194" s="264">
        <v>-33.875174000000001</v>
      </c>
      <c r="M194" s="264">
        <v>-71.460776999999993</v>
      </c>
      <c r="N194" s="15">
        <v>1</v>
      </c>
    </row>
    <row r="195" spans="1:14" ht="15" customHeight="1">
      <c r="A195" s="166" t="s">
        <v>3404</v>
      </c>
      <c r="B195" t="s">
        <v>14</v>
      </c>
      <c r="C195" s="286" t="s">
        <v>158</v>
      </c>
      <c r="D195" s="166" t="s">
        <v>3405</v>
      </c>
      <c r="E195" s="221" t="s">
        <v>19</v>
      </c>
      <c r="F195" s="223">
        <v>198</v>
      </c>
      <c r="G195" s="279">
        <v>45261</v>
      </c>
      <c r="H195" t="s">
        <v>111</v>
      </c>
      <c r="L195" s="264">
        <v>-28.8922108902883</v>
      </c>
      <c r="M195" s="264">
        <v>-71.428778953056494</v>
      </c>
      <c r="N195" s="15">
        <v>1</v>
      </c>
    </row>
    <row r="196" spans="1:14" ht="14.25" customHeight="1">
      <c r="A196" s="286" t="s">
        <v>3406</v>
      </c>
      <c r="B196" s="459" t="s">
        <v>14</v>
      </c>
      <c r="C196" s="286" t="s">
        <v>158</v>
      </c>
      <c r="D196" s="286" t="s">
        <v>274</v>
      </c>
      <c r="E196" s="221" t="s">
        <v>42</v>
      </c>
      <c r="F196" s="223">
        <v>9</v>
      </c>
      <c r="G196" s="279">
        <v>44774</v>
      </c>
      <c r="H196" s="286" t="s">
        <v>3407</v>
      </c>
      <c r="L196" s="264">
        <v>-33.003507780659596</v>
      </c>
      <c r="M196" s="264">
        <v>-70.8927606700192</v>
      </c>
      <c r="N196" s="15">
        <v>1</v>
      </c>
    </row>
    <row r="197" spans="1:14" ht="14.25" customHeight="1">
      <c r="A197" s="286" t="s">
        <v>3408</v>
      </c>
      <c r="B197" s="166" t="s">
        <v>30</v>
      </c>
      <c r="C197" s="286" t="s">
        <v>235</v>
      </c>
      <c r="D197" s="286" t="s">
        <v>325</v>
      </c>
      <c r="E197" s="221" t="s">
        <v>42</v>
      </c>
      <c r="F197" s="223">
        <v>250</v>
      </c>
      <c r="G197" s="279">
        <v>45505</v>
      </c>
      <c r="H197" s="286" t="s">
        <v>3409</v>
      </c>
      <c r="L197" s="264">
        <v>-24.058164288567902</v>
      </c>
      <c r="M197" s="264">
        <v>-69.052869750716894</v>
      </c>
      <c r="N197" s="15">
        <v>1</v>
      </c>
    </row>
    <row r="198" spans="1:14" ht="14.25" customHeight="1">
      <c r="A198" s="286" t="s">
        <v>3410</v>
      </c>
      <c r="B198" s="459" t="s">
        <v>14</v>
      </c>
      <c r="C198" s="286" t="s">
        <v>158</v>
      </c>
      <c r="D198" s="286" t="s">
        <v>3411</v>
      </c>
      <c r="E198" s="221" t="s">
        <v>42</v>
      </c>
      <c r="F198" s="223">
        <v>9</v>
      </c>
      <c r="G198" s="279">
        <v>44986</v>
      </c>
      <c r="H198" s="166" t="s">
        <v>3412</v>
      </c>
      <c r="L198" s="264">
        <v>-28.539138992576</v>
      </c>
      <c r="M198" s="264">
        <v>-70.756029318230404</v>
      </c>
      <c r="N198" s="15">
        <v>1</v>
      </c>
    </row>
    <row r="199" spans="1:14" ht="14.25" customHeight="1">
      <c r="A199" s="286" t="s">
        <v>3413</v>
      </c>
      <c r="B199" s="215" t="s">
        <v>14</v>
      </c>
      <c r="C199" s="286" t="s">
        <v>158</v>
      </c>
      <c r="D199" s="286" t="s">
        <v>3414</v>
      </c>
      <c r="E199" s="221" t="s">
        <v>42</v>
      </c>
      <c r="F199" s="215">
        <v>750</v>
      </c>
      <c r="G199" s="279">
        <v>45383</v>
      </c>
      <c r="H199" s="286" t="s">
        <v>3416</v>
      </c>
      <c r="L199" s="264">
        <v>-21.137869502994398</v>
      </c>
      <c r="M199" s="264">
        <v>-69.506538872814005</v>
      </c>
      <c r="N199" s="15">
        <v>1</v>
      </c>
    </row>
    <row r="200" spans="1:14" ht="14.25" customHeight="1">
      <c r="A200" s="286" t="s">
        <v>3417</v>
      </c>
      <c r="B200" s="286" t="s">
        <v>30</v>
      </c>
      <c r="C200" s="286" t="s">
        <v>235</v>
      </c>
      <c r="D200" s="286" t="s">
        <v>3169</v>
      </c>
      <c r="E200" s="221" t="s">
        <v>42</v>
      </c>
      <c r="F200" s="373">
        <v>9</v>
      </c>
      <c r="G200" s="279">
        <v>44652</v>
      </c>
      <c r="H200" t="s">
        <v>3418</v>
      </c>
      <c r="L200" s="264">
        <v>-30.139167671452601</v>
      </c>
      <c r="M200" s="264">
        <v>-71.235846493641702</v>
      </c>
      <c r="N200" s="15">
        <v>1</v>
      </c>
    </row>
    <row r="201" spans="1:14" ht="14.25" customHeight="1">
      <c r="A201" s="286" t="s">
        <v>3421</v>
      </c>
      <c r="B201" s="286" t="s">
        <v>30</v>
      </c>
      <c r="C201" s="286" t="s">
        <v>235</v>
      </c>
      <c r="D201" s="286" t="s">
        <v>3422</v>
      </c>
      <c r="E201" s="221" t="s">
        <v>42</v>
      </c>
      <c r="F201" s="373">
        <v>118</v>
      </c>
      <c r="G201" s="279">
        <v>45231</v>
      </c>
      <c r="H201" t="s">
        <v>3424</v>
      </c>
      <c r="L201" s="264">
        <v>-33.118391529543402</v>
      </c>
      <c r="M201" s="264">
        <v>-70.789476200519303</v>
      </c>
      <c r="N201" s="15">
        <v>1</v>
      </c>
    </row>
    <row r="202" spans="1:14" ht="14.25" customHeight="1">
      <c r="A202" s="286" t="s">
        <v>3425</v>
      </c>
      <c r="B202" s="223" t="s">
        <v>14</v>
      </c>
      <c r="C202" s="216" t="s">
        <v>158</v>
      </c>
      <c r="D202" s="286" t="s">
        <v>3426</v>
      </c>
      <c r="E202" s="221" t="s">
        <v>31</v>
      </c>
      <c r="F202" s="286">
        <v>109</v>
      </c>
      <c r="G202" s="279">
        <v>45839</v>
      </c>
      <c r="H202" s="286" t="s">
        <v>3427</v>
      </c>
      <c r="L202" s="264">
        <v>-37.582688554817203</v>
      </c>
      <c r="M202" s="264">
        <v>-72.337924385765504</v>
      </c>
      <c r="N202" s="15">
        <v>1</v>
      </c>
    </row>
    <row r="203" spans="1:14" ht="14.25" customHeight="1">
      <c r="A203" s="286" t="s">
        <v>3428</v>
      </c>
      <c r="B203" s="223" t="s">
        <v>14</v>
      </c>
      <c r="C203" s="286" t="s">
        <v>158</v>
      </c>
      <c r="D203" s="286" t="s">
        <v>274</v>
      </c>
      <c r="E203" s="221" t="s">
        <v>42</v>
      </c>
      <c r="F203" s="373">
        <v>9</v>
      </c>
      <c r="G203" s="279">
        <v>44896</v>
      </c>
      <c r="H203" s="286" t="s">
        <v>3430</v>
      </c>
      <c r="L203" s="264">
        <v>-33.314130691949998</v>
      </c>
      <c r="M203" s="264">
        <v>-71.423043496024704</v>
      </c>
      <c r="N203" s="15">
        <v>1</v>
      </c>
    </row>
    <row r="204" spans="1:14" ht="14.25" customHeight="1">
      <c r="A204" s="286" t="s">
        <v>3429</v>
      </c>
      <c r="B204" s="223" t="s">
        <v>14</v>
      </c>
      <c r="C204" s="286" t="s">
        <v>158</v>
      </c>
      <c r="D204" s="286" t="s">
        <v>274</v>
      </c>
      <c r="E204" s="221" t="s">
        <v>42</v>
      </c>
      <c r="F204" s="373">
        <v>9</v>
      </c>
      <c r="G204" s="279">
        <v>44896</v>
      </c>
      <c r="H204" s="286" t="s">
        <v>3430</v>
      </c>
      <c r="L204" s="264">
        <v>-33.3307313777971</v>
      </c>
      <c r="M204" s="264">
        <v>-71.4239415881204</v>
      </c>
      <c r="N204" s="15">
        <v>1</v>
      </c>
    </row>
    <row r="205" spans="1:14" ht="14.25" customHeight="1">
      <c r="A205" s="286" t="s">
        <v>3431</v>
      </c>
      <c r="B205" s="215" t="s">
        <v>14</v>
      </c>
      <c r="C205" s="286" t="s">
        <v>158</v>
      </c>
      <c r="D205" s="286" t="s">
        <v>289</v>
      </c>
      <c r="E205" s="221" t="s">
        <v>42</v>
      </c>
      <c r="F205" s="373">
        <v>105</v>
      </c>
      <c r="G205" s="279">
        <v>45839</v>
      </c>
      <c r="H205" s="286" t="s">
        <v>3432</v>
      </c>
      <c r="L205" s="264">
        <v>-32.840106739375699</v>
      </c>
      <c r="M205" s="264">
        <v>-70.621437930553995</v>
      </c>
      <c r="N205" s="15">
        <v>1</v>
      </c>
    </row>
    <row r="206" spans="1:14" ht="14.25" customHeight="1">
      <c r="A206" s="286" t="s">
        <v>3433</v>
      </c>
      <c r="B206" s="459" t="s">
        <v>14</v>
      </c>
      <c r="C206" s="286" t="s">
        <v>158</v>
      </c>
      <c r="D206" s="286" t="s">
        <v>1841</v>
      </c>
      <c r="E206" s="221" t="s">
        <v>42</v>
      </c>
      <c r="F206" s="373">
        <v>200</v>
      </c>
      <c r="G206" s="279">
        <v>45901</v>
      </c>
      <c r="H206" t="s">
        <v>3434</v>
      </c>
      <c r="L206" s="264">
        <v>-32.518720146560703</v>
      </c>
      <c r="M206" s="264">
        <v>-71.268696632660394</v>
      </c>
      <c r="N206" s="15">
        <v>1</v>
      </c>
    </row>
    <row r="207" spans="1:14" ht="14.25" customHeight="1">
      <c r="A207" s="286" t="s">
        <v>3435</v>
      </c>
      <c r="B207" s="165" t="s">
        <v>30</v>
      </c>
      <c r="C207" s="286" t="s">
        <v>235</v>
      </c>
      <c r="D207" s="286" t="s">
        <v>3441</v>
      </c>
      <c r="E207" s="221" t="s">
        <v>42</v>
      </c>
      <c r="F207" s="373">
        <v>9</v>
      </c>
      <c r="G207" s="466">
        <v>44256</v>
      </c>
      <c r="H207" s="286" t="s">
        <v>3439</v>
      </c>
      <c r="L207" s="264">
        <v>-37.1116355670366</v>
      </c>
      <c r="M207" s="264">
        <v>-71.742880441201095</v>
      </c>
      <c r="N207" s="15">
        <v>1</v>
      </c>
    </row>
    <row r="208" spans="1:14" ht="14.25" customHeight="1">
      <c r="A208" s="286" t="s">
        <v>3436</v>
      </c>
      <c r="B208" s="165" t="s">
        <v>30</v>
      </c>
      <c r="C208" s="286" t="s">
        <v>235</v>
      </c>
      <c r="D208" s="286" t="s">
        <v>3442</v>
      </c>
      <c r="E208" s="221" t="s">
        <v>42</v>
      </c>
      <c r="F208" s="373">
        <v>9</v>
      </c>
      <c r="G208" s="466">
        <v>44256</v>
      </c>
      <c r="H208" s="286" t="s">
        <v>3440</v>
      </c>
      <c r="L208" s="264">
        <v>-37.115060175685002</v>
      </c>
      <c r="M208" s="264">
        <v>-71.692303487188894</v>
      </c>
      <c r="N208" s="15">
        <v>1</v>
      </c>
    </row>
    <row r="209" spans="1:14" ht="14.25" customHeight="1">
      <c r="A209" s="286" t="s">
        <v>3437</v>
      </c>
      <c r="B209" s="165" t="s">
        <v>30</v>
      </c>
      <c r="C209" s="286" t="s">
        <v>235</v>
      </c>
      <c r="D209" s="286" t="s">
        <v>3443</v>
      </c>
      <c r="E209" s="221" t="s">
        <v>42</v>
      </c>
      <c r="F209" s="373">
        <v>9</v>
      </c>
      <c r="G209" s="466">
        <v>44256</v>
      </c>
      <c r="H209" s="286" t="s">
        <v>3439</v>
      </c>
      <c r="L209" s="264">
        <v>-37.137275454276597</v>
      </c>
      <c r="M209" s="264">
        <v>-71.920509694609095</v>
      </c>
      <c r="N209" s="15">
        <v>1</v>
      </c>
    </row>
    <row r="210" spans="1:14" ht="14.25" customHeight="1">
      <c r="A210" s="286" t="s">
        <v>3438</v>
      </c>
      <c r="B210" s="165" t="s">
        <v>30</v>
      </c>
      <c r="C210" s="286" t="s">
        <v>235</v>
      </c>
      <c r="D210" s="286" t="s">
        <v>3444</v>
      </c>
      <c r="E210" s="221" t="s">
        <v>42</v>
      </c>
      <c r="F210" s="373">
        <v>9</v>
      </c>
      <c r="G210" s="466">
        <v>44256</v>
      </c>
      <c r="H210" s="286" t="s">
        <v>3439</v>
      </c>
      <c r="L210" s="264">
        <v>-37.126989886013199</v>
      </c>
      <c r="M210" s="264">
        <v>-71.679139162515796</v>
      </c>
      <c r="N210" s="15">
        <v>1</v>
      </c>
    </row>
    <row r="211" spans="1:14" ht="14.25" customHeight="1">
      <c r="A211" s="459" t="s">
        <v>3446</v>
      </c>
      <c r="B211" s="165" t="s">
        <v>14</v>
      </c>
      <c r="C211" s="286" t="s">
        <v>158</v>
      </c>
      <c r="D211" s="286" t="s">
        <v>3445</v>
      </c>
      <c r="E211" s="221" t="s">
        <v>19</v>
      </c>
      <c r="F211" s="216">
        <v>210</v>
      </c>
      <c r="G211" s="279">
        <v>45627</v>
      </c>
      <c r="H211" s="459" t="s">
        <v>2426</v>
      </c>
      <c r="L211" s="264">
        <v>-21.423800973096402</v>
      </c>
      <c r="M211" s="264">
        <v>-69.735843165438197</v>
      </c>
      <c r="N211" s="15">
        <v>1</v>
      </c>
    </row>
    <row r="212" spans="1:14" ht="14.25" customHeight="1">
      <c r="A212" s="286" t="s">
        <v>3447</v>
      </c>
      <c r="B212" s="165" t="s">
        <v>14</v>
      </c>
      <c r="C212" s="286" t="s">
        <v>158</v>
      </c>
      <c r="D212" s="286" t="s">
        <v>1787</v>
      </c>
      <c r="E212" s="221" t="s">
        <v>19</v>
      </c>
      <c r="F212" s="286">
        <v>250</v>
      </c>
      <c r="G212" s="279">
        <v>45627</v>
      </c>
      <c r="H212" s="286" t="s">
        <v>2426</v>
      </c>
      <c r="L212" s="264">
        <v>-21.475125194228699</v>
      </c>
      <c r="M212" s="264">
        <v>-69.803097627490104</v>
      </c>
      <c r="N212" s="15">
        <v>1</v>
      </c>
    </row>
    <row r="213" spans="1:14" ht="14.25" customHeight="1">
      <c r="A213" s="286" t="s">
        <v>3448</v>
      </c>
      <c r="B213" s="165" t="s">
        <v>14</v>
      </c>
      <c r="C213" s="286" t="s">
        <v>158</v>
      </c>
      <c r="D213" s="286" t="s">
        <v>1787</v>
      </c>
      <c r="E213" s="221" t="s">
        <v>19</v>
      </c>
      <c r="F213" s="286">
        <v>250</v>
      </c>
      <c r="G213" s="279">
        <v>45627</v>
      </c>
      <c r="H213" s="286" t="s">
        <v>2426</v>
      </c>
      <c r="L213" s="264">
        <v>-21.417411630056598</v>
      </c>
      <c r="M213" s="264">
        <v>-69.818257669926894</v>
      </c>
      <c r="N213" s="15">
        <v>1</v>
      </c>
    </row>
    <row r="214" spans="1:14" ht="14.25" customHeight="1">
      <c r="A214" s="286" t="s">
        <v>3449</v>
      </c>
      <c r="B214" s="165" t="s">
        <v>14</v>
      </c>
      <c r="C214" s="286" t="s">
        <v>158</v>
      </c>
      <c r="D214" s="286" t="s">
        <v>1787</v>
      </c>
      <c r="E214" s="221" t="s">
        <v>19</v>
      </c>
      <c r="F214" s="286">
        <v>300</v>
      </c>
      <c r="G214" s="279">
        <v>45413</v>
      </c>
      <c r="H214" s="467" t="s">
        <v>3450</v>
      </c>
      <c r="L214" s="264">
        <v>-22.022740488965699</v>
      </c>
      <c r="M214" s="264">
        <v>-69.553820254774394</v>
      </c>
      <c r="N214" s="15">
        <v>1</v>
      </c>
    </row>
    <row r="215" spans="1:14" ht="14.25" customHeight="1">
      <c r="A215" s="286" t="s">
        <v>3451</v>
      </c>
      <c r="B215" s="165" t="s">
        <v>14</v>
      </c>
      <c r="C215" s="286" t="s">
        <v>158</v>
      </c>
      <c r="D215" s="459" t="s">
        <v>2760</v>
      </c>
      <c r="E215" s="221" t="s">
        <v>42</v>
      </c>
      <c r="F215" s="373">
        <v>9</v>
      </c>
      <c r="G215" s="279">
        <v>45108</v>
      </c>
      <c r="H215" s="165" t="s">
        <v>3452</v>
      </c>
      <c r="L215" s="264">
        <v>-36.747501854177997</v>
      </c>
      <c r="M215" s="264">
        <v>-72.250511760285605</v>
      </c>
      <c r="N215" s="15">
        <v>1</v>
      </c>
    </row>
    <row r="216" spans="1:14" ht="14.25" customHeight="1">
      <c r="A216" s="286" t="s">
        <v>3453</v>
      </c>
      <c r="B216" s="165" t="s">
        <v>30</v>
      </c>
      <c r="C216" s="286" t="s">
        <v>3454</v>
      </c>
      <c r="D216" s="286" t="s">
        <v>3455</v>
      </c>
      <c r="E216" s="221" t="s">
        <v>31</v>
      </c>
      <c r="F216" s="373">
        <v>2.9</v>
      </c>
      <c r="G216" s="279">
        <v>44501</v>
      </c>
      <c r="H216" s="286" t="s">
        <v>3456</v>
      </c>
      <c r="L216" s="264">
        <v>-34.754847460147097</v>
      </c>
      <c r="M216" s="264">
        <v>-70.438929540004906</v>
      </c>
      <c r="N216" s="15">
        <v>1</v>
      </c>
    </row>
    <row r="217" spans="1:14" ht="14.25" customHeight="1">
      <c r="L217" s="15"/>
      <c r="M217" s="15"/>
      <c r="N217" s="15"/>
    </row>
    <row r="218" spans="1:14" ht="14.25" customHeight="1">
      <c r="L218" s="15"/>
      <c r="M218" s="15"/>
      <c r="N218" s="15"/>
    </row>
    <row r="219" spans="1:14" ht="14.25" customHeight="1">
      <c r="L219" s="15"/>
      <c r="M219" s="15"/>
      <c r="N219" s="15"/>
    </row>
    <row r="220" spans="1:14" ht="14.25" customHeight="1">
      <c r="L220" s="15"/>
      <c r="M220" s="15"/>
      <c r="N220" s="15"/>
    </row>
    <row r="221" spans="1:14" ht="14.25" customHeight="1">
      <c r="L221" s="15"/>
      <c r="M221" s="15"/>
      <c r="N221" s="15"/>
    </row>
    <row r="222" spans="1:14" ht="14.25" customHeight="1">
      <c r="L222" s="15"/>
      <c r="M222" s="15"/>
      <c r="N222" s="15"/>
    </row>
    <row r="223" spans="1:14" ht="14.25" customHeight="1">
      <c r="L223" s="15"/>
      <c r="M223" s="15"/>
      <c r="N223" s="15"/>
    </row>
    <row r="224" spans="1:14" ht="14.25" customHeight="1">
      <c r="L224" s="15"/>
      <c r="M224" s="15"/>
      <c r="N224" s="15"/>
    </row>
    <row r="225" spans="12:14" ht="14.25" customHeight="1">
      <c r="L225" s="15"/>
      <c r="M225" s="15"/>
      <c r="N225" s="15"/>
    </row>
    <row r="226" spans="12:14" ht="14.25" customHeight="1">
      <c r="L226" s="15"/>
      <c r="M226" s="15"/>
      <c r="N226" s="15"/>
    </row>
    <row r="227" spans="12:14" ht="14.25" customHeight="1">
      <c r="L227" s="15"/>
      <c r="M227" s="15"/>
      <c r="N227" s="15"/>
    </row>
    <row r="228" spans="12:14" ht="14.25" customHeight="1">
      <c r="L228" s="15"/>
      <c r="M228" s="15"/>
      <c r="N228" s="15"/>
    </row>
    <row r="229" spans="12:14" ht="14.25" customHeight="1">
      <c r="L229" s="15"/>
      <c r="M229" s="15"/>
      <c r="N229" s="15"/>
    </row>
    <row r="230" spans="12:14" ht="14.25" customHeight="1">
      <c r="L230" s="15"/>
      <c r="M230" s="15"/>
      <c r="N230" s="15"/>
    </row>
    <row r="231" spans="12:14" ht="14.25" customHeight="1">
      <c r="L231" s="15"/>
      <c r="M231" s="15"/>
      <c r="N231" s="15"/>
    </row>
    <row r="232" spans="12:14" ht="14.25" customHeight="1">
      <c r="L232" s="15"/>
      <c r="M232" s="15"/>
      <c r="N232" s="15"/>
    </row>
    <row r="233" spans="12:14" ht="14.25" customHeight="1">
      <c r="L233" s="15"/>
      <c r="M233" s="15"/>
      <c r="N233" s="15"/>
    </row>
    <row r="234" spans="12:14" ht="14.25" customHeight="1">
      <c r="L234" s="15"/>
      <c r="M234" s="15"/>
      <c r="N234" s="15"/>
    </row>
    <row r="235" spans="12:14" ht="14.25" customHeight="1">
      <c r="L235" s="15"/>
      <c r="M235" s="15"/>
      <c r="N235" s="15"/>
    </row>
    <row r="236" spans="12:14" ht="14.25" customHeight="1">
      <c r="L236" s="15"/>
      <c r="M236" s="15"/>
      <c r="N236" s="15"/>
    </row>
    <row r="237" spans="12:14" ht="14.25" customHeight="1">
      <c r="L237" s="15"/>
      <c r="M237" s="15"/>
      <c r="N237" s="15"/>
    </row>
    <row r="238" spans="12:14" ht="14.25" customHeight="1">
      <c r="L238" s="15"/>
      <c r="M238" s="15"/>
      <c r="N238" s="15"/>
    </row>
    <row r="239" spans="12:14" ht="14.25" customHeight="1">
      <c r="L239" s="15"/>
      <c r="M239" s="15"/>
      <c r="N239" s="15"/>
    </row>
    <row r="240" spans="12:14" ht="14.25" customHeight="1">
      <c r="L240" s="15"/>
      <c r="M240" s="15"/>
      <c r="N240" s="15"/>
    </row>
    <row r="241" spans="12:14" ht="14.25" customHeight="1">
      <c r="L241" s="15"/>
      <c r="M241" s="15"/>
      <c r="N241" s="15"/>
    </row>
    <row r="242" spans="12:14" ht="14.25" customHeight="1">
      <c r="L242" s="15"/>
      <c r="M242" s="15"/>
      <c r="N242" s="15"/>
    </row>
    <row r="243" spans="12:14" ht="14.25" customHeight="1">
      <c r="L243" s="15"/>
      <c r="M243" s="15"/>
      <c r="N243" s="15"/>
    </row>
    <row r="244" spans="12:14" ht="14.25" customHeight="1">
      <c r="L244" s="15"/>
      <c r="M244" s="15"/>
      <c r="N244" s="15"/>
    </row>
    <row r="245" spans="12:14" ht="14.25" customHeight="1">
      <c r="L245" s="15"/>
      <c r="M245" s="15"/>
      <c r="N245" s="15"/>
    </row>
    <row r="246" spans="12:14" ht="14.25" customHeight="1">
      <c r="L246" s="15"/>
      <c r="M246" s="15"/>
      <c r="N246" s="15"/>
    </row>
    <row r="247" spans="12:14" ht="14.25" customHeight="1">
      <c r="L247" s="15"/>
      <c r="M247" s="15"/>
      <c r="N247" s="15"/>
    </row>
    <row r="248" spans="12:14" ht="14.25" customHeight="1">
      <c r="L248" s="15"/>
      <c r="M248" s="15"/>
      <c r="N248" s="15"/>
    </row>
    <row r="249" spans="12:14" ht="14.25" customHeight="1">
      <c r="L249" s="15"/>
      <c r="M249" s="15"/>
      <c r="N249" s="15"/>
    </row>
    <row r="250" spans="12:14" ht="14.25" customHeight="1">
      <c r="L250" s="15"/>
      <c r="M250" s="15"/>
      <c r="N250" s="15"/>
    </row>
    <row r="251" spans="12:14" ht="14.25" customHeight="1">
      <c r="L251" s="15"/>
      <c r="M251" s="15"/>
      <c r="N251" s="15"/>
    </row>
    <row r="252" spans="12:14" ht="14.25" customHeight="1">
      <c r="L252" s="15"/>
      <c r="M252" s="15"/>
      <c r="N252" s="15"/>
    </row>
    <row r="253" spans="12:14" ht="14.25" customHeight="1">
      <c r="L253" s="15"/>
      <c r="M253" s="15"/>
      <c r="N253" s="15"/>
    </row>
    <row r="254" spans="12:14" ht="14.25" customHeight="1">
      <c r="L254" s="15"/>
      <c r="M254" s="15"/>
      <c r="N254" s="15"/>
    </row>
    <row r="255" spans="12:14" ht="14.25" customHeight="1">
      <c r="L255" s="15"/>
      <c r="M255" s="15"/>
      <c r="N255" s="15"/>
    </row>
    <row r="256" spans="12:14" ht="14.25" customHeight="1">
      <c r="L256" s="15"/>
      <c r="M256" s="15"/>
      <c r="N256" s="15"/>
    </row>
    <row r="257" spans="12:14" ht="14.25" customHeight="1">
      <c r="L257" s="15"/>
      <c r="M257" s="15"/>
      <c r="N257" s="15"/>
    </row>
    <row r="258" spans="12:14" ht="14.25" customHeight="1">
      <c r="L258" s="15"/>
      <c r="M258" s="15"/>
      <c r="N258" s="15"/>
    </row>
    <row r="259" spans="12:14" ht="14.25" customHeight="1">
      <c r="L259" s="15"/>
      <c r="M259" s="15"/>
      <c r="N259" s="15"/>
    </row>
    <row r="260" spans="12:14" ht="14.25" customHeight="1">
      <c r="L260" s="15"/>
      <c r="M260" s="15"/>
      <c r="N260" s="15"/>
    </row>
    <row r="261" spans="12:14" ht="14.25" customHeight="1">
      <c r="L261" s="15"/>
      <c r="M261" s="15"/>
      <c r="N261" s="15"/>
    </row>
    <row r="262" spans="12:14" ht="14.25" customHeight="1">
      <c r="L262" s="15"/>
      <c r="M262" s="15"/>
      <c r="N262" s="15"/>
    </row>
    <row r="263" spans="12:14" ht="14.25" customHeight="1">
      <c r="L263" s="15"/>
      <c r="M263" s="15"/>
      <c r="N263" s="15"/>
    </row>
    <row r="264" spans="12:14" ht="14.25" customHeight="1">
      <c r="L264" s="15"/>
      <c r="M264" s="15"/>
      <c r="N264" s="15"/>
    </row>
    <row r="265" spans="12:14" ht="14.25" customHeight="1">
      <c r="L265" s="15"/>
      <c r="M265" s="15"/>
      <c r="N265" s="15"/>
    </row>
    <row r="266" spans="12:14" ht="14.25" customHeight="1">
      <c r="L266" s="15"/>
      <c r="M266" s="15"/>
      <c r="N266" s="15"/>
    </row>
    <row r="267" spans="12:14" ht="14.25" customHeight="1">
      <c r="L267" s="15"/>
      <c r="M267" s="15"/>
      <c r="N267" s="15"/>
    </row>
    <row r="268" spans="12:14" ht="14.25" customHeight="1">
      <c r="L268" s="15"/>
      <c r="M268" s="15"/>
      <c r="N268" s="15"/>
    </row>
    <row r="269" spans="12:14" ht="14.25" customHeight="1">
      <c r="L269" s="15"/>
      <c r="M269" s="15"/>
      <c r="N269" s="15"/>
    </row>
    <row r="270" spans="12:14" ht="14.25" customHeight="1">
      <c r="L270" s="15"/>
      <c r="M270" s="15"/>
      <c r="N270" s="15"/>
    </row>
    <row r="271" spans="12:14" ht="14.25" customHeight="1">
      <c r="L271" s="15"/>
      <c r="M271" s="15"/>
      <c r="N271" s="15"/>
    </row>
    <row r="272" spans="12:14" ht="14.25" customHeight="1">
      <c r="L272" s="15"/>
      <c r="M272" s="15"/>
      <c r="N272" s="15"/>
    </row>
    <row r="273" spans="12:14" ht="14.25" customHeight="1">
      <c r="L273" s="15"/>
      <c r="M273" s="15"/>
      <c r="N273" s="15"/>
    </row>
    <row r="274" spans="12:14" ht="14.25" customHeight="1">
      <c r="L274" s="15"/>
      <c r="M274" s="15"/>
      <c r="N274" s="15"/>
    </row>
    <row r="275" spans="12:14" ht="14.25" customHeight="1">
      <c r="L275" s="15"/>
      <c r="M275" s="15"/>
      <c r="N275" s="15"/>
    </row>
    <row r="276" spans="12:14" ht="14.25" customHeight="1">
      <c r="L276" s="15"/>
      <c r="M276" s="15"/>
      <c r="N276" s="15"/>
    </row>
    <row r="277" spans="12:14" ht="14.25" customHeight="1">
      <c r="L277" s="15"/>
      <c r="M277" s="15"/>
      <c r="N277" s="15"/>
    </row>
    <row r="278" spans="12:14" ht="14.25" customHeight="1">
      <c r="L278" s="15"/>
      <c r="M278" s="15"/>
      <c r="N278" s="15"/>
    </row>
    <row r="279" spans="12:14" ht="14.25" customHeight="1">
      <c r="L279" s="15"/>
      <c r="M279" s="15"/>
      <c r="N279" s="15"/>
    </row>
    <row r="280" spans="12:14" ht="14.25" customHeight="1">
      <c r="L280" s="15"/>
      <c r="M280" s="15"/>
      <c r="N280" s="15"/>
    </row>
    <row r="281" spans="12:14" ht="14.25" customHeight="1">
      <c r="L281" s="15"/>
      <c r="M281" s="15"/>
      <c r="N281" s="15"/>
    </row>
    <row r="282" spans="12:14" ht="14.25" customHeight="1">
      <c r="L282" s="15"/>
      <c r="M282" s="15"/>
      <c r="N282" s="15"/>
    </row>
    <row r="283" spans="12:14" ht="14.25" customHeight="1">
      <c r="L283" s="15"/>
      <c r="M283" s="15"/>
      <c r="N283" s="15"/>
    </row>
    <row r="284" spans="12:14" ht="14.25" customHeight="1">
      <c r="L284" s="15"/>
      <c r="M284" s="15"/>
      <c r="N284" s="15"/>
    </row>
    <row r="285" spans="12:14" ht="14.25" customHeight="1">
      <c r="L285" s="15"/>
      <c r="M285" s="15"/>
      <c r="N285" s="15"/>
    </row>
    <row r="286" spans="12:14" ht="14.25" customHeight="1">
      <c r="L286" s="15"/>
      <c r="M286" s="15"/>
      <c r="N286" s="15"/>
    </row>
    <row r="287" spans="12:14" ht="14.25" customHeight="1">
      <c r="L287" s="15"/>
      <c r="M287" s="15"/>
      <c r="N287" s="15"/>
    </row>
    <row r="288" spans="12:14" ht="14.25" customHeight="1">
      <c r="L288" s="15"/>
      <c r="M288" s="15"/>
      <c r="N288" s="15"/>
    </row>
    <row r="289" spans="12:14" ht="14.25" customHeight="1">
      <c r="L289" s="15"/>
      <c r="M289" s="15"/>
      <c r="N289" s="15"/>
    </row>
    <row r="290" spans="12:14" ht="14.25" customHeight="1">
      <c r="L290" s="15"/>
      <c r="M290" s="15"/>
      <c r="N290" s="15"/>
    </row>
    <row r="291" spans="12:14" ht="14.25" customHeight="1">
      <c r="L291" s="15"/>
      <c r="M291" s="15"/>
      <c r="N291" s="15"/>
    </row>
    <row r="292" spans="12:14" ht="14.25" customHeight="1">
      <c r="L292" s="15"/>
      <c r="M292" s="15"/>
      <c r="N292" s="15"/>
    </row>
    <row r="293" spans="12:14" ht="14.25" customHeight="1">
      <c r="L293" s="15"/>
      <c r="M293" s="15"/>
      <c r="N293" s="15"/>
    </row>
    <row r="294" spans="12:14" ht="14.25" customHeight="1">
      <c r="L294" s="15"/>
      <c r="M294" s="15"/>
      <c r="N294" s="15"/>
    </row>
    <row r="295" spans="12:14" ht="14.25" customHeight="1">
      <c r="L295" s="15"/>
      <c r="M295" s="15"/>
      <c r="N295" s="15"/>
    </row>
    <row r="296" spans="12:14" ht="14.25" customHeight="1">
      <c r="L296" s="15"/>
      <c r="M296" s="15"/>
      <c r="N296" s="15"/>
    </row>
    <row r="297" spans="12:14" ht="14.25" customHeight="1">
      <c r="L297" s="15"/>
      <c r="M297" s="15"/>
      <c r="N297" s="15"/>
    </row>
    <row r="298" spans="12:14" ht="14.25" customHeight="1">
      <c r="L298" s="15"/>
      <c r="M298" s="15"/>
      <c r="N298" s="15"/>
    </row>
    <row r="299" spans="12:14" ht="14.25" customHeight="1">
      <c r="L299" s="15"/>
      <c r="M299" s="15"/>
      <c r="N299" s="15"/>
    </row>
    <row r="300" spans="12:14" ht="14.25" customHeight="1">
      <c r="L300" s="15"/>
      <c r="M300" s="15"/>
      <c r="N300" s="15"/>
    </row>
    <row r="301" spans="12:14" ht="14.25" customHeight="1">
      <c r="L301" s="15"/>
      <c r="M301" s="15"/>
      <c r="N301" s="15"/>
    </row>
    <row r="302" spans="12:14" ht="14.25" customHeight="1">
      <c r="L302" s="15"/>
      <c r="M302" s="15"/>
      <c r="N302" s="15"/>
    </row>
    <row r="303" spans="12:14" ht="14.25" customHeight="1">
      <c r="L303" s="15"/>
      <c r="M303" s="15"/>
      <c r="N303" s="15"/>
    </row>
    <row r="304" spans="12:14" ht="14.25" customHeight="1">
      <c r="L304" s="15"/>
      <c r="M304" s="15"/>
      <c r="N304" s="15"/>
    </row>
    <row r="305" spans="12:14" ht="14.25" customHeight="1">
      <c r="L305" s="15"/>
      <c r="M305" s="15"/>
      <c r="N305" s="15"/>
    </row>
    <row r="306" spans="12:14" ht="14.25" customHeight="1">
      <c r="L306" s="15"/>
      <c r="M306" s="15"/>
      <c r="N306" s="15"/>
    </row>
    <row r="307" spans="12:14" ht="14.25" customHeight="1">
      <c r="L307" s="15"/>
      <c r="M307" s="15"/>
      <c r="N307" s="15"/>
    </row>
    <row r="308" spans="12:14" ht="14.25" customHeight="1">
      <c r="L308" s="15"/>
      <c r="M308" s="15"/>
      <c r="N308" s="15"/>
    </row>
    <row r="309" spans="12:14" ht="14.25" customHeight="1">
      <c r="L309" s="15"/>
      <c r="M309" s="15"/>
      <c r="N309" s="15"/>
    </row>
    <row r="310" spans="12:14" ht="14.25" customHeight="1">
      <c r="L310" s="15"/>
      <c r="M310" s="15"/>
      <c r="N310" s="15"/>
    </row>
    <row r="311" spans="12:14" ht="14.25" customHeight="1">
      <c r="L311" s="15"/>
      <c r="M311" s="15"/>
      <c r="N311" s="15"/>
    </row>
    <row r="312" spans="12:14" ht="14.25" customHeight="1">
      <c r="L312" s="15"/>
      <c r="M312" s="15"/>
      <c r="N312" s="15"/>
    </row>
    <row r="313" spans="12:14" ht="14.25" customHeight="1">
      <c r="L313" s="15"/>
      <c r="M313" s="15"/>
      <c r="N313" s="15"/>
    </row>
    <row r="314" spans="12:14" ht="14.25" customHeight="1">
      <c r="L314" s="15"/>
      <c r="M314" s="15"/>
      <c r="N314" s="15"/>
    </row>
    <row r="315" spans="12:14" ht="14.25" customHeight="1">
      <c r="L315" s="15"/>
      <c r="M315" s="15"/>
      <c r="N315" s="15"/>
    </row>
    <row r="316" spans="12:14" ht="14.25" customHeight="1">
      <c r="L316" s="15"/>
      <c r="M316" s="15"/>
      <c r="N316" s="15"/>
    </row>
    <row r="317" spans="12:14" ht="14.25" customHeight="1">
      <c r="L317" s="15"/>
      <c r="M317" s="15"/>
      <c r="N317" s="15"/>
    </row>
    <row r="318" spans="12:14" ht="14.25" customHeight="1">
      <c r="L318" s="15"/>
      <c r="M318" s="15"/>
      <c r="N318" s="15"/>
    </row>
    <row r="319" spans="12:14" ht="14.25" customHeight="1">
      <c r="L319" s="15"/>
      <c r="M319" s="15"/>
      <c r="N319" s="15"/>
    </row>
    <row r="320" spans="12:14" ht="14.25" customHeight="1">
      <c r="L320" s="15"/>
      <c r="M320" s="15"/>
      <c r="N320" s="15"/>
    </row>
    <row r="321" spans="12:14" ht="14.25" customHeight="1">
      <c r="L321" s="15"/>
      <c r="M321" s="15"/>
      <c r="N321" s="15"/>
    </row>
    <row r="322" spans="12:14" ht="14.25" customHeight="1">
      <c r="L322" s="15"/>
      <c r="M322" s="15"/>
      <c r="N322" s="15"/>
    </row>
    <row r="323" spans="12:14" ht="14.25" customHeight="1">
      <c r="L323" s="15"/>
      <c r="M323" s="15"/>
      <c r="N323" s="15"/>
    </row>
    <row r="324" spans="12:14" ht="14.25" customHeight="1">
      <c r="L324" s="15"/>
      <c r="M324" s="15"/>
      <c r="N324" s="15"/>
    </row>
    <row r="325" spans="12:14" ht="14.25" customHeight="1">
      <c r="L325" s="15"/>
      <c r="M325" s="15"/>
      <c r="N325" s="15"/>
    </row>
    <row r="326" spans="12:14" ht="14.25" customHeight="1">
      <c r="L326" s="15"/>
      <c r="M326" s="15"/>
      <c r="N326" s="15"/>
    </row>
    <row r="327" spans="12:14" ht="14.25" customHeight="1">
      <c r="L327" s="15"/>
      <c r="M327" s="15"/>
      <c r="N327" s="15"/>
    </row>
    <row r="328" spans="12:14" ht="14.25" customHeight="1">
      <c r="L328" s="15"/>
      <c r="M328" s="15"/>
      <c r="N328" s="15"/>
    </row>
    <row r="329" spans="12:14" ht="14.25" customHeight="1">
      <c r="L329" s="15"/>
      <c r="M329" s="15"/>
      <c r="N329" s="15"/>
    </row>
    <row r="330" spans="12:14" ht="14.25" customHeight="1">
      <c r="L330" s="15"/>
      <c r="M330" s="15"/>
      <c r="N330" s="15"/>
    </row>
    <row r="331" spans="12:14" ht="14.25" customHeight="1">
      <c r="L331" s="15"/>
      <c r="M331" s="15"/>
      <c r="N331" s="15"/>
    </row>
    <row r="332" spans="12:14" ht="14.25" customHeight="1">
      <c r="L332" s="15"/>
      <c r="M332" s="15"/>
      <c r="N332" s="15"/>
    </row>
    <row r="333" spans="12:14" ht="14.25" customHeight="1">
      <c r="L333" s="15"/>
      <c r="M333" s="15"/>
      <c r="N333" s="15"/>
    </row>
    <row r="334" spans="12:14" ht="14.25" customHeight="1">
      <c r="L334" s="15"/>
      <c r="M334" s="15"/>
      <c r="N334" s="15"/>
    </row>
    <row r="335" spans="12:14" ht="14.25" customHeight="1">
      <c r="L335" s="15"/>
      <c r="M335" s="15"/>
      <c r="N335" s="15"/>
    </row>
    <row r="336" spans="12:14" ht="14.25" customHeight="1">
      <c r="L336" s="15"/>
      <c r="M336" s="15"/>
      <c r="N336" s="15"/>
    </row>
    <row r="337" spans="12:14" ht="14.25" customHeight="1">
      <c r="L337" s="15"/>
      <c r="M337" s="15"/>
      <c r="N337" s="15"/>
    </row>
    <row r="338" spans="12:14" ht="14.25" customHeight="1">
      <c r="L338" s="15"/>
      <c r="M338" s="15"/>
      <c r="N338" s="15"/>
    </row>
    <row r="339" spans="12:14" ht="14.25" customHeight="1">
      <c r="L339" s="15"/>
      <c r="M339" s="15"/>
      <c r="N339" s="15"/>
    </row>
    <row r="340" spans="12:14" ht="14.25" customHeight="1">
      <c r="L340" s="15"/>
      <c r="M340" s="15"/>
      <c r="N340" s="15"/>
    </row>
    <row r="341" spans="12:14" ht="14.25" customHeight="1">
      <c r="L341" s="15"/>
      <c r="M341" s="15"/>
      <c r="N341" s="15"/>
    </row>
    <row r="342" spans="12:14" ht="14.25" customHeight="1">
      <c r="L342" s="15"/>
      <c r="M342" s="15"/>
      <c r="N342" s="15"/>
    </row>
    <row r="343" spans="12:14" ht="14.25" customHeight="1">
      <c r="L343" s="15"/>
      <c r="M343" s="15"/>
      <c r="N343" s="15"/>
    </row>
    <row r="344" spans="12:14" ht="14.25" customHeight="1">
      <c r="L344" s="15"/>
      <c r="M344" s="15"/>
      <c r="N344" s="15"/>
    </row>
    <row r="345" spans="12:14" ht="14.25" customHeight="1">
      <c r="L345" s="15"/>
      <c r="M345" s="15"/>
      <c r="N345" s="15"/>
    </row>
    <row r="346" spans="12:14" ht="14.25" customHeight="1">
      <c r="L346" s="15"/>
      <c r="M346" s="15"/>
      <c r="N346" s="15"/>
    </row>
    <row r="347" spans="12:14" ht="14.25" customHeight="1">
      <c r="L347" s="15"/>
      <c r="M347" s="15"/>
      <c r="N347" s="15"/>
    </row>
    <row r="348" spans="12:14" ht="14.25" customHeight="1">
      <c r="L348" s="15"/>
      <c r="M348" s="15"/>
      <c r="N348" s="15"/>
    </row>
    <row r="349" spans="12:14" ht="14.25" customHeight="1">
      <c r="L349" s="15"/>
      <c r="M349" s="15"/>
      <c r="N349" s="15"/>
    </row>
    <row r="350" spans="12:14" ht="14.25" customHeight="1">
      <c r="L350" s="15"/>
      <c r="M350" s="15"/>
      <c r="N350" s="15"/>
    </row>
    <row r="351" spans="12:14" ht="14.25" customHeight="1">
      <c r="L351" s="15"/>
      <c r="M351" s="15"/>
      <c r="N351" s="15"/>
    </row>
    <row r="352" spans="12:14" ht="14.25" customHeight="1">
      <c r="L352" s="15"/>
      <c r="M352" s="15"/>
      <c r="N352" s="15"/>
    </row>
    <row r="353" spans="12:14" ht="14.25" customHeight="1">
      <c r="L353" s="15"/>
      <c r="M353" s="15"/>
      <c r="N353" s="15"/>
    </row>
    <row r="354" spans="12:14" ht="14.25" customHeight="1">
      <c r="L354" s="15"/>
      <c r="M354" s="15"/>
      <c r="N354" s="15"/>
    </row>
    <row r="355" spans="12:14" ht="14.25" customHeight="1">
      <c r="L355" s="15"/>
      <c r="M355" s="15"/>
      <c r="N355" s="15"/>
    </row>
    <row r="356" spans="12:14" ht="14.25" customHeight="1">
      <c r="L356" s="15"/>
      <c r="M356" s="15"/>
      <c r="N356" s="15"/>
    </row>
    <row r="357" spans="12:14" ht="14.25" customHeight="1">
      <c r="L357" s="15"/>
      <c r="M357" s="15"/>
      <c r="N357" s="15"/>
    </row>
    <row r="358" spans="12:14" ht="14.25" customHeight="1">
      <c r="L358" s="15"/>
      <c r="M358" s="15"/>
      <c r="N358" s="15"/>
    </row>
    <row r="359" spans="12:14" ht="14.25" customHeight="1">
      <c r="L359" s="15"/>
      <c r="M359" s="15"/>
      <c r="N359" s="15"/>
    </row>
    <row r="360" spans="12:14" ht="14.25" customHeight="1">
      <c r="L360" s="15"/>
      <c r="M360" s="15"/>
      <c r="N360" s="15"/>
    </row>
    <row r="361" spans="12:14" ht="14.25" customHeight="1">
      <c r="L361" s="15"/>
      <c r="M361" s="15"/>
      <c r="N361" s="15"/>
    </row>
    <row r="362" spans="12:14" ht="14.25" customHeight="1">
      <c r="L362" s="15"/>
      <c r="M362" s="15"/>
      <c r="N362" s="15"/>
    </row>
    <row r="363" spans="12:14" ht="14.25" customHeight="1">
      <c r="L363" s="15"/>
      <c r="M363" s="15"/>
      <c r="N363" s="15"/>
    </row>
    <row r="364" spans="12:14" ht="14.25" customHeight="1">
      <c r="L364" s="15"/>
      <c r="M364" s="15"/>
      <c r="N364" s="15"/>
    </row>
    <row r="365" spans="12:14" ht="14.25" customHeight="1">
      <c r="L365" s="15"/>
      <c r="M365" s="15"/>
      <c r="N365" s="15"/>
    </row>
    <row r="366" spans="12:14" ht="14.25" customHeight="1">
      <c r="L366" s="15"/>
      <c r="M366" s="15"/>
      <c r="N366" s="15"/>
    </row>
    <row r="367" spans="12:14" ht="14.25" customHeight="1">
      <c r="L367" s="15"/>
      <c r="M367" s="15"/>
      <c r="N367" s="15"/>
    </row>
    <row r="368" spans="12:14" ht="14.25" customHeight="1">
      <c r="L368" s="15"/>
      <c r="M368" s="15"/>
      <c r="N368" s="15"/>
    </row>
    <row r="369" spans="12:14" ht="14.25" customHeight="1">
      <c r="L369" s="15"/>
      <c r="M369" s="15"/>
      <c r="N369" s="15"/>
    </row>
    <row r="370" spans="12:14" ht="14.25" customHeight="1">
      <c r="L370" s="15"/>
      <c r="M370" s="15"/>
      <c r="N370" s="15"/>
    </row>
    <row r="371" spans="12:14" ht="14.25" customHeight="1">
      <c r="L371" s="15"/>
      <c r="M371" s="15"/>
      <c r="N371" s="15"/>
    </row>
    <row r="372" spans="12:14" ht="14.25" customHeight="1">
      <c r="L372" s="15"/>
      <c r="M372" s="15"/>
      <c r="N372" s="15"/>
    </row>
    <row r="373" spans="12:14" ht="14.25" customHeight="1">
      <c r="L373" s="15"/>
      <c r="M373" s="15"/>
      <c r="N373" s="15"/>
    </row>
    <row r="374" spans="12:14" ht="14.25" customHeight="1">
      <c r="L374" s="15"/>
      <c r="M374" s="15"/>
      <c r="N374" s="15"/>
    </row>
    <row r="375" spans="12:14" ht="14.25" customHeight="1">
      <c r="L375" s="15"/>
      <c r="M375" s="15"/>
      <c r="N375" s="15"/>
    </row>
    <row r="376" spans="12:14" ht="14.25" customHeight="1">
      <c r="L376" s="15"/>
      <c r="M376" s="15"/>
      <c r="N376" s="15"/>
    </row>
    <row r="377" spans="12:14" ht="14.25" customHeight="1">
      <c r="L377" s="15"/>
      <c r="M377" s="15"/>
      <c r="N377" s="15"/>
    </row>
    <row r="378" spans="12:14" ht="14.25" customHeight="1">
      <c r="L378" s="15"/>
      <c r="M378" s="15"/>
      <c r="N378" s="15"/>
    </row>
    <row r="379" spans="12:14" ht="14.25" customHeight="1">
      <c r="L379" s="15"/>
      <c r="M379" s="15"/>
      <c r="N379" s="15"/>
    </row>
    <row r="380" spans="12:14" ht="14.25" customHeight="1">
      <c r="L380" s="15"/>
      <c r="M380" s="15"/>
      <c r="N380" s="15"/>
    </row>
    <row r="381" spans="12:14" ht="14.25" customHeight="1">
      <c r="L381" s="15"/>
      <c r="M381" s="15"/>
      <c r="N381" s="15"/>
    </row>
    <row r="382" spans="12:14" ht="14.25" customHeight="1">
      <c r="L382" s="15"/>
      <c r="M382" s="15"/>
      <c r="N382" s="15"/>
    </row>
    <row r="383" spans="12:14" ht="14.25" customHeight="1">
      <c r="L383" s="15"/>
      <c r="M383" s="15"/>
      <c r="N383" s="15"/>
    </row>
    <row r="384" spans="12:14" ht="14.25" customHeight="1">
      <c r="L384" s="15"/>
      <c r="M384" s="15"/>
      <c r="N384" s="15"/>
    </row>
    <row r="385" spans="12:14" ht="14.25" customHeight="1">
      <c r="L385" s="15"/>
      <c r="M385" s="15"/>
      <c r="N385" s="15"/>
    </row>
    <row r="386" spans="12:14" ht="14.25" customHeight="1">
      <c r="L386" s="15"/>
      <c r="M386" s="15"/>
      <c r="N386" s="15"/>
    </row>
    <row r="387" spans="12:14" ht="14.25" customHeight="1">
      <c r="L387" s="15"/>
      <c r="M387" s="15"/>
      <c r="N387" s="15"/>
    </row>
    <row r="388" spans="12:14" ht="14.25" customHeight="1">
      <c r="L388" s="15"/>
      <c r="M388" s="15"/>
      <c r="N388" s="15"/>
    </row>
    <row r="389" spans="12:14" ht="14.25" customHeight="1">
      <c r="L389" s="15"/>
      <c r="M389" s="15"/>
      <c r="N389" s="15"/>
    </row>
    <row r="390" spans="12:14" ht="14.25" customHeight="1">
      <c r="L390" s="15"/>
      <c r="M390" s="15"/>
      <c r="N390" s="15"/>
    </row>
    <row r="391" spans="12:14" ht="14.25" customHeight="1">
      <c r="L391" s="15"/>
      <c r="M391" s="15"/>
      <c r="N391" s="15"/>
    </row>
    <row r="392" spans="12:14" ht="14.25" customHeight="1">
      <c r="L392" s="15"/>
      <c r="M392" s="15"/>
      <c r="N392" s="15"/>
    </row>
    <row r="393" spans="12:14" ht="14.25" customHeight="1">
      <c r="L393" s="15"/>
      <c r="M393" s="15"/>
      <c r="N393" s="15"/>
    </row>
    <row r="394" spans="12:14" ht="14.25" customHeight="1">
      <c r="L394" s="15"/>
      <c r="M394" s="15"/>
      <c r="N394" s="15"/>
    </row>
    <row r="395" spans="12:14" ht="14.25" customHeight="1">
      <c r="L395" s="15"/>
      <c r="M395" s="15"/>
      <c r="N395" s="15"/>
    </row>
    <row r="396" spans="12:14" ht="14.25" customHeight="1">
      <c r="L396" s="15"/>
      <c r="M396" s="15"/>
      <c r="N396" s="15"/>
    </row>
    <row r="397" spans="12:14" ht="14.25" customHeight="1">
      <c r="L397" s="15"/>
      <c r="M397" s="15"/>
      <c r="N397" s="15"/>
    </row>
    <row r="398" spans="12:14" ht="14.25" customHeight="1">
      <c r="L398" s="15"/>
      <c r="M398" s="15"/>
      <c r="N398" s="15"/>
    </row>
    <row r="399" spans="12:14" ht="14.25" customHeight="1">
      <c r="L399" s="15"/>
      <c r="M399" s="15"/>
      <c r="N399" s="15"/>
    </row>
    <row r="400" spans="12:14" ht="14.25" customHeight="1">
      <c r="L400" s="15"/>
      <c r="M400" s="15"/>
      <c r="N400" s="15"/>
    </row>
    <row r="401" spans="12:14" ht="14.25" customHeight="1">
      <c r="L401" s="15"/>
      <c r="M401" s="15"/>
      <c r="N401" s="15"/>
    </row>
    <row r="402" spans="12:14" ht="14.25" customHeight="1">
      <c r="L402" s="15"/>
      <c r="M402" s="15"/>
      <c r="N402" s="15"/>
    </row>
    <row r="403" spans="12:14" ht="14.25" customHeight="1">
      <c r="L403" s="15"/>
      <c r="M403" s="15"/>
      <c r="N403" s="15"/>
    </row>
    <row r="404" spans="12:14" ht="14.25" customHeight="1">
      <c r="L404" s="15"/>
      <c r="M404" s="15"/>
      <c r="N404" s="15"/>
    </row>
    <row r="405" spans="12:14" ht="14.25" customHeight="1">
      <c r="L405" s="15"/>
      <c r="M405" s="15"/>
      <c r="N405" s="15"/>
    </row>
    <row r="406" spans="12:14" ht="14.25" customHeight="1">
      <c r="L406" s="15"/>
      <c r="M406" s="15"/>
      <c r="N406" s="15"/>
    </row>
    <row r="407" spans="12:14" ht="14.25" customHeight="1">
      <c r="L407" s="15"/>
      <c r="M407" s="15"/>
      <c r="N407" s="15"/>
    </row>
    <row r="408" spans="12:14" ht="14.25" customHeight="1">
      <c r="L408" s="15"/>
      <c r="M408" s="15"/>
      <c r="N408" s="15"/>
    </row>
    <row r="409" spans="12:14" ht="14.25" customHeight="1">
      <c r="L409" s="15"/>
      <c r="M409" s="15"/>
      <c r="N409" s="15"/>
    </row>
    <row r="410" spans="12:14" ht="14.25" customHeight="1">
      <c r="L410" s="15"/>
      <c r="M410" s="15"/>
      <c r="N410" s="15"/>
    </row>
    <row r="411" spans="12:14" ht="14.25" customHeight="1">
      <c r="L411" s="15"/>
      <c r="M411" s="15"/>
      <c r="N411" s="15"/>
    </row>
    <row r="412" spans="12:14" ht="14.25" customHeight="1">
      <c r="L412" s="15"/>
      <c r="M412" s="15"/>
      <c r="N412" s="15"/>
    </row>
    <row r="413" spans="12:14" ht="14.25" customHeight="1">
      <c r="L413" s="15"/>
      <c r="M413" s="15"/>
      <c r="N413" s="15"/>
    </row>
    <row r="414" spans="12:14" ht="14.25" customHeight="1">
      <c r="L414" s="15"/>
      <c r="M414" s="15"/>
      <c r="N414" s="15"/>
    </row>
    <row r="415" spans="12:14" ht="14.25" customHeight="1">
      <c r="L415" s="15"/>
      <c r="M415" s="15"/>
      <c r="N415" s="15"/>
    </row>
    <row r="416" spans="12:14" ht="14.25" customHeight="1">
      <c r="L416" s="15"/>
      <c r="M416" s="15"/>
      <c r="N416" s="15"/>
    </row>
    <row r="417" spans="12:14" ht="14.25" customHeight="1">
      <c r="L417" s="15"/>
      <c r="M417" s="15"/>
      <c r="N417" s="15"/>
    </row>
    <row r="418" spans="12:14" ht="14.25" customHeight="1">
      <c r="L418" s="15"/>
      <c r="M418" s="15"/>
      <c r="N418" s="15"/>
    </row>
    <row r="419" spans="12:14" ht="14.25" customHeight="1">
      <c r="L419" s="15"/>
      <c r="M419" s="15"/>
      <c r="N419" s="15"/>
    </row>
    <row r="420" spans="12:14" ht="14.25" customHeight="1">
      <c r="L420" s="15"/>
      <c r="M420" s="15"/>
      <c r="N420" s="15"/>
    </row>
    <row r="421" spans="12:14" ht="14.25" customHeight="1">
      <c r="L421" s="15"/>
      <c r="M421" s="15"/>
      <c r="N421" s="15"/>
    </row>
    <row r="422" spans="12:14" ht="14.25" customHeight="1">
      <c r="L422" s="15"/>
      <c r="M422" s="15"/>
      <c r="N422" s="15"/>
    </row>
    <row r="423" spans="12:14" ht="14.25" customHeight="1">
      <c r="L423" s="15"/>
      <c r="M423" s="15"/>
      <c r="N423" s="15"/>
    </row>
    <row r="424" spans="12:14" ht="14.25" customHeight="1">
      <c r="L424" s="15"/>
      <c r="M424" s="15"/>
      <c r="N424" s="15"/>
    </row>
    <row r="425" spans="12:14" ht="14.25" customHeight="1">
      <c r="L425" s="15"/>
      <c r="M425" s="15"/>
      <c r="N425" s="15"/>
    </row>
    <row r="426" spans="12:14" ht="14.25" customHeight="1">
      <c r="L426" s="15"/>
      <c r="M426" s="15"/>
      <c r="N426" s="15"/>
    </row>
    <row r="427" spans="12:14" ht="14.25" customHeight="1">
      <c r="L427" s="15"/>
      <c r="M427" s="15"/>
      <c r="N427" s="15"/>
    </row>
    <row r="428" spans="12:14" ht="14.25" customHeight="1">
      <c r="L428" s="15"/>
      <c r="M428" s="15"/>
      <c r="N428" s="15"/>
    </row>
    <row r="429" spans="12:14" ht="14.25" customHeight="1">
      <c r="L429" s="15"/>
      <c r="M429" s="15"/>
      <c r="N429" s="15"/>
    </row>
    <row r="430" spans="12:14" ht="14.25" customHeight="1">
      <c r="L430" s="15"/>
      <c r="M430" s="15"/>
      <c r="N430" s="15"/>
    </row>
    <row r="431" spans="12:14" ht="14.25" customHeight="1">
      <c r="L431" s="15"/>
      <c r="M431" s="15"/>
      <c r="N431" s="15"/>
    </row>
    <row r="432" spans="12:14" ht="14.25" customHeight="1">
      <c r="L432" s="15"/>
      <c r="M432" s="15"/>
      <c r="N432" s="15"/>
    </row>
    <row r="433" spans="12:14" ht="14.25" customHeight="1">
      <c r="L433" s="15"/>
      <c r="M433" s="15"/>
      <c r="N433" s="15"/>
    </row>
    <row r="434" spans="12:14" ht="14.25" customHeight="1">
      <c r="L434" s="15"/>
      <c r="M434" s="15"/>
      <c r="N434" s="15"/>
    </row>
    <row r="435" spans="12:14" ht="14.25" customHeight="1">
      <c r="L435" s="15"/>
      <c r="M435" s="15"/>
      <c r="N435" s="15"/>
    </row>
    <row r="436" spans="12:14" ht="14.25" customHeight="1">
      <c r="L436" s="15"/>
      <c r="M436" s="15"/>
      <c r="N436" s="15"/>
    </row>
    <row r="437" spans="12:14" ht="14.25" customHeight="1">
      <c r="L437" s="15"/>
      <c r="M437" s="15"/>
      <c r="N437" s="15"/>
    </row>
    <row r="438" spans="12:14" ht="14.25" customHeight="1">
      <c r="L438" s="15"/>
      <c r="M438" s="15"/>
      <c r="N438" s="15"/>
    </row>
    <row r="439" spans="12:14" ht="14.25" customHeight="1">
      <c r="L439" s="15"/>
      <c r="M439" s="15"/>
      <c r="N439" s="15"/>
    </row>
    <row r="440" spans="12:14" ht="14.25" customHeight="1">
      <c r="L440" s="15"/>
      <c r="M440" s="15"/>
      <c r="N440" s="15"/>
    </row>
    <row r="441" spans="12:14" ht="14.25" customHeight="1">
      <c r="L441" s="15"/>
      <c r="M441" s="15"/>
      <c r="N441" s="15"/>
    </row>
    <row r="442" spans="12:14" ht="14.25" customHeight="1">
      <c r="L442" s="15"/>
      <c r="M442" s="15"/>
      <c r="N442" s="15"/>
    </row>
    <row r="443" spans="12:14" ht="14.25" customHeight="1">
      <c r="L443" s="15"/>
      <c r="M443" s="15"/>
      <c r="N443" s="15"/>
    </row>
    <row r="444" spans="12:14" ht="14.25" customHeight="1">
      <c r="L444" s="15"/>
      <c r="M444" s="15"/>
      <c r="N444" s="15"/>
    </row>
    <row r="445" spans="12:14" ht="14.25" customHeight="1">
      <c r="L445" s="15"/>
      <c r="M445" s="15"/>
      <c r="N445" s="15"/>
    </row>
    <row r="446" spans="12:14" ht="14.25" customHeight="1">
      <c r="L446" s="15"/>
      <c r="M446" s="15"/>
      <c r="N446" s="15"/>
    </row>
    <row r="447" spans="12:14" ht="14.25" customHeight="1">
      <c r="L447" s="15"/>
      <c r="M447" s="15"/>
      <c r="N447" s="15"/>
    </row>
    <row r="448" spans="12:14" ht="14.25" customHeight="1">
      <c r="L448" s="15"/>
      <c r="M448" s="15"/>
      <c r="N448" s="15"/>
    </row>
    <row r="449" spans="12:14" ht="14.25" customHeight="1">
      <c r="L449" s="15"/>
      <c r="M449" s="15"/>
      <c r="N449" s="15"/>
    </row>
    <row r="450" spans="12:14" ht="14.25" customHeight="1">
      <c r="L450" s="15"/>
      <c r="M450" s="15"/>
      <c r="N450" s="15"/>
    </row>
    <row r="451" spans="12:14" ht="14.25" customHeight="1">
      <c r="L451" s="15"/>
      <c r="M451" s="15"/>
      <c r="N451" s="15"/>
    </row>
    <row r="452" spans="12:14" ht="14.25" customHeight="1">
      <c r="L452" s="15"/>
      <c r="M452" s="15"/>
      <c r="N452" s="15"/>
    </row>
    <row r="453" spans="12:14" ht="14.25" customHeight="1">
      <c r="L453" s="15"/>
      <c r="M453" s="15"/>
      <c r="N453" s="15"/>
    </row>
    <row r="454" spans="12:14" ht="14.25" customHeight="1">
      <c r="L454" s="15"/>
      <c r="M454" s="15"/>
      <c r="N454" s="15"/>
    </row>
    <row r="455" spans="12:14" ht="14.25" customHeight="1">
      <c r="L455" s="15"/>
      <c r="M455" s="15"/>
      <c r="N455" s="15"/>
    </row>
    <row r="456" spans="12:14" ht="14.25" customHeight="1">
      <c r="L456" s="15"/>
      <c r="M456" s="15"/>
      <c r="N456" s="15"/>
    </row>
    <row r="457" spans="12:14" ht="14.25" customHeight="1">
      <c r="L457" s="15"/>
      <c r="M457" s="15"/>
      <c r="N457" s="15"/>
    </row>
    <row r="458" spans="12:14" ht="14.25" customHeight="1">
      <c r="L458" s="15"/>
      <c r="M458" s="15"/>
      <c r="N458" s="15"/>
    </row>
    <row r="459" spans="12:14" ht="14.25" customHeight="1">
      <c r="L459" s="15"/>
      <c r="M459" s="15"/>
      <c r="N459" s="15"/>
    </row>
    <row r="460" spans="12:14" ht="14.25" customHeight="1">
      <c r="L460" s="15"/>
      <c r="M460" s="15"/>
      <c r="N460" s="15"/>
    </row>
    <row r="461" spans="12:14" ht="14.25" customHeight="1">
      <c r="L461" s="15"/>
      <c r="M461" s="15"/>
      <c r="N461" s="15"/>
    </row>
    <row r="462" spans="12:14" ht="14.25" customHeight="1">
      <c r="L462" s="15"/>
      <c r="M462" s="15"/>
      <c r="N462" s="15"/>
    </row>
    <row r="463" spans="12:14" ht="14.25" customHeight="1">
      <c r="L463" s="15"/>
      <c r="M463" s="15"/>
      <c r="N463" s="15"/>
    </row>
    <row r="464" spans="12:14" ht="14.25" customHeight="1">
      <c r="L464" s="15"/>
      <c r="M464" s="15"/>
      <c r="N464" s="15"/>
    </row>
    <row r="465" spans="12:14" ht="14.25" customHeight="1">
      <c r="L465" s="15"/>
      <c r="M465" s="15"/>
      <c r="N465" s="15"/>
    </row>
    <row r="466" spans="12:14" ht="14.25" customHeight="1">
      <c r="L466" s="15"/>
      <c r="M466" s="15"/>
      <c r="N466" s="15"/>
    </row>
    <row r="467" spans="12:14" ht="14.25" customHeight="1">
      <c r="L467" s="15"/>
      <c r="M467" s="15"/>
      <c r="N467" s="15"/>
    </row>
    <row r="468" spans="12:14" ht="14.25" customHeight="1">
      <c r="L468" s="15"/>
      <c r="M468" s="15"/>
      <c r="N468" s="15"/>
    </row>
    <row r="469" spans="12:14" ht="14.25" customHeight="1">
      <c r="L469" s="15"/>
      <c r="M469" s="15"/>
      <c r="N469" s="15"/>
    </row>
    <row r="470" spans="12:14" ht="14.25" customHeight="1">
      <c r="L470" s="15"/>
      <c r="M470" s="15"/>
      <c r="N470" s="15"/>
    </row>
    <row r="471" spans="12:14" ht="14.25" customHeight="1">
      <c r="L471" s="15"/>
      <c r="M471" s="15"/>
      <c r="N471" s="15"/>
    </row>
    <row r="472" spans="12:14" ht="14.25" customHeight="1">
      <c r="L472" s="15"/>
      <c r="M472" s="15"/>
      <c r="N472" s="15"/>
    </row>
    <row r="473" spans="12:14" ht="14.25" customHeight="1">
      <c r="L473" s="15"/>
      <c r="M473" s="15"/>
      <c r="N473" s="15"/>
    </row>
    <row r="474" spans="12:14" ht="14.25" customHeight="1">
      <c r="L474" s="15"/>
      <c r="M474" s="15"/>
      <c r="N474" s="15"/>
    </row>
    <row r="475" spans="12:14" ht="14.25" customHeight="1">
      <c r="L475" s="15"/>
      <c r="M475" s="15"/>
      <c r="N475" s="15"/>
    </row>
    <row r="476" spans="12:14" ht="14.25" customHeight="1">
      <c r="L476" s="15"/>
      <c r="M476" s="15"/>
      <c r="N476" s="15"/>
    </row>
    <row r="477" spans="12:14" ht="14.25" customHeight="1">
      <c r="L477" s="15"/>
      <c r="M477" s="15"/>
      <c r="N477" s="15"/>
    </row>
    <row r="478" spans="12:14" ht="14.25" customHeight="1">
      <c r="L478" s="15"/>
      <c r="M478" s="15"/>
      <c r="N478" s="15"/>
    </row>
    <row r="479" spans="12:14" ht="14.25" customHeight="1">
      <c r="L479" s="15"/>
      <c r="M479" s="15"/>
      <c r="N479" s="15"/>
    </row>
    <row r="480" spans="12:14" ht="14.25" customHeight="1">
      <c r="L480" s="15"/>
      <c r="M480" s="15"/>
      <c r="N480" s="15"/>
    </row>
    <row r="481" spans="12:14" ht="14.25" customHeight="1">
      <c r="L481" s="15"/>
      <c r="M481" s="15"/>
      <c r="N481" s="15"/>
    </row>
    <row r="482" spans="12:14" ht="14.25" customHeight="1">
      <c r="L482" s="15"/>
      <c r="M482" s="15"/>
      <c r="N482" s="15"/>
    </row>
    <row r="483" spans="12:14" ht="14.25" customHeight="1">
      <c r="L483" s="15"/>
      <c r="M483" s="15"/>
      <c r="N483" s="15"/>
    </row>
    <row r="484" spans="12:14" ht="14.25" customHeight="1">
      <c r="L484" s="15"/>
      <c r="M484" s="15"/>
      <c r="N484" s="15"/>
    </row>
    <row r="485" spans="12:14" ht="14.25" customHeight="1">
      <c r="L485" s="15"/>
      <c r="M485" s="15"/>
      <c r="N485" s="15"/>
    </row>
    <row r="486" spans="12:14" ht="14.25" customHeight="1">
      <c r="L486" s="15"/>
      <c r="M486" s="15"/>
      <c r="N486" s="15"/>
    </row>
    <row r="487" spans="12:14" ht="14.25" customHeight="1">
      <c r="L487" s="15"/>
      <c r="M487" s="15"/>
      <c r="N487" s="15"/>
    </row>
    <row r="488" spans="12:14" ht="14.25" customHeight="1">
      <c r="L488" s="15"/>
      <c r="M488" s="15"/>
      <c r="N488" s="15"/>
    </row>
    <row r="489" spans="12:14" ht="14.25" customHeight="1">
      <c r="L489" s="15"/>
      <c r="M489" s="15"/>
      <c r="N489" s="15"/>
    </row>
    <row r="490" spans="12:14" ht="14.25" customHeight="1">
      <c r="L490" s="15"/>
      <c r="M490" s="15"/>
      <c r="N490" s="15"/>
    </row>
    <row r="491" spans="12:14" ht="14.25" customHeight="1">
      <c r="L491" s="15"/>
      <c r="M491" s="15"/>
      <c r="N491" s="15"/>
    </row>
    <row r="492" spans="12:14" ht="14.25" customHeight="1">
      <c r="L492" s="15"/>
      <c r="M492" s="15"/>
      <c r="N492" s="15"/>
    </row>
    <row r="493" spans="12:14" ht="14.25" customHeight="1">
      <c r="L493" s="15"/>
      <c r="M493" s="15"/>
      <c r="N493" s="15"/>
    </row>
    <row r="494" spans="12:14" ht="14.25" customHeight="1">
      <c r="L494" s="15"/>
      <c r="M494" s="15"/>
      <c r="N494" s="15"/>
    </row>
    <row r="495" spans="12:14" ht="14.25" customHeight="1">
      <c r="L495" s="15"/>
      <c r="M495" s="15"/>
      <c r="N495" s="15"/>
    </row>
    <row r="496" spans="12:14" ht="14.25" customHeight="1">
      <c r="L496" s="15"/>
      <c r="M496" s="15"/>
      <c r="N496" s="15"/>
    </row>
    <row r="497" spans="12:14" ht="14.25" customHeight="1">
      <c r="L497" s="15"/>
      <c r="M497" s="15"/>
      <c r="N497" s="15"/>
    </row>
    <row r="498" spans="12:14" ht="14.25" customHeight="1">
      <c r="L498" s="15"/>
      <c r="M498" s="15"/>
      <c r="N498" s="15"/>
    </row>
    <row r="499" spans="12:14" ht="14.25" customHeight="1">
      <c r="L499" s="15"/>
      <c r="M499" s="15"/>
      <c r="N499" s="15"/>
    </row>
    <row r="500" spans="12:14" ht="14.25" customHeight="1">
      <c r="L500" s="15"/>
      <c r="M500" s="15"/>
      <c r="N500" s="15"/>
    </row>
    <row r="501" spans="12:14" ht="14.25" customHeight="1">
      <c r="L501" s="15"/>
      <c r="M501" s="15"/>
      <c r="N501" s="15"/>
    </row>
    <row r="502" spans="12:14" ht="14.25" customHeight="1">
      <c r="L502" s="15"/>
      <c r="M502" s="15"/>
      <c r="N502" s="15"/>
    </row>
    <row r="503" spans="12:14" ht="14.25" customHeight="1">
      <c r="L503" s="15"/>
      <c r="M503" s="15"/>
      <c r="N503" s="15"/>
    </row>
    <row r="504" spans="12:14" ht="14.25" customHeight="1">
      <c r="L504" s="15"/>
      <c r="M504" s="15"/>
      <c r="N504" s="15"/>
    </row>
    <row r="505" spans="12:14" ht="14.25" customHeight="1">
      <c r="L505" s="15"/>
      <c r="M505" s="15"/>
      <c r="N505" s="15"/>
    </row>
    <row r="506" spans="12:14" ht="14.25" customHeight="1">
      <c r="L506" s="15"/>
      <c r="M506" s="15"/>
      <c r="N506" s="15"/>
    </row>
    <row r="507" spans="12:14" ht="14.25" customHeight="1">
      <c r="L507" s="15"/>
      <c r="M507" s="15"/>
      <c r="N507" s="15"/>
    </row>
    <row r="508" spans="12:14" ht="14.25" customHeight="1">
      <c r="L508" s="15"/>
      <c r="M508" s="15"/>
      <c r="N508" s="15"/>
    </row>
    <row r="509" spans="12:14" ht="14.25" customHeight="1">
      <c r="L509" s="15"/>
      <c r="M509" s="15"/>
      <c r="N509" s="15"/>
    </row>
    <row r="510" spans="12:14" ht="14.25" customHeight="1">
      <c r="L510" s="15"/>
      <c r="M510" s="15"/>
      <c r="N510" s="15"/>
    </row>
    <row r="511" spans="12:14" ht="14.25" customHeight="1">
      <c r="L511" s="15"/>
      <c r="M511" s="15"/>
      <c r="N511" s="15"/>
    </row>
    <row r="512" spans="12:14" ht="14.25" customHeight="1">
      <c r="L512" s="15"/>
      <c r="M512" s="15"/>
      <c r="N512" s="15"/>
    </row>
    <row r="513" spans="12:14" ht="14.25" customHeight="1">
      <c r="L513" s="15"/>
      <c r="M513" s="15"/>
      <c r="N513" s="15"/>
    </row>
    <row r="514" spans="12:14" ht="14.25" customHeight="1">
      <c r="L514" s="15"/>
      <c r="M514" s="15"/>
      <c r="N514" s="15"/>
    </row>
    <row r="515" spans="12:14" ht="14.25" customHeight="1">
      <c r="L515" s="15"/>
      <c r="M515" s="15"/>
      <c r="N515" s="15"/>
    </row>
    <row r="516" spans="12:14" ht="14.25" customHeight="1">
      <c r="L516" s="15"/>
      <c r="M516" s="15"/>
      <c r="N516" s="15"/>
    </row>
    <row r="517" spans="12:14" ht="14.25" customHeight="1">
      <c r="L517" s="15"/>
      <c r="M517" s="15"/>
      <c r="N517" s="15"/>
    </row>
    <row r="518" spans="12:14" ht="14.25" customHeight="1">
      <c r="L518" s="15"/>
      <c r="M518" s="15"/>
      <c r="N518" s="15"/>
    </row>
    <row r="519" spans="12:14" ht="14.25" customHeight="1">
      <c r="L519" s="15"/>
      <c r="M519" s="15"/>
      <c r="N519" s="15"/>
    </row>
    <row r="520" spans="12:14" ht="14.25" customHeight="1">
      <c r="L520" s="15"/>
      <c r="M520" s="15"/>
      <c r="N520" s="15"/>
    </row>
    <row r="521" spans="12:14" ht="14.25" customHeight="1">
      <c r="L521" s="15"/>
      <c r="M521" s="15"/>
      <c r="N521" s="15"/>
    </row>
    <row r="522" spans="12:14" ht="14.25" customHeight="1">
      <c r="L522" s="15"/>
      <c r="M522" s="15"/>
      <c r="N522" s="15"/>
    </row>
    <row r="523" spans="12:14" ht="14.25" customHeight="1">
      <c r="L523" s="15"/>
      <c r="M523" s="15"/>
      <c r="N523" s="15"/>
    </row>
    <row r="524" spans="12:14" ht="14.25" customHeight="1">
      <c r="L524" s="15"/>
      <c r="M524" s="15"/>
      <c r="N524" s="15"/>
    </row>
    <row r="525" spans="12:14" ht="14.25" customHeight="1">
      <c r="L525" s="15"/>
      <c r="M525" s="15"/>
      <c r="N525" s="15"/>
    </row>
    <row r="526" spans="12:14" ht="14.25" customHeight="1">
      <c r="L526" s="15"/>
      <c r="M526" s="15"/>
      <c r="N526" s="15"/>
    </row>
    <row r="527" spans="12:14" ht="14.25" customHeight="1">
      <c r="L527" s="15"/>
      <c r="M527" s="15"/>
      <c r="N527" s="15"/>
    </row>
    <row r="528" spans="12:14" ht="14.25" customHeight="1">
      <c r="L528" s="15"/>
      <c r="M528" s="15"/>
      <c r="N528" s="15"/>
    </row>
    <row r="529" spans="12:14" ht="14.25" customHeight="1">
      <c r="L529" s="15"/>
      <c r="M529" s="15"/>
      <c r="N529" s="15"/>
    </row>
    <row r="530" spans="12:14" ht="14.25" customHeight="1">
      <c r="L530" s="15"/>
      <c r="M530" s="15"/>
      <c r="N530" s="15"/>
    </row>
    <row r="531" spans="12:14" ht="14.25" customHeight="1">
      <c r="L531" s="15"/>
      <c r="M531" s="15"/>
      <c r="N531" s="15"/>
    </row>
    <row r="532" spans="12:14" ht="14.25" customHeight="1">
      <c r="L532" s="15"/>
      <c r="M532" s="15"/>
      <c r="N532" s="15"/>
    </row>
    <row r="533" spans="12:14" ht="14.25" customHeight="1">
      <c r="L533" s="15"/>
      <c r="M533" s="15"/>
      <c r="N533" s="15"/>
    </row>
    <row r="534" spans="12:14" ht="14.25" customHeight="1">
      <c r="L534" s="15"/>
      <c r="M534" s="15"/>
      <c r="N534" s="15"/>
    </row>
    <row r="535" spans="12:14" ht="14.25" customHeight="1">
      <c r="L535" s="15"/>
      <c r="M535" s="15"/>
      <c r="N535" s="15"/>
    </row>
    <row r="536" spans="12:14" ht="14.25" customHeight="1">
      <c r="L536" s="15"/>
      <c r="M536" s="15"/>
      <c r="N536" s="15"/>
    </row>
    <row r="537" spans="12:14" ht="14.25" customHeight="1">
      <c r="L537" s="15"/>
      <c r="M537" s="15"/>
      <c r="N537" s="15"/>
    </row>
    <row r="538" spans="12:14" ht="14.25" customHeight="1">
      <c r="L538" s="15"/>
      <c r="M538" s="15"/>
      <c r="N538" s="15"/>
    </row>
    <row r="539" spans="12:14" ht="14.25" customHeight="1">
      <c r="L539" s="15"/>
      <c r="M539" s="15"/>
      <c r="N539" s="15"/>
    </row>
    <row r="540" spans="12:14" ht="14.25" customHeight="1">
      <c r="L540" s="15"/>
      <c r="M540" s="15"/>
      <c r="N540" s="15"/>
    </row>
    <row r="541" spans="12:14" ht="14.25" customHeight="1">
      <c r="L541" s="15"/>
      <c r="M541" s="15"/>
      <c r="N541" s="15"/>
    </row>
    <row r="542" spans="12:14" ht="14.25" customHeight="1">
      <c r="L542" s="15"/>
      <c r="M542" s="15"/>
      <c r="N542" s="15"/>
    </row>
    <row r="543" spans="12:14" ht="14.25" customHeight="1">
      <c r="L543" s="15"/>
      <c r="M543" s="15"/>
      <c r="N543" s="15"/>
    </row>
    <row r="544" spans="12:14" ht="14.25" customHeight="1">
      <c r="L544" s="15"/>
      <c r="M544" s="15"/>
      <c r="N544" s="15"/>
    </row>
    <row r="545" spans="12:14" ht="14.25" customHeight="1">
      <c r="L545" s="15"/>
      <c r="M545" s="15"/>
      <c r="N545" s="15"/>
    </row>
    <row r="546" spans="12:14" ht="14.25" customHeight="1">
      <c r="L546" s="15"/>
      <c r="M546" s="15"/>
      <c r="N546" s="15"/>
    </row>
    <row r="547" spans="12:14" ht="14.25" customHeight="1">
      <c r="L547" s="15"/>
      <c r="M547" s="15"/>
      <c r="N547" s="15"/>
    </row>
    <row r="548" spans="12:14" ht="14.25" customHeight="1">
      <c r="L548" s="15"/>
      <c r="M548" s="15"/>
      <c r="N548" s="15"/>
    </row>
    <row r="549" spans="12:14" ht="14.25" customHeight="1">
      <c r="L549" s="15"/>
      <c r="M549" s="15"/>
      <c r="N549" s="15"/>
    </row>
    <row r="550" spans="12:14" ht="14.25" customHeight="1">
      <c r="L550" s="15"/>
      <c r="M550" s="15"/>
      <c r="N550" s="15"/>
    </row>
    <row r="551" spans="12:14" ht="14.25" customHeight="1">
      <c r="L551" s="15"/>
      <c r="M551" s="15"/>
      <c r="N551" s="15"/>
    </row>
    <row r="552" spans="12:14" ht="14.25" customHeight="1">
      <c r="L552" s="15"/>
      <c r="M552" s="15"/>
      <c r="N552" s="15"/>
    </row>
    <row r="553" spans="12:14" ht="14.25" customHeight="1">
      <c r="L553" s="15"/>
      <c r="M553" s="15"/>
      <c r="N553" s="15"/>
    </row>
    <row r="554" spans="12:14" ht="14.25" customHeight="1">
      <c r="L554" s="15"/>
      <c r="M554" s="15"/>
      <c r="N554" s="15"/>
    </row>
    <row r="555" spans="12:14" ht="14.25" customHeight="1">
      <c r="L555" s="15"/>
      <c r="M555" s="15"/>
      <c r="N555" s="15"/>
    </row>
    <row r="556" spans="12:14" ht="14.25" customHeight="1">
      <c r="L556" s="15"/>
      <c r="M556" s="15"/>
      <c r="N556" s="15"/>
    </row>
    <row r="557" spans="12:14" ht="14.25" customHeight="1">
      <c r="L557" s="15"/>
      <c r="M557" s="15"/>
      <c r="N557" s="15"/>
    </row>
    <row r="558" spans="12:14" ht="14.25" customHeight="1">
      <c r="L558" s="15"/>
      <c r="M558" s="15"/>
      <c r="N558" s="15"/>
    </row>
    <row r="559" spans="12:14" ht="14.25" customHeight="1">
      <c r="L559" s="15"/>
      <c r="M559" s="15"/>
      <c r="N559" s="15"/>
    </row>
    <row r="560" spans="12:14" ht="14.25" customHeight="1">
      <c r="L560" s="15"/>
      <c r="M560" s="15"/>
      <c r="N560" s="15"/>
    </row>
    <row r="561" spans="12:14" ht="14.25" customHeight="1">
      <c r="L561" s="15"/>
      <c r="M561" s="15"/>
      <c r="N561" s="15"/>
    </row>
    <row r="562" spans="12:14" ht="14.25" customHeight="1">
      <c r="L562" s="15"/>
      <c r="M562" s="15"/>
      <c r="N562" s="15"/>
    </row>
    <row r="563" spans="12:14" ht="14.25" customHeight="1">
      <c r="L563" s="15"/>
      <c r="M563" s="15"/>
      <c r="N563" s="15"/>
    </row>
    <row r="564" spans="12:14" ht="14.25" customHeight="1">
      <c r="L564" s="15"/>
      <c r="M564" s="15"/>
      <c r="N564" s="15"/>
    </row>
    <row r="565" spans="12:14" ht="14.25" customHeight="1">
      <c r="L565" s="15"/>
      <c r="M565" s="15"/>
      <c r="N565" s="15"/>
    </row>
    <row r="566" spans="12:14" ht="14.25" customHeight="1">
      <c r="L566" s="15"/>
      <c r="M566" s="15"/>
      <c r="N566" s="15"/>
    </row>
    <row r="567" spans="12:14" ht="14.25" customHeight="1">
      <c r="L567" s="15"/>
      <c r="M567" s="15"/>
      <c r="N567" s="15"/>
    </row>
    <row r="568" spans="12:14" ht="14.25" customHeight="1">
      <c r="L568" s="15"/>
      <c r="M568" s="15"/>
      <c r="N568" s="15"/>
    </row>
    <row r="569" spans="12:14" ht="14.25" customHeight="1">
      <c r="L569" s="15"/>
      <c r="M569" s="15"/>
      <c r="N569" s="15"/>
    </row>
    <row r="570" spans="12:14" ht="14.25" customHeight="1">
      <c r="L570" s="15"/>
      <c r="M570" s="15"/>
      <c r="N570" s="15"/>
    </row>
    <row r="571" spans="12:14" ht="14.25" customHeight="1">
      <c r="L571" s="15"/>
      <c r="M571" s="15"/>
      <c r="N571" s="15"/>
    </row>
    <row r="572" spans="12:14" ht="14.25" customHeight="1">
      <c r="L572" s="15"/>
      <c r="M572" s="15"/>
      <c r="N572" s="15"/>
    </row>
    <row r="573" spans="12:14" ht="14.25" customHeight="1">
      <c r="L573" s="15"/>
      <c r="M573" s="15"/>
      <c r="N573" s="15"/>
    </row>
    <row r="574" spans="12:14" ht="14.25" customHeight="1">
      <c r="L574" s="15"/>
      <c r="M574" s="15"/>
      <c r="N574" s="15"/>
    </row>
    <row r="575" spans="12:14" ht="14.25" customHeight="1">
      <c r="L575" s="15"/>
      <c r="M575" s="15"/>
      <c r="N575" s="15"/>
    </row>
    <row r="576" spans="12:14" ht="14.25" customHeight="1">
      <c r="L576" s="15"/>
      <c r="M576" s="15"/>
      <c r="N576" s="15"/>
    </row>
    <row r="577" spans="12:14" ht="14.25" customHeight="1">
      <c r="L577" s="15"/>
      <c r="M577" s="15"/>
      <c r="N577" s="15"/>
    </row>
    <row r="578" spans="12:14" ht="14.25" customHeight="1">
      <c r="L578" s="15"/>
      <c r="M578" s="15"/>
      <c r="N578" s="15"/>
    </row>
    <row r="579" spans="12:14" ht="14.25" customHeight="1">
      <c r="L579" s="15"/>
      <c r="M579" s="15"/>
      <c r="N579" s="15"/>
    </row>
    <row r="580" spans="12:14" ht="14.25" customHeight="1">
      <c r="L580" s="15"/>
      <c r="M580" s="15"/>
      <c r="N580" s="15"/>
    </row>
    <row r="581" spans="12:14" ht="14.25" customHeight="1">
      <c r="L581" s="15"/>
      <c r="M581" s="15"/>
      <c r="N581" s="15"/>
    </row>
    <row r="582" spans="12:14" ht="14.25" customHeight="1">
      <c r="L582" s="15"/>
      <c r="M582" s="15"/>
      <c r="N582" s="15"/>
    </row>
    <row r="583" spans="12:14" ht="14.25" customHeight="1">
      <c r="L583" s="15"/>
      <c r="M583" s="15"/>
      <c r="N583" s="15"/>
    </row>
    <row r="584" spans="12:14" ht="14.25" customHeight="1">
      <c r="L584" s="15"/>
      <c r="M584" s="15"/>
      <c r="N584" s="15"/>
    </row>
    <row r="585" spans="12:14" ht="14.25" customHeight="1">
      <c r="L585" s="15"/>
      <c r="M585" s="15"/>
      <c r="N585" s="15"/>
    </row>
    <row r="586" spans="12:14" ht="14.25" customHeight="1">
      <c r="L586" s="15"/>
      <c r="M586" s="15"/>
      <c r="N586" s="15"/>
    </row>
    <row r="587" spans="12:14" ht="14.25" customHeight="1">
      <c r="L587" s="15"/>
      <c r="M587" s="15"/>
      <c r="N587" s="15"/>
    </row>
    <row r="588" spans="12:14" ht="14.25" customHeight="1">
      <c r="L588" s="15"/>
      <c r="M588" s="15"/>
      <c r="N588" s="15"/>
    </row>
    <row r="589" spans="12:14" ht="14.25" customHeight="1">
      <c r="L589" s="15"/>
      <c r="M589" s="15"/>
      <c r="N589" s="15"/>
    </row>
    <row r="590" spans="12:14" ht="14.25" customHeight="1">
      <c r="L590" s="15"/>
      <c r="M590" s="15"/>
      <c r="N590" s="15"/>
    </row>
    <row r="591" spans="12:14" ht="14.25" customHeight="1">
      <c r="L591" s="15"/>
      <c r="M591" s="15"/>
      <c r="N591" s="15"/>
    </row>
    <row r="592" spans="12:14" ht="14.25" customHeight="1">
      <c r="L592" s="15"/>
      <c r="M592" s="15"/>
      <c r="N592" s="15"/>
    </row>
    <row r="593" spans="12:14" ht="14.25" customHeight="1">
      <c r="L593" s="15"/>
      <c r="M593" s="15"/>
      <c r="N593" s="15"/>
    </row>
    <row r="594" spans="12:14" ht="14.25" customHeight="1">
      <c r="L594" s="15"/>
      <c r="M594" s="15"/>
      <c r="N594" s="15"/>
    </row>
    <row r="595" spans="12:14" ht="14.25" customHeight="1">
      <c r="L595" s="15"/>
      <c r="M595" s="15"/>
      <c r="N595" s="15"/>
    </row>
    <row r="596" spans="12:14" ht="14.25" customHeight="1">
      <c r="L596" s="15"/>
      <c r="M596" s="15"/>
      <c r="N596" s="15"/>
    </row>
    <row r="597" spans="12:14" ht="14.25" customHeight="1">
      <c r="L597" s="15"/>
      <c r="M597" s="15"/>
      <c r="N597" s="15"/>
    </row>
    <row r="598" spans="12:14" ht="14.25" customHeight="1">
      <c r="L598" s="15"/>
      <c r="M598" s="15"/>
      <c r="N598" s="15"/>
    </row>
    <row r="599" spans="12:14" ht="14.25" customHeight="1">
      <c r="L599" s="15"/>
      <c r="M599" s="15"/>
      <c r="N599" s="15"/>
    </row>
    <row r="600" spans="12:14" ht="14.25" customHeight="1">
      <c r="L600" s="15"/>
      <c r="M600" s="15"/>
      <c r="N600" s="15"/>
    </row>
    <row r="601" spans="12:14" ht="14.25" customHeight="1">
      <c r="L601" s="15"/>
      <c r="M601" s="15"/>
      <c r="N601" s="15"/>
    </row>
    <row r="602" spans="12:14" ht="14.25" customHeight="1">
      <c r="L602" s="15"/>
      <c r="M602" s="15"/>
      <c r="N602" s="15"/>
    </row>
    <row r="603" spans="12:14" ht="14.25" customHeight="1">
      <c r="L603" s="15"/>
      <c r="M603" s="15"/>
      <c r="N603" s="15"/>
    </row>
    <row r="604" spans="12:14" ht="14.25" customHeight="1">
      <c r="L604" s="15"/>
      <c r="M604" s="15"/>
      <c r="N604" s="15"/>
    </row>
    <row r="605" spans="12:14" ht="14.25" customHeight="1">
      <c r="L605" s="15"/>
      <c r="M605" s="15"/>
      <c r="N605" s="15"/>
    </row>
    <row r="606" spans="12:14" ht="14.25" customHeight="1">
      <c r="L606" s="15"/>
      <c r="M606" s="15"/>
      <c r="N606" s="15"/>
    </row>
    <row r="607" spans="12:14" ht="14.25" customHeight="1">
      <c r="L607" s="15"/>
      <c r="M607" s="15"/>
      <c r="N607" s="15"/>
    </row>
    <row r="608" spans="12:14" ht="14.25" customHeight="1">
      <c r="L608" s="15"/>
      <c r="M608" s="15"/>
      <c r="N608" s="15"/>
    </row>
    <row r="609" spans="12:14" ht="14.25" customHeight="1">
      <c r="L609" s="15"/>
      <c r="M609" s="15"/>
      <c r="N609" s="15"/>
    </row>
    <row r="610" spans="12:14" ht="14.25" customHeight="1">
      <c r="L610" s="15"/>
      <c r="M610" s="15"/>
      <c r="N610" s="15"/>
    </row>
    <row r="611" spans="12:14" ht="14.25" customHeight="1">
      <c r="L611" s="15"/>
      <c r="M611" s="15"/>
      <c r="N611" s="15"/>
    </row>
    <row r="612" spans="12:14" ht="14.25" customHeight="1">
      <c r="L612" s="15"/>
      <c r="M612" s="15"/>
      <c r="N612" s="15"/>
    </row>
    <row r="613" spans="12:14" ht="14.25" customHeight="1">
      <c r="L613" s="15"/>
      <c r="M613" s="15"/>
      <c r="N613" s="15"/>
    </row>
    <row r="614" spans="12:14" ht="14.25" customHeight="1">
      <c r="L614" s="15"/>
      <c r="M614" s="15"/>
      <c r="N614" s="15"/>
    </row>
    <row r="615" spans="12:14" ht="14.25" customHeight="1">
      <c r="L615" s="15"/>
      <c r="M615" s="15"/>
      <c r="N615" s="15"/>
    </row>
    <row r="616" spans="12:14" ht="14.25" customHeight="1">
      <c r="L616" s="15"/>
      <c r="M616" s="15"/>
      <c r="N616" s="15"/>
    </row>
    <row r="617" spans="12:14" ht="14.25" customHeight="1">
      <c r="L617" s="15"/>
      <c r="M617" s="15"/>
      <c r="N617" s="15"/>
    </row>
    <row r="618" spans="12:14" ht="14.25" customHeight="1">
      <c r="L618" s="15"/>
      <c r="M618" s="15"/>
      <c r="N618" s="15"/>
    </row>
    <row r="619" spans="12:14" ht="14.25" customHeight="1">
      <c r="L619" s="15"/>
      <c r="M619" s="15"/>
      <c r="N619" s="15"/>
    </row>
    <row r="620" spans="12:14" ht="14.25" customHeight="1">
      <c r="L620" s="15"/>
      <c r="M620" s="15"/>
      <c r="N620" s="15"/>
    </row>
    <row r="621" spans="12:14" ht="14.25" customHeight="1">
      <c r="L621" s="15"/>
      <c r="M621" s="15"/>
      <c r="N621" s="15"/>
    </row>
    <row r="622" spans="12:14" ht="14.25" customHeight="1">
      <c r="L622" s="15"/>
      <c r="M622" s="15"/>
      <c r="N622" s="15"/>
    </row>
    <row r="623" spans="12:14" ht="14.25" customHeight="1">
      <c r="L623" s="15"/>
      <c r="M623" s="15"/>
      <c r="N623" s="15"/>
    </row>
    <row r="624" spans="12:14" ht="14.25" customHeight="1">
      <c r="L624" s="15"/>
      <c r="M624" s="15"/>
      <c r="N624" s="15"/>
    </row>
    <row r="625" spans="12:14" ht="14.25" customHeight="1">
      <c r="L625" s="15"/>
      <c r="M625" s="15"/>
      <c r="N625" s="15"/>
    </row>
    <row r="626" spans="12:14" ht="14.25" customHeight="1">
      <c r="L626" s="15"/>
      <c r="M626" s="15"/>
      <c r="N626" s="15"/>
    </row>
    <row r="627" spans="12:14" ht="14.25" customHeight="1">
      <c r="L627" s="15"/>
      <c r="M627" s="15"/>
      <c r="N627" s="15"/>
    </row>
    <row r="628" spans="12:14" ht="14.25" customHeight="1">
      <c r="L628" s="15"/>
      <c r="M628" s="15"/>
      <c r="N628" s="15"/>
    </row>
    <row r="629" spans="12:14" ht="14.25" customHeight="1">
      <c r="L629" s="15"/>
      <c r="M629" s="15"/>
      <c r="N629" s="15"/>
    </row>
    <row r="630" spans="12:14" ht="14.25" customHeight="1">
      <c r="L630" s="15"/>
      <c r="M630" s="15"/>
      <c r="N630" s="15"/>
    </row>
    <row r="631" spans="12:14" ht="14.25" customHeight="1">
      <c r="L631" s="15"/>
      <c r="M631" s="15"/>
      <c r="N631" s="15"/>
    </row>
    <row r="632" spans="12:14" ht="14.25" customHeight="1">
      <c r="L632" s="15"/>
      <c r="M632" s="15"/>
      <c r="N632" s="15"/>
    </row>
    <row r="633" spans="12:14" ht="14.25" customHeight="1">
      <c r="L633" s="15"/>
      <c r="M633" s="15"/>
      <c r="N633" s="15"/>
    </row>
    <row r="634" spans="12:14" ht="14.25" customHeight="1">
      <c r="L634" s="15"/>
      <c r="M634" s="15"/>
      <c r="N634" s="15"/>
    </row>
    <row r="635" spans="12:14" ht="14.25" customHeight="1">
      <c r="L635" s="15"/>
      <c r="M635" s="15"/>
      <c r="N635" s="15"/>
    </row>
    <row r="636" spans="12:14" ht="14.25" customHeight="1">
      <c r="L636" s="15"/>
      <c r="M636" s="15"/>
      <c r="N636" s="15"/>
    </row>
    <row r="637" spans="12:14" ht="14.25" customHeight="1">
      <c r="L637" s="15"/>
      <c r="M637" s="15"/>
      <c r="N637" s="15"/>
    </row>
    <row r="638" spans="12:14" ht="14.25" customHeight="1">
      <c r="L638" s="15"/>
      <c r="M638" s="15"/>
      <c r="N638" s="15"/>
    </row>
    <row r="639" spans="12:14" ht="14.25" customHeight="1">
      <c r="L639" s="15"/>
      <c r="M639" s="15"/>
      <c r="N639" s="15"/>
    </row>
    <row r="640" spans="12:14" ht="14.25" customHeight="1">
      <c r="L640" s="15"/>
      <c r="M640" s="15"/>
      <c r="N640" s="15"/>
    </row>
    <row r="641" spans="12:14" ht="14.25" customHeight="1">
      <c r="L641" s="15"/>
      <c r="M641" s="15"/>
      <c r="N641" s="15"/>
    </row>
    <row r="642" spans="12:14" ht="14.25" customHeight="1">
      <c r="L642" s="15"/>
      <c r="M642" s="15"/>
      <c r="N642" s="15"/>
    </row>
    <row r="643" spans="12:14" ht="14.25" customHeight="1">
      <c r="L643" s="15"/>
      <c r="M643" s="15"/>
      <c r="N643" s="15"/>
    </row>
    <row r="644" spans="12:14" ht="14.25" customHeight="1">
      <c r="L644" s="15"/>
      <c r="M644" s="15"/>
      <c r="N644" s="15"/>
    </row>
    <row r="645" spans="12:14" ht="14.25" customHeight="1">
      <c r="L645" s="15"/>
      <c r="M645" s="15"/>
      <c r="N645" s="15"/>
    </row>
    <row r="646" spans="12:14" ht="14.25" customHeight="1">
      <c r="L646" s="15"/>
      <c r="M646" s="15"/>
      <c r="N646" s="15"/>
    </row>
    <row r="647" spans="12:14" ht="14.25" customHeight="1">
      <c r="L647" s="15"/>
      <c r="M647" s="15"/>
      <c r="N647" s="15"/>
    </row>
    <row r="648" spans="12:14" ht="14.25" customHeight="1">
      <c r="L648" s="15"/>
      <c r="M648" s="15"/>
      <c r="N648" s="15"/>
    </row>
    <row r="649" spans="12:14" ht="14.25" customHeight="1">
      <c r="L649" s="15"/>
      <c r="M649" s="15"/>
      <c r="N649" s="15"/>
    </row>
    <row r="650" spans="12:14" ht="14.25" customHeight="1">
      <c r="L650" s="15"/>
      <c r="M650" s="15"/>
      <c r="N650" s="15"/>
    </row>
    <row r="651" spans="12:14" ht="14.25" customHeight="1">
      <c r="L651" s="15"/>
      <c r="M651" s="15"/>
      <c r="N651" s="15"/>
    </row>
    <row r="652" spans="12:14" ht="14.25" customHeight="1">
      <c r="L652" s="15"/>
      <c r="M652" s="15"/>
      <c r="N652" s="15"/>
    </row>
    <row r="653" spans="12:14" ht="14.25" customHeight="1">
      <c r="L653" s="15"/>
      <c r="M653" s="15"/>
      <c r="N653" s="15"/>
    </row>
    <row r="654" spans="12:14" ht="14.25" customHeight="1">
      <c r="L654" s="15"/>
      <c r="M654" s="15"/>
      <c r="N654" s="15"/>
    </row>
    <row r="655" spans="12:14" ht="14.25" customHeight="1">
      <c r="L655" s="15"/>
      <c r="M655" s="15"/>
      <c r="N655" s="15"/>
    </row>
    <row r="656" spans="12:14" ht="14.25" customHeight="1">
      <c r="L656" s="15"/>
      <c r="M656" s="15"/>
      <c r="N656" s="15"/>
    </row>
    <row r="657" spans="12:14" ht="14.25" customHeight="1">
      <c r="L657" s="15"/>
      <c r="M657" s="15"/>
      <c r="N657" s="15"/>
    </row>
    <row r="658" spans="12:14" ht="14.25" customHeight="1">
      <c r="L658" s="15"/>
      <c r="M658" s="15"/>
      <c r="N658" s="15"/>
    </row>
    <row r="659" spans="12:14" ht="14.25" customHeight="1">
      <c r="L659" s="15"/>
      <c r="M659" s="15"/>
      <c r="N659" s="15"/>
    </row>
    <row r="660" spans="12:14" ht="14.25" customHeight="1">
      <c r="L660" s="15"/>
      <c r="M660" s="15"/>
      <c r="N660" s="15"/>
    </row>
    <row r="661" spans="12:14" ht="14.25" customHeight="1">
      <c r="L661" s="15"/>
      <c r="M661" s="15"/>
      <c r="N661" s="15"/>
    </row>
    <row r="662" spans="12:14" ht="14.25" customHeight="1">
      <c r="L662" s="15"/>
      <c r="M662" s="15"/>
      <c r="N662" s="15"/>
    </row>
    <row r="663" spans="12:14" ht="14.25" customHeight="1">
      <c r="L663" s="15"/>
      <c r="M663" s="15"/>
      <c r="N663" s="15"/>
    </row>
    <row r="664" spans="12:14" ht="14.25" customHeight="1">
      <c r="L664" s="15"/>
      <c r="M664" s="15"/>
      <c r="N664" s="15"/>
    </row>
    <row r="665" spans="12:14" ht="14.25" customHeight="1">
      <c r="L665" s="15"/>
      <c r="M665" s="15"/>
      <c r="N665" s="15"/>
    </row>
    <row r="666" spans="12:14" ht="14.25" customHeight="1">
      <c r="L666" s="15"/>
      <c r="M666" s="15"/>
      <c r="N666" s="15"/>
    </row>
    <row r="667" spans="12:14" ht="14.25" customHeight="1">
      <c r="L667" s="15"/>
      <c r="M667" s="15"/>
      <c r="N667" s="15"/>
    </row>
    <row r="668" spans="12:14" ht="14.25" customHeight="1">
      <c r="L668" s="15"/>
      <c r="M668" s="15"/>
      <c r="N668" s="15"/>
    </row>
    <row r="669" spans="12:14" ht="14.25" customHeight="1">
      <c r="L669" s="15"/>
      <c r="M669" s="15"/>
      <c r="N669" s="15"/>
    </row>
    <row r="670" spans="12:14" ht="14.25" customHeight="1">
      <c r="L670" s="15"/>
      <c r="M670" s="15"/>
      <c r="N670" s="15"/>
    </row>
    <row r="671" spans="12:14" ht="14.25" customHeight="1">
      <c r="L671" s="15"/>
      <c r="M671" s="15"/>
      <c r="N671" s="15"/>
    </row>
    <row r="672" spans="12:14" ht="14.25" customHeight="1">
      <c r="L672" s="15"/>
      <c r="M672" s="15"/>
      <c r="N672" s="15"/>
    </row>
    <row r="673" spans="12:14" ht="14.25" customHeight="1">
      <c r="L673" s="15"/>
      <c r="M673" s="15"/>
      <c r="N673" s="15"/>
    </row>
    <row r="674" spans="12:14" ht="14.25" customHeight="1">
      <c r="L674" s="15"/>
      <c r="M674" s="15"/>
      <c r="N674" s="15"/>
    </row>
    <row r="675" spans="12:14" ht="14.25" customHeight="1">
      <c r="L675" s="15"/>
      <c r="M675" s="15"/>
      <c r="N675" s="15"/>
    </row>
    <row r="676" spans="12:14" ht="14.25" customHeight="1">
      <c r="L676" s="15"/>
      <c r="M676" s="15"/>
      <c r="N676" s="15"/>
    </row>
    <row r="677" spans="12:14" ht="14.25" customHeight="1">
      <c r="L677" s="15"/>
      <c r="M677" s="15"/>
      <c r="N677" s="15"/>
    </row>
    <row r="678" spans="12:14" ht="14.25" customHeight="1">
      <c r="L678" s="15"/>
      <c r="M678" s="15"/>
      <c r="N678" s="15"/>
    </row>
    <row r="679" spans="12:14" ht="14.25" customHeight="1">
      <c r="L679" s="15"/>
      <c r="M679" s="15"/>
      <c r="N679" s="15"/>
    </row>
    <row r="680" spans="12:14" ht="14.25" customHeight="1">
      <c r="L680" s="15"/>
      <c r="M680" s="15"/>
      <c r="N680" s="15"/>
    </row>
    <row r="681" spans="12:14" ht="14.25" customHeight="1">
      <c r="L681" s="15"/>
      <c r="M681" s="15"/>
      <c r="N681" s="15"/>
    </row>
    <row r="682" spans="12:14" ht="14.25" customHeight="1">
      <c r="L682" s="15"/>
      <c r="M682" s="15"/>
      <c r="N682" s="15"/>
    </row>
    <row r="683" spans="12:14" ht="14.25" customHeight="1">
      <c r="L683" s="15"/>
      <c r="M683" s="15"/>
      <c r="N683" s="15"/>
    </row>
    <row r="684" spans="12:14" ht="14.25" customHeight="1">
      <c r="L684" s="15"/>
      <c r="M684" s="15"/>
      <c r="N684" s="15"/>
    </row>
    <row r="685" spans="12:14" ht="14.25" customHeight="1">
      <c r="L685" s="15"/>
      <c r="M685" s="15"/>
      <c r="N685" s="15"/>
    </row>
    <row r="686" spans="12:14" ht="14.25" customHeight="1">
      <c r="L686" s="15"/>
      <c r="M686" s="15"/>
      <c r="N686" s="15"/>
    </row>
    <row r="687" spans="12:14" ht="14.25" customHeight="1">
      <c r="L687" s="15"/>
      <c r="M687" s="15"/>
      <c r="N687" s="15"/>
    </row>
    <row r="688" spans="12:14" ht="14.25" customHeight="1">
      <c r="L688" s="15"/>
      <c r="M688" s="15"/>
      <c r="N688" s="15"/>
    </row>
    <row r="689" spans="12:14" ht="14.25" customHeight="1">
      <c r="L689" s="15"/>
      <c r="M689" s="15"/>
      <c r="N689" s="15"/>
    </row>
    <row r="690" spans="12:14" ht="14.25" customHeight="1">
      <c r="L690" s="15"/>
      <c r="M690" s="15"/>
      <c r="N690" s="15"/>
    </row>
    <row r="691" spans="12:14" ht="14.25" customHeight="1">
      <c r="L691" s="15"/>
      <c r="M691" s="15"/>
      <c r="N691" s="15"/>
    </row>
    <row r="692" spans="12:14" ht="14.25" customHeight="1">
      <c r="L692" s="15"/>
      <c r="M692" s="15"/>
      <c r="N692" s="15"/>
    </row>
    <row r="693" spans="12:14" ht="14.25" customHeight="1">
      <c r="L693" s="15"/>
      <c r="M693" s="15"/>
      <c r="N693" s="15"/>
    </row>
    <row r="694" spans="12:14" ht="14.25" customHeight="1">
      <c r="L694" s="15"/>
      <c r="M694" s="15"/>
      <c r="N694" s="15"/>
    </row>
    <row r="695" spans="12:14" ht="14.25" customHeight="1">
      <c r="L695" s="15"/>
      <c r="M695" s="15"/>
      <c r="N695" s="15"/>
    </row>
    <row r="696" spans="12:14" ht="14.25" customHeight="1">
      <c r="L696" s="15"/>
      <c r="M696" s="15"/>
      <c r="N696" s="15"/>
    </row>
    <row r="697" spans="12:14" ht="14.25" customHeight="1">
      <c r="L697" s="15"/>
      <c r="M697" s="15"/>
      <c r="N697" s="15"/>
    </row>
    <row r="698" spans="12:14" ht="14.25" customHeight="1">
      <c r="L698" s="15"/>
      <c r="M698" s="15"/>
      <c r="N698" s="15"/>
    </row>
    <row r="699" spans="12:14" ht="14.25" customHeight="1">
      <c r="L699" s="15"/>
      <c r="M699" s="15"/>
      <c r="N699" s="15"/>
    </row>
    <row r="700" spans="12:14" ht="14.25" customHeight="1">
      <c r="L700" s="15"/>
      <c r="M700" s="15"/>
      <c r="N700" s="15"/>
    </row>
    <row r="701" spans="12:14" ht="14.25" customHeight="1">
      <c r="L701" s="15"/>
      <c r="M701" s="15"/>
      <c r="N701" s="15"/>
    </row>
    <row r="702" spans="12:14" ht="14.25" customHeight="1">
      <c r="L702" s="15"/>
      <c r="M702" s="15"/>
      <c r="N702" s="15"/>
    </row>
    <row r="703" spans="12:14" ht="14.25" customHeight="1">
      <c r="L703" s="15"/>
      <c r="M703" s="15"/>
      <c r="N703" s="15"/>
    </row>
    <row r="704" spans="12:14" ht="14.25" customHeight="1">
      <c r="L704" s="15"/>
      <c r="M704" s="15"/>
      <c r="N704" s="15"/>
    </row>
    <row r="705" spans="12:14" ht="14.25" customHeight="1">
      <c r="L705" s="15"/>
      <c r="M705" s="15"/>
      <c r="N705" s="15"/>
    </row>
    <row r="706" spans="12:14" ht="14.25" customHeight="1">
      <c r="L706" s="15"/>
      <c r="M706" s="15"/>
      <c r="N706" s="15"/>
    </row>
    <row r="707" spans="12:14" ht="14.25" customHeight="1">
      <c r="L707" s="15"/>
      <c r="M707" s="15"/>
      <c r="N707" s="15"/>
    </row>
    <row r="708" spans="12:14" ht="14.25" customHeight="1">
      <c r="L708" s="15"/>
      <c r="M708" s="15"/>
      <c r="N708" s="15"/>
    </row>
    <row r="709" spans="12:14" ht="14.25" customHeight="1">
      <c r="L709" s="15"/>
      <c r="M709" s="15"/>
      <c r="N709" s="15"/>
    </row>
    <row r="710" spans="12:14" ht="14.25" customHeight="1">
      <c r="L710" s="15"/>
      <c r="M710" s="15"/>
      <c r="N710" s="15"/>
    </row>
    <row r="711" spans="12:14" ht="14.25" customHeight="1">
      <c r="L711" s="15"/>
      <c r="M711" s="15"/>
      <c r="N711" s="15"/>
    </row>
    <row r="712" spans="12:14" ht="14.25" customHeight="1">
      <c r="L712" s="15"/>
      <c r="M712" s="15"/>
      <c r="N712" s="15"/>
    </row>
    <row r="713" spans="12:14" ht="14.25" customHeight="1">
      <c r="L713" s="15"/>
      <c r="M713" s="15"/>
      <c r="N713" s="15"/>
    </row>
    <row r="714" spans="12:14" ht="14.25" customHeight="1">
      <c r="L714" s="15"/>
      <c r="M714" s="15"/>
      <c r="N714" s="15"/>
    </row>
    <row r="715" spans="12:14" ht="14.25" customHeight="1">
      <c r="L715" s="15"/>
      <c r="M715" s="15"/>
      <c r="N715" s="15"/>
    </row>
    <row r="716" spans="12:14" ht="14.25" customHeight="1">
      <c r="L716" s="15"/>
      <c r="M716" s="15"/>
      <c r="N716" s="15"/>
    </row>
    <row r="717" spans="12:14" ht="14.25" customHeight="1">
      <c r="L717" s="15"/>
      <c r="M717" s="15"/>
      <c r="N717" s="15"/>
    </row>
    <row r="718" spans="12:14" ht="14.25" customHeight="1">
      <c r="L718" s="15"/>
      <c r="M718" s="15"/>
      <c r="N718" s="15"/>
    </row>
    <row r="719" spans="12:14" ht="14.25" customHeight="1">
      <c r="L719" s="15"/>
      <c r="M719" s="15"/>
      <c r="N719" s="15"/>
    </row>
    <row r="720" spans="12:14" ht="14.25" customHeight="1">
      <c r="L720" s="15"/>
      <c r="M720" s="15"/>
      <c r="N720" s="15"/>
    </row>
    <row r="721" spans="12:14" ht="14.25" customHeight="1">
      <c r="L721" s="15"/>
      <c r="M721" s="15"/>
      <c r="N721" s="15"/>
    </row>
    <row r="722" spans="12:14" ht="14.25" customHeight="1">
      <c r="L722" s="15"/>
      <c r="M722" s="15"/>
      <c r="N722" s="15"/>
    </row>
    <row r="723" spans="12:14" ht="14.25" customHeight="1">
      <c r="L723" s="15"/>
      <c r="M723" s="15"/>
      <c r="N723" s="15"/>
    </row>
    <row r="724" spans="12:14" ht="14.25" customHeight="1">
      <c r="L724" s="15"/>
      <c r="M724" s="15"/>
      <c r="N724" s="15"/>
    </row>
    <row r="725" spans="12:14" ht="14.25" customHeight="1">
      <c r="L725" s="15"/>
      <c r="M725" s="15"/>
      <c r="N725" s="15"/>
    </row>
    <row r="726" spans="12:14" ht="14.25" customHeight="1">
      <c r="L726" s="15"/>
      <c r="M726" s="15"/>
      <c r="N726" s="15"/>
    </row>
    <row r="727" spans="12:14" ht="14.25" customHeight="1">
      <c r="L727" s="15"/>
      <c r="M727" s="15"/>
      <c r="N727" s="15"/>
    </row>
    <row r="728" spans="12:14" ht="14.25" customHeight="1">
      <c r="L728" s="15"/>
      <c r="M728" s="15"/>
      <c r="N728" s="15"/>
    </row>
    <row r="729" spans="12:14" ht="14.25" customHeight="1">
      <c r="L729" s="15"/>
      <c r="M729" s="15"/>
      <c r="N729" s="15"/>
    </row>
    <row r="730" spans="12:14" ht="14.25" customHeight="1">
      <c r="L730" s="15"/>
      <c r="M730" s="15"/>
      <c r="N730" s="15"/>
    </row>
    <row r="731" spans="12:14" ht="14.25" customHeight="1">
      <c r="L731" s="15"/>
      <c r="M731" s="15"/>
      <c r="N731" s="15"/>
    </row>
    <row r="732" spans="12:14" ht="14.25" customHeight="1">
      <c r="L732" s="15"/>
      <c r="M732" s="15"/>
      <c r="N732" s="15"/>
    </row>
    <row r="733" spans="12:14" ht="14.25" customHeight="1">
      <c r="L733" s="15"/>
      <c r="M733" s="15"/>
      <c r="N733" s="15"/>
    </row>
    <row r="734" spans="12:14" ht="14.25" customHeight="1">
      <c r="L734" s="15"/>
      <c r="M734" s="15"/>
      <c r="N734" s="15"/>
    </row>
    <row r="735" spans="12:14" ht="14.25" customHeight="1">
      <c r="L735" s="15"/>
      <c r="M735" s="15"/>
      <c r="N735" s="15"/>
    </row>
    <row r="736" spans="12:14" ht="14.25" customHeight="1">
      <c r="L736" s="15"/>
      <c r="M736" s="15"/>
      <c r="N736" s="15"/>
    </row>
    <row r="737" spans="12:14" ht="14.25" customHeight="1">
      <c r="L737" s="15"/>
      <c r="M737" s="15"/>
      <c r="N737" s="15"/>
    </row>
    <row r="738" spans="12:14" ht="14.25" customHeight="1">
      <c r="L738" s="15"/>
      <c r="M738" s="15"/>
      <c r="N738" s="15"/>
    </row>
    <row r="739" spans="12:14" ht="14.25" customHeight="1">
      <c r="L739" s="15"/>
      <c r="M739" s="15"/>
      <c r="N739" s="15"/>
    </row>
    <row r="740" spans="12:14" ht="14.25" customHeight="1">
      <c r="L740" s="15"/>
      <c r="M740" s="15"/>
      <c r="N740" s="15"/>
    </row>
    <row r="741" spans="12:14" ht="14.25" customHeight="1">
      <c r="L741" s="15"/>
      <c r="M741" s="15"/>
      <c r="N741" s="15"/>
    </row>
    <row r="742" spans="12:14" ht="14.25" customHeight="1">
      <c r="L742" s="15"/>
      <c r="M742" s="15"/>
      <c r="N742" s="15"/>
    </row>
    <row r="743" spans="12:14" ht="14.25" customHeight="1">
      <c r="L743" s="15"/>
      <c r="M743" s="15"/>
      <c r="N743" s="15"/>
    </row>
    <row r="744" spans="12:14" ht="14.25" customHeight="1">
      <c r="L744" s="15"/>
      <c r="M744" s="15"/>
      <c r="N744" s="15"/>
    </row>
    <row r="745" spans="12:14" ht="14.25" customHeight="1">
      <c r="L745" s="15"/>
      <c r="M745" s="15"/>
      <c r="N745" s="15"/>
    </row>
    <row r="746" spans="12:14" ht="14.25" customHeight="1">
      <c r="L746" s="15"/>
      <c r="M746" s="15"/>
      <c r="N746" s="15"/>
    </row>
    <row r="747" spans="12:14" ht="14.25" customHeight="1">
      <c r="L747" s="15"/>
      <c r="M747" s="15"/>
      <c r="N747" s="15"/>
    </row>
    <row r="748" spans="12:14" ht="14.25" customHeight="1">
      <c r="L748" s="15"/>
      <c r="M748" s="15"/>
      <c r="N748" s="15"/>
    </row>
    <row r="749" spans="12:14" ht="14.25" customHeight="1">
      <c r="L749" s="15"/>
      <c r="M749" s="15"/>
      <c r="N749" s="15"/>
    </row>
    <row r="750" spans="12:14" ht="14.25" customHeight="1">
      <c r="L750" s="15"/>
      <c r="M750" s="15"/>
      <c r="N750" s="15"/>
    </row>
    <row r="751" spans="12:14" ht="14.25" customHeight="1">
      <c r="L751" s="15"/>
      <c r="M751" s="15"/>
      <c r="N751" s="15"/>
    </row>
    <row r="752" spans="12:14" ht="14.25" customHeight="1">
      <c r="L752" s="15"/>
      <c r="M752" s="15"/>
      <c r="N752" s="15"/>
    </row>
    <row r="753" spans="12:14" ht="14.25" customHeight="1">
      <c r="L753" s="15"/>
      <c r="M753" s="15"/>
      <c r="N753" s="15"/>
    </row>
    <row r="754" spans="12:14" ht="14.25" customHeight="1">
      <c r="L754" s="15"/>
      <c r="M754" s="15"/>
      <c r="N754" s="15"/>
    </row>
    <row r="755" spans="12:14" ht="14.25" customHeight="1">
      <c r="L755" s="15"/>
      <c r="M755" s="15"/>
      <c r="N755" s="15"/>
    </row>
    <row r="756" spans="12:14" ht="14.25" customHeight="1">
      <c r="L756" s="15"/>
      <c r="M756" s="15"/>
      <c r="N756" s="15"/>
    </row>
    <row r="757" spans="12:14" ht="14.25" customHeight="1">
      <c r="L757" s="15"/>
      <c r="M757" s="15"/>
      <c r="N757" s="15"/>
    </row>
    <row r="758" spans="12:14" ht="14.25" customHeight="1">
      <c r="L758" s="15"/>
      <c r="M758" s="15"/>
      <c r="N758" s="15"/>
    </row>
    <row r="759" spans="12:14" ht="14.25" customHeight="1">
      <c r="L759" s="15"/>
      <c r="M759" s="15"/>
      <c r="N759" s="15"/>
    </row>
    <row r="760" spans="12:14" ht="14.25" customHeight="1">
      <c r="L760" s="15"/>
      <c r="M760" s="15"/>
      <c r="N760" s="15"/>
    </row>
    <row r="761" spans="12:14" ht="14.25" customHeight="1">
      <c r="L761" s="15"/>
      <c r="M761" s="15"/>
      <c r="N761" s="15"/>
    </row>
    <row r="762" spans="12:14" ht="14.25" customHeight="1">
      <c r="L762" s="15"/>
      <c r="M762" s="15"/>
      <c r="N762" s="15"/>
    </row>
    <row r="763" spans="12:14" ht="14.25" customHeight="1">
      <c r="L763" s="15"/>
      <c r="M763" s="15"/>
      <c r="N763" s="15"/>
    </row>
    <row r="764" spans="12:14" ht="14.25" customHeight="1">
      <c r="L764" s="15"/>
      <c r="M764" s="15"/>
      <c r="N764" s="15"/>
    </row>
    <row r="765" spans="12:14" ht="14.25" customHeight="1">
      <c r="L765" s="15"/>
      <c r="M765" s="15"/>
      <c r="N765" s="15"/>
    </row>
    <row r="766" spans="12:14" ht="14.25" customHeight="1">
      <c r="L766" s="15"/>
      <c r="M766" s="15"/>
      <c r="N766" s="15"/>
    </row>
    <row r="767" spans="12:14" ht="14.25" customHeight="1">
      <c r="L767" s="15"/>
      <c r="M767" s="15"/>
      <c r="N767" s="15"/>
    </row>
    <row r="768" spans="12:14" ht="14.25" customHeight="1">
      <c r="L768" s="15"/>
      <c r="M768" s="15"/>
      <c r="N768" s="15"/>
    </row>
    <row r="769" spans="12:14" ht="14.25" customHeight="1">
      <c r="L769" s="15"/>
      <c r="M769" s="15"/>
      <c r="N769" s="15"/>
    </row>
    <row r="770" spans="12:14" ht="14.25" customHeight="1">
      <c r="L770" s="15"/>
      <c r="M770" s="15"/>
      <c r="N770" s="15"/>
    </row>
    <row r="771" spans="12:14" ht="14.25" customHeight="1">
      <c r="L771" s="15"/>
      <c r="M771" s="15"/>
      <c r="N771" s="15"/>
    </row>
    <row r="772" spans="12:14" ht="14.25" customHeight="1">
      <c r="L772" s="15"/>
      <c r="M772" s="15"/>
      <c r="N772" s="15"/>
    </row>
    <row r="773" spans="12:14" ht="14.25" customHeight="1">
      <c r="L773" s="15"/>
      <c r="M773" s="15"/>
      <c r="N773" s="15"/>
    </row>
    <row r="774" spans="12:14" ht="14.25" customHeight="1">
      <c r="L774" s="15"/>
      <c r="M774" s="15"/>
      <c r="N774" s="15"/>
    </row>
    <row r="775" spans="12:14" ht="14.25" customHeight="1">
      <c r="L775" s="15"/>
      <c r="M775" s="15"/>
      <c r="N775" s="15"/>
    </row>
    <row r="776" spans="12:14" ht="14.25" customHeight="1">
      <c r="L776" s="15"/>
      <c r="M776" s="15"/>
      <c r="N776" s="15"/>
    </row>
    <row r="777" spans="12:14" ht="14.25" customHeight="1">
      <c r="L777" s="15"/>
      <c r="M777" s="15"/>
      <c r="N777" s="15"/>
    </row>
    <row r="778" spans="12:14" ht="14.25" customHeight="1">
      <c r="L778" s="15"/>
      <c r="M778" s="15"/>
      <c r="N778" s="15"/>
    </row>
    <row r="779" spans="12:14" ht="14.25" customHeight="1">
      <c r="L779" s="15"/>
      <c r="M779" s="15"/>
      <c r="N779" s="15"/>
    </row>
    <row r="780" spans="12:14" ht="14.25" customHeight="1">
      <c r="L780" s="15"/>
      <c r="M780" s="15"/>
      <c r="N780" s="15"/>
    </row>
    <row r="781" spans="12:14" ht="14.25" customHeight="1">
      <c r="L781" s="15"/>
      <c r="M781" s="15"/>
      <c r="N781" s="15"/>
    </row>
    <row r="782" spans="12:14" ht="14.25" customHeight="1">
      <c r="L782" s="15"/>
      <c r="M782" s="15"/>
      <c r="N782" s="15"/>
    </row>
    <row r="783" spans="12:14" ht="14.25" customHeight="1">
      <c r="L783" s="15"/>
      <c r="M783" s="15"/>
      <c r="N783" s="15"/>
    </row>
    <row r="784" spans="12:14" ht="14.25" customHeight="1">
      <c r="L784" s="15"/>
      <c r="M784" s="15"/>
      <c r="N784" s="15"/>
    </row>
    <row r="785" spans="12:14" ht="14.25" customHeight="1">
      <c r="L785" s="15"/>
      <c r="M785" s="15"/>
      <c r="N785" s="15"/>
    </row>
    <row r="786" spans="12:14" ht="14.25" customHeight="1">
      <c r="L786" s="15"/>
      <c r="M786" s="15"/>
      <c r="N786" s="15"/>
    </row>
    <row r="787" spans="12:14" ht="14.25" customHeight="1">
      <c r="L787" s="15"/>
      <c r="M787" s="15"/>
      <c r="N787" s="15"/>
    </row>
    <row r="788" spans="12:14" ht="14.25" customHeight="1">
      <c r="L788" s="15"/>
      <c r="M788" s="15"/>
      <c r="N788" s="15"/>
    </row>
    <row r="789" spans="12:14" ht="14.25" customHeight="1">
      <c r="L789" s="15"/>
      <c r="M789" s="15"/>
      <c r="N789" s="15"/>
    </row>
    <row r="790" spans="12:14" ht="14.25" customHeight="1">
      <c r="L790" s="15"/>
      <c r="M790" s="15"/>
      <c r="N790" s="15"/>
    </row>
    <row r="791" spans="12:14" ht="14.25" customHeight="1">
      <c r="L791" s="15"/>
      <c r="M791" s="15"/>
      <c r="N791" s="15"/>
    </row>
    <row r="792" spans="12:14" ht="14.25" customHeight="1">
      <c r="L792" s="15"/>
      <c r="M792" s="15"/>
      <c r="N792" s="15"/>
    </row>
    <row r="793" spans="12:14" ht="14.25" customHeight="1">
      <c r="L793" s="15"/>
      <c r="M793" s="15"/>
      <c r="N793" s="15"/>
    </row>
    <row r="794" spans="12:14" ht="14.25" customHeight="1">
      <c r="L794" s="15"/>
      <c r="M794" s="15"/>
      <c r="N794" s="15"/>
    </row>
    <row r="795" spans="12:14" ht="14.25" customHeight="1">
      <c r="L795" s="15"/>
      <c r="M795" s="15"/>
      <c r="N795" s="15"/>
    </row>
    <row r="796" spans="12:14" ht="14.25" customHeight="1">
      <c r="L796" s="15"/>
      <c r="M796" s="15"/>
      <c r="N796" s="15"/>
    </row>
    <row r="797" spans="12:14" ht="14.25" customHeight="1">
      <c r="L797" s="15"/>
      <c r="M797" s="15"/>
      <c r="N797" s="15"/>
    </row>
    <row r="798" spans="12:14" ht="14.25" customHeight="1">
      <c r="L798" s="15"/>
      <c r="M798" s="15"/>
      <c r="N798" s="15"/>
    </row>
    <row r="799" spans="12:14" ht="14.25" customHeight="1">
      <c r="L799" s="15"/>
      <c r="M799" s="15"/>
      <c r="N799" s="15"/>
    </row>
    <row r="800" spans="12:14" ht="14.25" customHeight="1">
      <c r="L800" s="15"/>
      <c r="M800" s="15"/>
      <c r="N800" s="15"/>
    </row>
    <row r="801" spans="12:14" ht="14.25" customHeight="1">
      <c r="L801" s="15"/>
      <c r="M801" s="15"/>
      <c r="N801" s="15"/>
    </row>
    <row r="802" spans="12:14" ht="14.25" customHeight="1">
      <c r="L802" s="15"/>
      <c r="M802" s="15"/>
      <c r="N802" s="15"/>
    </row>
    <row r="803" spans="12:14" ht="14.25" customHeight="1">
      <c r="L803" s="15"/>
      <c r="M803" s="15"/>
      <c r="N803" s="15"/>
    </row>
    <row r="804" spans="12:14" ht="14.25" customHeight="1">
      <c r="L804" s="15"/>
      <c r="M804" s="15"/>
      <c r="N804" s="15"/>
    </row>
    <row r="805" spans="12:14" ht="14.25" customHeight="1">
      <c r="L805" s="15"/>
      <c r="M805" s="15"/>
      <c r="N805" s="15"/>
    </row>
    <row r="806" spans="12:14" ht="14.25" customHeight="1">
      <c r="L806" s="15"/>
      <c r="M806" s="15"/>
      <c r="N806" s="15"/>
    </row>
    <row r="807" spans="12:14" ht="14.25" customHeight="1">
      <c r="L807" s="15"/>
      <c r="M807" s="15"/>
      <c r="N807" s="15"/>
    </row>
    <row r="808" spans="12:14" ht="14.25" customHeight="1">
      <c r="L808" s="15"/>
      <c r="M808" s="15"/>
      <c r="N808" s="15"/>
    </row>
    <row r="809" spans="12:14" ht="14.25" customHeight="1">
      <c r="L809" s="15"/>
      <c r="M809" s="15"/>
      <c r="N809" s="15"/>
    </row>
    <row r="810" spans="12:14" ht="14.25" customHeight="1">
      <c r="L810" s="15"/>
      <c r="M810" s="15"/>
      <c r="N810" s="15"/>
    </row>
    <row r="811" spans="12:14" ht="14.25" customHeight="1">
      <c r="L811" s="15"/>
      <c r="M811" s="15"/>
      <c r="N811" s="15"/>
    </row>
    <row r="812" spans="12:14" ht="14.25" customHeight="1">
      <c r="L812" s="15"/>
      <c r="M812" s="15"/>
      <c r="N812" s="15"/>
    </row>
    <row r="813" spans="12:14" ht="14.25" customHeight="1">
      <c r="L813" s="15"/>
      <c r="M813" s="15"/>
      <c r="N813" s="15"/>
    </row>
    <row r="814" spans="12:14" ht="14.25" customHeight="1">
      <c r="L814" s="15"/>
      <c r="M814" s="15"/>
      <c r="N814" s="15"/>
    </row>
    <row r="815" spans="12:14" ht="14.25" customHeight="1">
      <c r="L815" s="15"/>
      <c r="M815" s="15"/>
      <c r="N815" s="15"/>
    </row>
    <row r="816" spans="12:14" ht="14.25" customHeight="1">
      <c r="L816" s="15"/>
      <c r="M816" s="15"/>
      <c r="N816" s="15"/>
    </row>
    <row r="817" spans="12:14" ht="14.25" customHeight="1">
      <c r="L817" s="15"/>
      <c r="M817" s="15"/>
      <c r="N817" s="15"/>
    </row>
    <row r="818" spans="12:14" ht="14.25" customHeight="1">
      <c r="L818" s="15"/>
      <c r="M818" s="15"/>
      <c r="N818" s="15"/>
    </row>
    <row r="819" spans="12:14" ht="14.25" customHeight="1">
      <c r="L819" s="15"/>
      <c r="M819" s="15"/>
      <c r="N819" s="15"/>
    </row>
    <row r="820" spans="12:14" ht="14.25" customHeight="1">
      <c r="L820" s="15"/>
      <c r="M820" s="15"/>
      <c r="N820" s="15"/>
    </row>
    <row r="821" spans="12:14" ht="14.25" customHeight="1">
      <c r="L821" s="15"/>
      <c r="M821" s="15"/>
      <c r="N821" s="15"/>
    </row>
    <row r="822" spans="12:14" ht="14.25" customHeight="1">
      <c r="L822" s="15"/>
      <c r="M822" s="15"/>
      <c r="N822" s="15"/>
    </row>
    <row r="823" spans="12:14" ht="14.25" customHeight="1">
      <c r="L823" s="15"/>
      <c r="M823" s="15"/>
      <c r="N823" s="15"/>
    </row>
    <row r="824" spans="12:14" ht="14.25" customHeight="1">
      <c r="L824" s="15"/>
      <c r="M824" s="15"/>
      <c r="N824" s="15"/>
    </row>
    <row r="825" spans="12:14" ht="14.25" customHeight="1">
      <c r="L825" s="15"/>
      <c r="M825" s="15"/>
      <c r="N825" s="15"/>
    </row>
    <row r="826" spans="12:14" ht="14.25" customHeight="1">
      <c r="L826" s="15"/>
      <c r="M826" s="15"/>
      <c r="N826" s="15"/>
    </row>
    <row r="827" spans="12:14" ht="14.25" customHeight="1">
      <c r="L827" s="15"/>
      <c r="M827" s="15"/>
      <c r="N827" s="15"/>
    </row>
    <row r="828" spans="12:14" ht="14.25" customHeight="1">
      <c r="L828" s="15"/>
      <c r="M828" s="15"/>
      <c r="N828" s="15"/>
    </row>
    <row r="829" spans="12:14" ht="14.25" customHeight="1">
      <c r="L829" s="15"/>
      <c r="M829" s="15"/>
      <c r="N829" s="15"/>
    </row>
    <row r="830" spans="12:14" ht="14.25" customHeight="1">
      <c r="L830" s="15"/>
      <c r="M830" s="15"/>
      <c r="N830" s="15"/>
    </row>
    <row r="831" spans="12:14" ht="14.25" customHeight="1">
      <c r="L831" s="15"/>
      <c r="M831" s="15"/>
      <c r="N831" s="15"/>
    </row>
    <row r="832" spans="12:14" ht="14.25" customHeight="1">
      <c r="L832" s="15"/>
      <c r="M832" s="15"/>
      <c r="N832" s="15"/>
    </row>
    <row r="833" spans="12:14" ht="14.25" customHeight="1">
      <c r="L833" s="15"/>
      <c r="M833" s="15"/>
      <c r="N833" s="15"/>
    </row>
    <row r="834" spans="12:14" ht="14.25" customHeight="1">
      <c r="L834" s="15"/>
      <c r="M834" s="15"/>
      <c r="N834" s="15"/>
    </row>
    <row r="835" spans="12:14" ht="14.25" customHeight="1">
      <c r="L835" s="15"/>
      <c r="M835" s="15"/>
      <c r="N835" s="15"/>
    </row>
    <row r="836" spans="12:14" ht="14.25" customHeight="1">
      <c r="L836" s="15"/>
      <c r="M836" s="15"/>
      <c r="N836" s="15"/>
    </row>
    <row r="837" spans="12:14" ht="14.25" customHeight="1">
      <c r="L837" s="15"/>
      <c r="M837" s="15"/>
      <c r="N837" s="15"/>
    </row>
    <row r="838" spans="12:14" ht="14.25" customHeight="1">
      <c r="L838" s="15"/>
      <c r="M838" s="15"/>
      <c r="N838" s="15"/>
    </row>
    <row r="839" spans="12:14" ht="14.25" customHeight="1">
      <c r="L839" s="15"/>
      <c r="M839" s="15"/>
      <c r="N839" s="15"/>
    </row>
    <row r="840" spans="12:14" ht="14.25" customHeight="1">
      <c r="L840" s="15"/>
      <c r="M840" s="15"/>
      <c r="N840" s="15"/>
    </row>
    <row r="841" spans="12:14" ht="14.25" customHeight="1">
      <c r="L841" s="15"/>
      <c r="M841" s="15"/>
      <c r="N841" s="15"/>
    </row>
    <row r="842" spans="12:14" ht="14.25" customHeight="1">
      <c r="L842" s="15"/>
      <c r="M842" s="15"/>
      <c r="N842" s="15"/>
    </row>
    <row r="843" spans="12:14" ht="14.25" customHeight="1">
      <c r="L843" s="15"/>
      <c r="M843" s="15"/>
      <c r="N843" s="15"/>
    </row>
    <row r="844" spans="12:14" ht="14.25" customHeight="1">
      <c r="L844" s="15"/>
      <c r="M844" s="15"/>
      <c r="N844" s="15"/>
    </row>
    <row r="845" spans="12:14" ht="14.25" customHeight="1">
      <c r="L845" s="15"/>
      <c r="M845" s="15"/>
      <c r="N845" s="15"/>
    </row>
    <row r="846" spans="12:14" ht="14.25" customHeight="1">
      <c r="L846" s="15"/>
      <c r="M846" s="15"/>
      <c r="N846" s="15"/>
    </row>
    <row r="847" spans="12:14" ht="14.25" customHeight="1">
      <c r="L847" s="15"/>
      <c r="M847" s="15"/>
      <c r="N847" s="15"/>
    </row>
    <row r="848" spans="12:14" ht="14.25" customHeight="1">
      <c r="L848" s="15"/>
      <c r="M848" s="15"/>
      <c r="N848" s="15"/>
    </row>
    <row r="849" spans="12:14" ht="14.25" customHeight="1">
      <c r="L849" s="15"/>
      <c r="M849" s="15"/>
      <c r="N849" s="15"/>
    </row>
    <row r="850" spans="12:14" ht="14.25" customHeight="1">
      <c r="L850" s="15"/>
      <c r="M850" s="15"/>
      <c r="N850" s="15"/>
    </row>
    <row r="851" spans="12:14" ht="14.25" customHeight="1">
      <c r="L851" s="15"/>
      <c r="M851" s="15"/>
      <c r="N851" s="15"/>
    </row>
    <row r="852" spans="12:14" ht="14.25" customHeight="1">
      <c r="L852" s="15"/>
      <c r="M852" s="15"/>
      <c r="N852" s="15"/>
    </row>
    <row r="853" spans="12:14" ht="14.25" customHeight="1">
      <c r="L853" s="15"/>
      <c r="M853" s="15"/>
      <c r="N853" s="15"/>
    </row>
    <row r="854" spans="12:14" ht="14.25" customHeight="1">
      <c r="L854" s="15"/>
      <c r="M854" s="15"/>
      <c r="N854" s="15"/>
    </row>
  </sheetData>
  <autoFilter ref="A1:AF216" xr:uid="{00000000-0009-0000-0000-000000000000}"/>
  <hyperlinks>
    <hyperlink ref="K2" r:id="rId1" xr:uid="{00000000-0004-0000-0000-000002000000}"/>
    <hyperlink ref="K3" r:id="rId2" xr:uid="{00000000-0004-0000-0000-000004000000}"/>
    <hyperlink ref="K4" r:id="rId3" xr:uid="{00000000-0004-0000-0000-000005000000}"/>
    <hyperlink ref="K6" r:id="rId4" xr:uid="{00000000-0004-0000-0000-000006000000}"/>
    <hyperlink ref="K7" r:id="rId5" xr:uid="{00000000-0004-0000-0000-000007000000}"/>
    <hyperlink ref="K8" r:id="rId6" xr:uid="{00000000-0004-0000-0000-000008000000}"/>
    <hyperlink ref="K10" r:id="rId7" xr:uid="{00000000-0004-0000-0000-000009000000}"/>
    <hyperlink ref="K11" r:id="rId8" xr:uid="{00000000-0004-0000-0000-00000A000000}"/>
  </hyperlinks>
  <pageMargins left="0.7" right="0.7" top="0.75" bottom="0.75" header="0" footer="0"/>
  <pageSetup orientation="landscape" r:id="rId9"/>
  <extLst>
    <ext xmlns:x14="http://schemas.microsoft.com/office/spreadsheetml/2009/9/main" uri="{CCE6A557-97BC-4b89-ADB6-D9C93CAAB3DF}">
      <x14:dataValidations xmlns:xm="http://schemas.microsoft.com/office/excel/2006/main" xWindow="973" yWindow="825" count="1">
        <x14:dataValidation type="list" allowBlank="1" showInputMessage="1" prompt="Haz clic e introduce una opción" xr:uid="{00000000-0002-0000-0000-000000000000}">
          <x14:formula1>
            <xm:f>'Lista desplegable'!$C$1:$C$10</xm:f>
          </x14:formula1>
          <xm:sqref>E2:E216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42578125" defaultRowHeight="15" customHeight="1"/>
  <cols>
    <col min="1" max="1" width="22.42578125" customWidth="1"/>
    <col min="2" max="2" width="10.5703125" customWidth="1"/>
    <col min="3" max="3" width="31.28515625" customWidth="1"/>
    <col min="4" max="4" width="32.42578125" hidden="1" customWidth="1"/>
    <col min="5" max="5" width="40.28515625" customWidth="1"/>
    <col min="6" max="6" width="12.140625" customWidth="1"/>
    <col min="7" max="7" width="7.28515625" customWidth="1"/>
    <col min="8" max="8" width="16" customWidth="1"/>
    <col min="9" max="9" width="44.5703125" customWidth="1"/>
    <col min="10" max="10" width="10.28515625" hidden="1" customWidth="1"/>
    <col min="11" max="11" width="22.7109375" customWidth="1"/>
    <col min="12" max="12" width="11.28515625" customWidth="1"/>
    <col min="13" max="17" width="8.7109375" customWidth="1"/>
    <col min="18" max="18" width="18.28515625" customWidth="1"/>
    <col min="19" max="21" width="10.140625" customWidth="1"/>
    <col min="22" max="35" width="8.7109375" customWidth="1"/>
  </cols>
  <sheetData>
    <row r="1" spans="1:29" ht="37.5" customHeight="1">
      <c r="A1" s="2" t="s">
        <v>1508</v>
      </c>
      <c r="B1" s="1" t="s">
        <v>1509</v>
      </c>
      <c r="C1" s="1" t="s">
        <v>1510</v>
      </c>
      <c r="D1" s="72" t="s">
        <v>1511</v>
      </c>
      <c r="E1" s="1" t="s">
        <v>1512</v>
      </c>
      <c r="F1" s="1" t="s">
        <v>1513</v>
      </c>
      <c r="G1" s="2" t="s">
        <v>5</v>
      </c>
      <c r="H1" s="2" t="s">
        <v>6</v>
      </c>
      <c r="I1" s="2" t="s">
        <v>7</v>
      </c>
      <c r="J1" s="2" t="s">
        <v>1514</v>
      </c>
      <c r="K1" s="2" t="s">
        <v>11</v>
      </c>
      <c r="L1" s="2" t="s">
        <v>12</v>
      </c>
      <c r="M1" s="2" t="s">
        <v>8</v>
      </c>
      <c r="N1" s="2" t="s">
        <v>1515</v>
      </c>
      <c r="O1" s="73"/>
      <c r="P1" s="481" t="s">
        <v>1516</v>
      </c>
      <c r="Q1" s="482"/>
      <c r="R1" s="483" t="s">
        <v>1517</v>
      </c>
      <c r="S1" s="482"/>
      <c r="T1" s="484" t="s">
        <v>1518</v>
      </c>
      <c r="U1" s="480"/>
      <c r="V1" s="479" t="s">
        <v>1519</v>
      </c>
      <c r="W1" s="480"/>
      <c r="X1" s="484" t="s">
        <v>1520</v>
      </c>
      <c r="Y1" s="480"/>
      <c r="Z1" s="479" t="s">
        <v>1521</v>
      </c>
      <c r="AA1" s="480"/>
      <c r="AB1" s="479" t="s">
        <v>1522</v>
      </c>
      <c r="AC1" s="480"/>
    </row>
    <row r="2" spans="1:29" ht="12.75" customHeight="1">
      <c r="A2" s="3" t="s">
        <v>1523</v>
      </c>
      <c r="B2" s="3" t="s">
        <v>14</v>
      </c>
      <c r="C2" s="3" t="s">
        <v>1524</v>
      </c>
      <c r="D2" s="3">
        <f t="shared" ref="D2:D179" si="0">+IF(OR(C2="Rechazada",C2="Desistida"),0,1)</f>
        <v>1</v>
      </c>
      <c r="E2" s="4" t="s">
        <v>1525</v>
      </c>
      <c r="F2" s="3" t="s">
        <v>15</v>
      </c>
      <c r="G2" s="3">
        <v>132</v>
      </c>
      <c r="H2" s="3" t="s">
        <v>16</v>
      </c>
      <c r="I2" s="4" t="s">
        <v>1526</v>
      </c>
      <c r="J2" s="4" t="s">
        <v>1527</v>
      </c>
      <c r="K2" s="74"/>
      <c r="L2" s="74"/>
      <c r="M2" s="74"/>
      <c r="N2" s="74"/>
      <c r="O2" s="74"/>
      <c r="P2" s="74"/>
      <c r="Q2" s="74"/>
      <c r="R2" s="74"/>
      <c r="S2" s="74"/>
    </row>
    <row r="3" spans="1:29" ht="12.75" customHeight="1">
      <c r="A3" s="3" t="s">
        <v>1528</v>
      </c>
      <c r="B3" s="3" t="s">
        <v>14</v>
      </c>
      <c r="C3" s="3" t="s">
        <v>1529</v>
      </c>
      <c r="D3" s="3">
        <f t="shared" si="0"/>
        <v>0</v>
      </c>
      <c r="E3" s="4" t="s">
        <v>1530</v>
      </c>
      <c r="F3" s="3" t="s">
        <v>15</v>
      </c>
      <c r="G3" s="3">
        <v>40</v>
      </c>
      <c r="H3" s="3" t="s">
        <v>1531</v>
      </c>
      <c r="I3" s="3" t="s">
        <v>1532</v>
      </c>
      <c r="J3" s="3" t="s">
        <v>1533</v>
      </c>
      <c r="K3" s="74"/>
      <c r="L3" s="74"/>
      <c r="M3" s="74"/>
      <c r="N3" s="74"/>
      <c r="O3" s="74"/>
      <c r="P3" s="74"/>
      <c r="Q3" s="74"/>
      <c r="R3" s="74"/>
      <c r="S3" s="74"/>
    </row>
    <row r="4" spans="1:29" ht="12.75" customHeight="1">
      <c r="A4" s="3" t="s">
        <v>1534</v>
      </c>
      <c r="B4" s="3" t="s">
        <v>14</v>
      </c>
      <c r="C4" s="3" t="s">
        <v>1529</v>
      </c>
      <c r="D4" s="3">
        <f t="shared" si="0"/>
        <v>0</v>
      </c>
      <c r="E4" s="4" t="s">
        <v>1535</v>
      </c>
      <c r="F4" s="3" t="s">
        <v>36</v>
      </c>
      <c r="G4" s="3">
        <v>10.7</v>
      </c>
      <c r="H4" s="3" t="s">
        <v>37</v>
      </c>
      <c r="I4" s="3" t="s">
        <v>1536</v>
      </c>
      <c r="J4" s="4" t="s">
        <v>1527</v>
      </c>
      <c r="K4" s="74"/>
      <c r="L4" s="74"/>
      <c r="M4" s="74"/>
      <c r="N4" s="74"/>
      <c r="O4" s="74"/>
      <c r="P4" s="74"/>
      <c r="Q4" s="74"/>
      <c r="R4" s="74"/>
      <c r="S4" s="74"/>
    </row>
    <row r="5" spans="1:29" ht="12.75" customHeight="1">
      <c r="A5" s="4" t="s">
        <v>1537</v>
      </c>
      <c r="B5" s="3" t="s">
        <v>14</v>
      </c>
      <c r="C5" s="3" t="s">
        <v>1529</v>
      </c>
      <c r="D5" s="3">
        <f t="shared" si="0"/>
        <v>0</v>
      </c>
      <c r="E5" s="3" t="s">
        <v>1538</v>
      </c>
      <c r="F5" s="4" t="s">
        <v>1539</v>
      </c>
      <c r="G5" s="3">
        <v>39</v>
      </c>
      <c r="H5" s="3" t="s">
        <v>32</v>
      </c>
      <c r="I5" s="3" t="s">
        <v>1540</v>
      </c>
      <c r="J5" s="4" t="s">
        <v>1527</v>
      </c>
      <c r="K5" s="74"/>
      <c r="L5" s="74"/>
      <c r="M5" s="74"/>
      <c r="N5" s="74"/>
      <c r="O5" s="74"/>
      <c r="P5" s="74"/>
      <c r="Q5" s="74"/>
      <c r="R5" s="74"/>
      <c r="S5" s="74"/>
    </row>
    <row r="6" spans="1:29" ht="12.75" customHeight="1">
      <c r="A6" s="3" t="s">
        <v>1541</v>
      </c>
      <c r="B6" s="3" t="s">
        <v>14</v>
      </c>
      <c r="C6" s="3" t="s">
        <v>1529</v>
      </c>
      <c r="D6" s="3">
        <f t="shared" si="0"/>
        <v>0</v>
      </c>
      <c r="E6" s="4" t="s">
        <v>342</v>
      </c>
      <c r="F6" s="3" t="s">
        <v>1542</v>
      </c>
      <c r="G6" s="3">
        <v>8.9</v>
      </c>
      <c r="H6" s="3" t="s">
        <v>1543</v>
      </c>
      <c r="I6" s="4" t="s">
        <v>1544</v>
      </c>
      <c r="J6" s="3" t="s">
        <v>1545</v>
      </c>
      <c r="K6" s="74"/>
      <c r="L6" s="74"/>
      <c r="M6" s="74"/>
      <c r="N6" s="74"/>
      <c r="O6" s="74"/>
      <c r="P6" s="74"/>
      <c r="Q6" s="74"/>
      <c r="R6" s="74"/>
      <c r="S6" s="74"/>
    </row>
    <row r="7" spans="1:29" ht="12.75" customHeight="1">
      <c r="A7" s="3" t="s">
        <v>1546</v>
      </c>
      <c r="B7" s="3" t="s">
        <v>14</v>
      </c>
      <c r="C7" s="4" t="s">
        <v>1547</v>
      </c>
      <c r="D7" s="3">
        <f t="shared" si="0"/>
        <v>1</v>
      </c>
      <c r="E7" s="3" t="s">
        <v>258</v>
      </c>
      <c r="F7" s="4" t="s">
        <v>1539</v>
      </c>
      <c r="G7" s="3">
        <v>60</v>
      </c>
      <c r="H7" s="3" t="s">
        <v>232</v>
      </c>
      <c r="I7" s="3" t="s">
        <v>1548</v>
      </c>
      <c r="J7" s="4" t="s">
        <v>1527</v>
      </c>
      <c r="K7" s="74"/>
      <c r="L7" s="74"/>
      <c r="M7" s="74"/>
      <c r="N7" s="74"/>
      <c r="O7" s="74"/>
      <c r="P7" s="74"/>
      <c r="Q7" s="74"/>
      <c r="R7" s="74"/>
      <c r="S7" s="74"/>
    </row>
    <row r="8" spans="1:29" ht="12.75" customHeight="1">
      <c r="A8" s="3" t="s">
        <v>1549</v>
      </c>
      <c r="B8" s="3" t="s">
        <v>14</v>
      </c>
      <c r="C8" s="3" t="s">
        <v>1524</v>
      </c>
      <c r="D8" s="3">
        <f t="shared" si="0"/>
        <v>1</v>
      </c>
      <c r="E8" s="3" t="s">
        <v>1550</v>
      </c>
      <c r="F8" s="4" t="s">
        <v>1539</v>
      </c>
      <c r="G8" s="3">
        <v>183</v>
      </c>
      <c r="H8" s="3" t="s">
        <v>20</v>
      </c>
      <c r="I8" s="4" t="s">
        <v>1551</v>
      </c>
      <c r="J8" s="4" t="s">
        <v>1527</v>
      </c>
      <c r="K8" s="74"/>
      <c r="L8" s="74"/>
      <c r="M8" s="74"/>
      <c r="N8" s="74"/>
      <c r="O8" s="74"/>
      <c r="P8" s="74"/>
      <c r="Q8" s="74"/>
      <c r="R8" s="74"/>
      <c r="S8" s="74"/>
    </row>
    <row r="9" spans="1:29" ht="12.75" customHeight="1">
      <c r="A9" s="4" t="s">
        <v>1552</v>
      </c>
      <c r="B9" s="3" t="s">
        <v>14</v>
      </c>
      <c r="C9" s="3" t="s">
        <v>1524</v>
      </c>
      <c r="D9" s="3">
        <f t="shared" si="0"/>
        <v>1</v>
      </c>
      <c r="E9" s="3" t="s">
        <v>1550</v>
      </c>
      <c r="F9" s="4" t="s">
        <v>1539</v>
      </c>
      <c r="G9" s="3">
        <v>87</v>
      </c>
      <c r="H9" s="3" t="s">
        <v>20</v>
      </c>
      <c r="I9" s="4" t="s">
        <v>1551</v>
      </c>
      <c r="J9" s="4" t="s">
        <v>1527</v>
      </c>
      <c r="K9" s="74"/>
      <c r="L9" s="74"/>
      <c r="M9" s="74"/>
      <c r="N9" s="74"/>
      <c r="O9" s="74"/>
      <c r="P9" s="74"/>
      <c r="Q9" s="74"/>
      <c r="R9" s="74"/>
      <c r="S9" s="74"/>
    </row>
    <row r="10" spans="1:29" ht="12.75" customHeight="1">
      <c r="A10" s="3" t="s">
        <v>1553</v>
      </c>
      <c r="B10" s="3" t="s">
        <v>14</v>
      </c>
      <c r="C10" s="3" t="s">
        <v>1524</v>
      </c>
      <c r="D10" s="3">
        <f t="shared" si="0"/>
        <v>1</v>
      </c>
      <c r="E10" s="3" t="s">
        <v>1554</v>
      </c>
      <c r="F10" s="4" t="s">
        <v>1539</v>
      </c>
      <c r="G10" s="3">
        <v>33</v>
      </c>
      <c r="H10" s="3" t="s">
        <v>32</v>
      </c>
      <c r="I10" s="3" t="s">
        <v>1555</v>
      </c>
      <c r="J10" s="4" t="s">
        <v>1556</v>
      </c>
      <c r="K10" s="74"/>
      <c r="L10" s="74"/>
      <c r="M10" s="74"/>
      <c r="N10" s="74"/>
      <c r="O10" s="74"/>
      <c r="P10" s="74"/>
      <c r="Q10" s="74"/>
      <c r="R10" s="74"/>
      <c r="S10" s="74"/>
    </row>
    <row r="11" spans="1:29" ht="12.75" customHeight="1">
      <c r="A11" s="3" t="s">
        <v>1557</v>
      </c>
      <c r="B11" s="3" t="s">
        <v>14</v>
      </c>
      <c r="C11" s="75" t="s">
        <v>1529</v>
      </c>
      <c r="D11" s="3">
        <f t="shared" si="0"/>
        <v>0</v>
      </c>
      <c r="E11" s="3" t="s">
        <v>1558</v>
      </c>
      <c r="F11" s="3" t="s">
        <v>1542</v>
      </c>
      <c r="G11" s="3">
        <v>80</v>
      </c>
      <c r="H11" s="3" t="s">
        <v>64</v>
      </c>
      <c r="I11" s="3" t="s">
        <v>1559</v>
      </c>
      <c r="J11" s="3" t="s">
        <v>1560</v>
      </c>
      <c r="K11" s="74"/>
      <c r="L11" s="74"/>
      <c r="M11" s="74"/>
      <c r="N11" s="74"/>
      <c r="O11" s="74"/>
      <c r="P11" s="74"/>
      <c r="Q11" s="74"/>
      <c r="R11" s="74"/>
      <c r="S11" s="74"/>
    </row>
    <row r="12" spans="1:29" ht="12.75" customHeight="1">
      <c r="A12" s="3" t="s">
        <v>1561</v>
      </c>
      <c r="B12" s="3" t="s">
        <v>14</v>
      </c>
      <c r="C12" s="4" t="s">
        <v>1562</v>
      </c>
      <c r="D12" s="3">
        <f t="shared" si="0"/>
        <v>1</v>
      </c>
      <c r="E12" s="3" t="s">
        <v>1563</v>
      </c>
      <c r="F12" s="3" t="s">
        <v>1542</v>
      </c>
      <c r="G12" s="3">
        <v>120</v>
      </c>
      <c r="H12" s="3" t="s">
        <v>43</v>
      </c>
      <c r="I12" s="4" t="s">
        <v>1564</v>
      </c>
      <c r="J12" s="3" t="s">
        <v>1565</v>
      </c>
      <c r="K12" s="74"/>
      <c r="L12" s="74"/>
      <c r="M12" s="74"/>
      <c r="N12" s="74"/>
      <c r="O12" s="74"/>
      <c r="P12" s="74"/>
      <c r="Q12" s="74"/>
      <c r="R12" s="74"/>
      <c r="S12" s="74"/>
    </row>
    <row r="13" spans="1:29" ht="12.75" customHeight="1">
      <c r="A13" s="3" t="s">
        <v>1566</v>
      </c>
      <c r="B13" s="3" t="s">
        <v>14</v>
      </c>
      <c r="C13" s="4" t="s">
        <v>1567</v>
      </c>
      <c r="D13" s="3">
        <f t="shared" si="0"/>
        <v>1</v>
      </c>
      <c r="E13" s="4" t="s">
        <v>1568</v>
      </c>
      <c r="F13" s="4" t="s">
        <v>31</v>
      </c>
      <c r="G13" s="4">
        <v>34.4</v>
      </c>
      <c r="H13" s="12">
        <v>44621</v>
      </c>
      <c r="I13" s="4" t="s">
        <v>1569</v>
      </c>
      <c r="J13" s="4" t="s">
        <v>1527</v>
      </c>
      <c r="K13" s="5" t="s">
        <v>1570</v>
      </c>
      <c r="L13" s="5" t="s">
        <v>1571</v>
      </c>
      <c r="M13" s="74"/>
      <c r="N13" s="74"/>
      <c r="O13" s="74"/>
      <c r="P13" s="5" t="s">
        <v>1572</v>
      </c>
      <c r="Q13" s="76">
        <v>43892</v>
      </c>
      <c r="R13" s="74"/>
      <c r="S13" s="74"/>
    </row>
    <row r="14" spans="1:29" ht="12.75" customHeight="1">
      <c r="A14" s="3" t="s">
        <v>1573</v>
      </c>
      <c r="B14" s="3" t="s">
        <v>14</v>
      </c>
      <c r="C14" s="3" t="s">
        <v>1524</v>
      </c>
      <c r="D14" s="3">
        <f t="shared" si="0"/>
        <v>1</v>
      </c>
      <c r="E14" s="3" t="s">
        <v>1574</v>
      </c>
      <c r="F14" s="3" t="s">
        <v>1542</v>
      </c>
      <c r="G14" s="3">
        <v>144</v>
      </c>
      <c r="H14" s="3" t="s">
        <v>1575</v>
      </c>
      <c r="I14" s="3" t="s">
        <v>1576</v>
      </c>
      <c r="J14" s="4" t="s">
        <v>1577</v>
      </c>
      <c r="K14" s="74"/>
      <c r="L14" s="74"/>
      <c r="M14" s="74"/>
      <c r="N14" s="74"/>
      <c r="O14" s="74"/>
      <c r="P14" s="74"/>
      <c r="Q14" s="74"/>
      <c r="R14" s="74"/>
      <c r="S14" s="74"/>
    </row>
    <row r="15" spans="1:29" ht="12.75" customHeight="1">
      <c r="A15" s="3" t="s">
        <v>1578</v>
      </c>
      <c r="B15" s="3" t="s">
        <v>14</v>
      </c>
      <c r="C15" s="3" t="s">
        <v>1529</v>
      </c>
      <c r="D15" s="3">
        <f t="shared" si="0"/>
        <v>0</v>
      </c>
      <c r="E15" s="3" t="s">
        <v>1579</v>
      </c>
      <c r="F15" s="3" t="s">
        <v>1542</v>
      </c>
      <c r="G15" s="3">
        <v>65</v>
      </c>
      <c r="H15" s="3" t="s">
        <v>1580</v>
      </c>
      <c r="I15" s="4" t="s">
        <v>1581</v>
      </c>
      <c r="J15" s="3" t="s">
        <v>1582</v>
      </c>
      <c r="K15" s="74"/>
      <c r="L15" s="74"/>
      <c r="M15" s="74"/>
      <c r="N15" s="74"/>
      <c r="O15" s="74"/>
      <c r="P15" s="74"/>
      <c r="Q15" s="74"/>
      <c r="R15" s="74"/>
      <c r="S15" s="74"/>
    </row>
    <row r="16" spans="1:29" ht="12.75" customHeight="1">
      <c r="A16" s="3" t="s">
        <v>1583</v>
      </c>
      <c r="B16" s="3" t="s">
        <v>14</v>
      </c>
      <c r="C16" s="3" t="s">
        <v>1524</v>
      </c>
      <c r="D16" s="3">
        <f t="shared" si="0"/>
        <v>1</v>
      </c>
      <c r="E16" s="4" t="s">
        <v>1584</v>
      </c>
      <c r="F16" s="3" t="s">
        <v>15</v>
      </c>
      <c r="G16" s="3">
        <v>68.400000000000006</v>
      </c>
      <c r="H16" s="3" t="s">
        <v>1585</v>
      </c>
      <c r="I16" s="3" t="s">
        <v>1586</v>
      </c>
      <c r="J16" s="3" t="s">
        <v>1582</v>
      </c>
      <c r="K16" s="74"/>
      <c r="L16" s="74"/>
      <c r="M16" s="74"/>
      <c r="N16" s="74"/>
      <c r="O16" s="74"/>
      <c r="P16" s="74"/>
      <c r="Q16" s="74"/>
      <c r="R16" s="74"/>
      <c r="S16" s="74"/>
    </row>
    <row r="17" spans="1:25" ht="12.75" customHeight="1">
      <c r="A17" s="3" t="s">
        <v>1587</v>
      </c>
      <c r="B17" s="3" t="s">
        <v>14</v>
      </c>
      <c r="C17" s="3" t="s">
        <v>1524</v>
      </c>
      <c r="D17" s="3">
        <f t="shared" si="0"/>
        <v>1</v>
      </c>
      <c r="E17" s="3" t="s">
        <v>1588</v>
      </c>
      <c r="F17" s="3" t="s">
        <v>1542</v>
      </c>
      <c r="G17" s="3" t="s">
        <v>1589</v>
      </c>
      <c r="H17" s="3" t="s">
        <v>1590</v>
      </c>
      <c r="I17" s="3" t="s">
        <v>1591</v>
      </c>
      <c r="J17" s="3" t="s">
        <v>1565</v>
      </c>
      <c r="K17" s="74"/>
      <c r="L17" s="74"/>
      <c r="M17" s="74"/>
      <c r="N17" s="74"/>
      <c r="O17" s="74"/>
      <c r="P17" s="74"/>
      <c r="Q17" s="74"/>
      <c r="R17" s="74"/>
      <c r="S17" s="74"/>
    </row>
    <row r="18" spans="1:25" ht="12.75" customHeight="1">
      <c r="A18" s="3" t="s">
        <v>1592</v>
      </c>
      <c r="B18" s="3" t="s">
        <v>14</v>
      </c>
      <c r="C18" s="3" t="s">
        <v>1524</v>
      </c>
      <c r="D18" s="3">
        <f t="shared" si="0"/>
        <v>1</v>
      </c>
      <c r="E18" s="4" t="s">
        <v>1593</v>
      </c>
      <c r="F18" s="3" t="s">
        <v>1542</v>
      </c>
      <c r="G18" s="3">
        <v>100</v>
      </c>
      <c r="H18" s="3" t="s">
        <v>64</v>
      </c>
      <c r="I18" s="3" t="s">
        <v>1576</v>
      </c>
      <c r="J18" s="4" t="s">
        <v>1577</v>
      </c>
      <c r="K18" s="74"/>
      <c r="L18" s="74"/>
      <c r="M18" s="74"/>
      <c r="N18" s="74"/>
      <c r="O18" s="74"/>
      <c r="P18" s="74"/>
      <c r="Q18" s="74"/>
      <c r="R18" s="74"/>
      <c r="S18" s="74"/>
    </row>
    <row r="19" spans="1:25" ht="12.75" customHeight="1">
      <c r="A19" s="3" t="s">
        <v>1594</v>
      </c>
      <c r="B19" s="3" t="s">
        <v>14</v>
      </c>
      <c r="C19" s="4" t="s">
        <v>1567</v>
      </c>
      <c r="D19" s="3">
        <f t="shared" si="0"/>
        <v>1</v>
      </c>
      <c r="E19" s="4" t="s">
        <v>1595</v>
      </c>
      <c r="F19" s="3" t="s">
        <v>1542</v>
      </c>
      <c r="G19" s="3">
        <v>500</v>
      </c>
      <c r="H19" s="3" t="s">
        <v>53</v>
      </c>
      <c r="I19" s="75" t="s">
        <v>1596</v>
      </c>
      <c r="J19" s="3" t="s">
        <v>1565</v>
      </c>
      <c r="K19" s="74"/>
      <c r="L19" s="74"/>
      <c r="M19" s="74"/>
      <c r="N19" s="74"/>
      <c r="O19" s="74"/>
      <c r="P19" s="74"/>
      <c r="Q19" s="74"/>
      <c r="R19" s="74"/>
      <c r="S19" s="74"/>
    </row>
    <row r="20" spans="1:25" ht="12.75" customHeight="1">
      <c r="A20" s="3" t="s">
        <v>1597</v>
      </c>
      <c r="B20" s="3" t="s">
        <v>14</v>
      </c>
      <c r="C20" s="4" t="s">
        <v>1598</v>
      </c>
      <c r="D20" s="3">
        <f t="shared" si="0"/>
        <v>1</v>
      </c>
      <c r="E20" s="4" t="s">
        <v>1599</v>
      </c>
      <c r="F20" s="3" t="s">
        <v>1542</v>
      </c>
      <c r="G20" s="3">
        <v>200</v>
      </c>
      <c r="H20" s="3" t="s">
        <v>59</v>
      </c>
      <c r="I20" s="3" t="s">
        <v>1600</v>
      </c>
      <c r="J20" s="4" t="s">
        <v>1601</v>
      </c>
      <c r="K20" s="74"/>
      <c r="L20" s="74"/>
      <c r="M20" s="74"/>
      <c r="N20" s="74"/>
      <c r="O20" s="74"/>
      <c r="P20" s="74"/>
      <c r="Q20" s="74"/>
      <c r="R20" s="74"/>
      <c r="S20" s="74"/>
      <c r="X20" s="11" t="s">
        <v>1602</v>
      </c>
      <c r="Y20" s="77">
        <v>43881</v>
      </c>
    </row>
    <row r="21" spans="1:25" ht="12.75" customHeight="1">
      <c r="A21" s="3" t="s">
        <v>1603</v>
      </c>
      <c r="B21" s="3" t="s">
        <v>14</v>
      </c>
      <c r="C21" s="3" t="s">
        <v>1529</v>
      </c>
      <c r="D21" s="3">
        <f t="shared" si="0"/>
        <v>0</v>
      </c>
      <c r="E21" s="4" t="s">
        <v>342</v>
      </c>
      <c r="F21" s="3" t="s">
        <v>1542</v>
      </c>
      <c r="G21" s="3">
        <v>158</v>
      </c>
      <c r="H21" s="3" t="s">
        <v>59</v>
      </c>
      <c r="I21" s="3" t="s">
        <v>1604</v>
      </c>
      <c r="J21" s="3" t="s">
        <v>1582</v>
      </c>
      <c r="K21" s="74"/>
      <c r="L21" s="74"/>
      <c r="M21" s="74"/>
      <c r="N21" s="74"/>
      <c r="O21" s="74"/>
      <c r="P21" s="74"/>
      <c r="Q21" s="74"/>
      <c r="R21" s="74"/>
      <c r="S21" s="74"/>
    </row>
    <row r="22" spans="1:25" ht="12.75" customHeight="1">
      <c r="A22" s="3" t="s">
        <v>1605</v>
      </c>
      <c r="B22" s="3" t="s">
        <v>14</v>
      </c>
      <c r="C22" s="3" t="s">
        <v>1529</v>
      </c>
      <c r="D22" s="3">
        <f t="shared" si="0"/>
        <v>0</v>
      </c>
      <c r="E22" s="3" t="s">
        <v>1606</v>
      </c>
      <c r="F22" s="4" t="s">
        <v>31</v>
      </c>
      <c r="G22" s="3">
        <v>109</v>
      </c>
      <c r="H22" s="3" t="s">
        <v>110</v>
      </c>
      <c r="I22" s="4" t="s">
        <v>1551</v>
      </c>
      <c r="J22" s="4" t="s">
        <v>1527</v>
      </c>
      <c r="K22" s="74"/>
      <c r="L22" s="74"/>
      <c r="M22" s="74"/>
      <c r="N22" s="74"/>
      <c r="O22" s="74"/>
      <c r="P22" s="74"/>
      <c r="Q22" s="74"/>
      <c r="R22" s="74"/>
      <c r="S22" s="74"/>
    </row>
    <row r="23" spans="1:25" ht="12.75" customHeight="1">
      <c r="A23" s="3" t="s">
        <v>1607</v>
      </c>
      <c r="B23" s="3" t="s">
        <v>14</v>
      </c>
      <c r="C23" s="3" t="s">
        <v>1529</v>
      </c>
      <c r="D23" s="3">
        <f t="shared" si="0"/>
        <v>0</v>
      </c>
      <c r="E23" s="3" t="s">
        <v>286</v>
      </c>
      <c r="F23" s="3" t="s">
        <v>1542</v>
      </c>
      <c r="G23" s="3">
        <v>200</v>
      </c>
      <c r="H23" s="3" t="s">
        <v>127</v>
      </c>
      <c r="I23" s="3" t="s">
        <v>1608</v>
      </c>
      <c r="J23" s="4" t="s">
        <v>1577</v>
      </c>
      <c r="K23" s="74"/>
      <c r="L23" s="74"/>
      <c r="M23" s="74"/>
      <c r="N23" s="74"/>
      <c r="O23" s="74"/>
      <c r="P23" s="74"/>
      <c r="Q23" s="74"/>
      <c r="R23" s="74"/>
      <c r="S23" s="74"/>
    </row>
    <row r="24" spans="1:25" ht="12.75" customHeight="1">
      <c r="A24" s="3" t="s">
        <v>1609</v>
      </c>
      <c r="B24" s="3" t="s">
        <v>14</v>
      </c>
      <c r="C24" s="3" t="s">
        <v>1524</v>
      </c>
      <c r="D24" s="3">
        <f t="shared" si="0"/>
        <v>1</v>
      </c>
      <c r="E24" s="3" t="s">
        <v>1538</v>
      </c>
      <c r="F24" s="4" t="s">
        <v>1539</v>
      </c>
      <c r="G24" s="3">
        <v>39</v>
      </c>
      <c r="H24" s="3" t="s">
        <v>1610</v>
      </c>
      <c r="I24" s="3" t="s">
        <v>1540</v>
      </c>
      <c r="J24" s="4" t="s">
        <v>1527</v>
      </c>
      <c r="K24" s="74"/>
      <c r="L24" s="74"/>
      <c r="M24" s="74"/>
      <c r="N24" s="74"/>
      <c r="O24" s="74"/>
      <c r="P24" s="74"/>
      <c r="Q24" s="74"/>
      <c r="R24" s="74"/>
      <c r="S24" s="74"/>
    </row>
    <row r="25" spans="1:25" ht="12.75" customHeight="1">
      <c r="A25" s="3" t="s">
        <v>1611</v>
      </c>
      <c r="B25" s="3" t="s">
        <v>14</v>
      </c>
      <c r="C25" s="4" t="s">
        <v>1547</v>
      </c>
      <c r="D25" s="3">
        <f t="shared" si="0"/>
        <v>1</v>
      </c>
      <c r="E25" s="3" t="s">
        <v>1612</v>
      </c>
      <c r="F25" s="4" t="s">
        <v>1539</v>
      </c>
      <c r="G25" s="3">
        <v>273</v>
      </c>
      <c r="H25" s="3" t="s">
        <v>1575</v>
      </c>
      <c r="I25" s="4" t="s">
        <v>1613</v>
      </c>
      <c r="J25" s="4" t="s">
        <v>1556</v>
      </c>
      <c r="K25" s="74"/>
      <c r="L25" s="74"/>
      <c r="M25" s="74"/>
      <c r="N25" s="74"/>
      <c r="O25" s="74"/>
      <c r="P25" s="74"/>
      <c r="Q25" s="74"/>
      <c r="R25" s="74"/>
      <c r="S25" s="74"/>
    </row>
    <row r="26" spans="1:25" ht="12.75" customHeight="1">
      <c r="A26" s="3" t="s">
        <v>1614</v>
      </c>
      <c r="B26" s="3" t="s">
        <v>14</v>
      </c>
      <c r="C26" s="3" t="s">
        <v>1524</v>
      </c>
      <c r="D26" s="3">
        <f t="shared" si="0"/>
        <v>1</v>
      </c>
      <c r="E26" s="3" t="s">
        <v>1615</v>
      </c>
      <c r="F26" s="3" t="s">
        <v>1542</v>
      </c>
      <c r="G26" s="3">
        <v>145</v>
      </c>
      <c r="H26" s="3" t="s">
        <v>1616</v>
      </c>
      <c r="I26" s="3" t="s">
        <v>1617</v>
      </c>
      <c r="J26" s="3" t="s">
        <v>1582</v>
      </c>
      <c r="K26" s="74"/>
      <c r="L26" s="74"/>
      <c r="M26" s="74"/>
      <c r="N26" s="74"/>
      <c r="O26" s="74"/>
      <c r="P26" s="74"/>
      <c r="Q26" s="74"/>
      <c r="R26" s="74"/>
      <c r="S26" s="74"/>
    </row>
    <row r="27" spans="1:25" ht="12.75" customHeight="1">
      <c r="A27" s="3" t="s">
        <v>1618</v>
      </c>
      <c r="B27" s="3" t="s">
        <v>14</v>
      </c>
      <c r="C27" s="4" t="s">
        <v>1567</v>
      </c>
      <c r="D27" s="3">
        <f t="shared" si="0"/>
        <v>1</v>
      </c>
      <c r="E27" s="4" t="s">
        <v>1619</v>
      </c>
      <c r="F27" s="4" t="s">
        <v>1539</v>
      </c>
      <c r="G27" s="3">
        <v>17.5</v>
      </c>
      <c r="H27" s="3" t="s">
        <v>64</v>
      </c>
      <c r="I27" s="3" t="s">
        <v>1540</v>
      </c>
      <c r="J27" s="4" t="s">
        <v>1527</v>
      </c>
      <c r="K27" s="74"/>
      <c r="L27" s="74"/>
      <c r="M27" s="74"/>
      <c r="N27" s="74"/>
      <c r="O27" s="74"/>
      <c r="P27" s="74"/>
      <c r="Q27" s="74"/>
      <c r="R27" s="74"/>
      <c r="S27" s="74"/>
    </row>
    <row r="28" spans="1:25" ht="12.75" customHeight="1">
      <c r="A28" s="3" t="s">
        <v>1620</v>
      </c>
      <c r="B28" s="3" t="s">
        <v>14</v>
      </c>
      <c r="C28" s="4" t="s">
        <v>1567</v>
      </c>
      <c r="D28" s="3">
        <f t="shared" si="0"/>
        <v>1</v>
      </c>
      <c r="E28" s="3" t="s">
        <v>1621</v>
      </c>
      <c r="F28" s="4" t="s">
        <v>1539</v>
      </c>
      <c r="G28" s="3">
        <v>120</v>
      </c>
      <c r="H28" s="3" t="s">
        <v>69</v>
      </c>
      <c r="I28" s="3" t="s">
        <v>1622</v>
      </c>
      <c r="J28" s="3" t="s">
        <v>1623</v>
      </c>
      <c r="K28" s="74"/>
      <c r="L28" s="74"/>
      <c r="M28" s="74"/>
      <c r="N28" s="74"/>
      <c r="O28" s="74"/>
      <c r="P28" s="74"/>
      <c r="Q28" s="74"/>
      <c r="R28" s="74"/>
      <c r="S28" s="74"/>
    </row>
    <row r="29" spans="1:25" ht="12.75" customHeight="1">
      <c r="A29" s="4" t="s">
        <v>1624</v>
      </c>
      <c r="B29" s="3" t="s">
        <v>14</v>
      </c>
      <c r="C29" s="4" t="s">
        <v>1547</v>
      </c>
      <c r="D29" s="3">
        <f t="shared" si="0"/>
        <v>1</v>
      </c>
      <c r="E29" s="4" t="s">
        <v>1625</v>
      </c>
      <c r="F29" s="3" t="s">
        <v>1626</v>
      </c>
      <c r="G29" s="3">
        <v>175</v>
      </c>
      <c r="H29" s="3" t="s">
        <v>1627</v>
      </c>
      <c r="I29" s="3" t="s">
        <v>1628</v>
      </c>
      <c r="J29" s="3" t="s">
        <v>1629</v>
      </c>
      <c r="K29" s="74"/>
      <c r="L29" s="74"/>
      <c r="M29" s="74"/>
      <c r="N29" s="74"/>
      <c r="O29" s="74"/>
      <c r="P29" s="74"/>
      <c r="Q29" s="74"/>
      <c r="R29" s="74"/>
      <c r="S29" s="74"/>
    </row>
    <row r="30" spans="1:25" ht="12.75" customHeight="1">
      <c r="A30" s="3" t="s">
        <v>1630</v>
      </c>
      <c r="B30" s="3" t="s">
        <v>14</v>
      </c>
      <c r="C30" s="4" t="s">
        <v>1567</v>
      </c>
      <c r="D30" s="3">
        <f t="shared" si="0"/>
        <v>1</v>
      </c>
      <c r="E30" s="4" t="s">
        <v>1631</v>
      </c>
      <c r="F30" s="4" t="s">
        <v>1539</v>
      </c>
      <c r="G30" s="3">
        <v>154.80000000000001</v>
      </c>
      <c r="H30" s="3" t="s">
        <v>73</v>
      </c>
      <c r="I30" s="4" t="s">
        <v>1613</v>
      </c>
      <c r="J30" s="4" t="s">
        <v>1556</v>
      </c>
      <c r="K30" s="74"/>
      <c r="L30" s="74"/>
      <c r="M30" s="74"/>
      <c r="N30" s="74"/>
      <c r="O30" s="74"/>
      <c r="P30" s="74"/>
      <c r="Q30" s="74"/>
      <c r="R30" s="74"/>
      <c r="S30" s="74"/>
    </row>
    <row r="31" spans="1:25" ht="12.75" customHeight="1">
      <c r="A31" s="3" t="s">
        <v>1632</v>
      </c>
      <c r="B31" s="3" t="s">
        <v>14</v>
      </c>
      <c r="C31" s="3" t="s">
        <v>1524</v>
      </c>
      <c r="D31" s="3">
        <f t="shared" si="0"/>
        <v>1</v>
      </c>
      <c r="E31" s="3" t="s">
        <v>1550</v>
      </c>
      <c r="F31" s="3" t="s">
        <v>1542</v>
      </c>
      <c r="G31" s="3">
        <v>52</v>
      </c>
      <c r="H31" s="3" t="s">
        <v>1633</v>
      </c>
      <c r="I31" s="3" t="s">
        <v>1634</v>
      </c>
      <c r="J31" s="3" t="s">
        <v>1582</v>
      </c>
      <c r="K31" s="74"/>
      <c r="L31" s="74"/>
      <c r="M31" s="74"/>
      <c r="N31" s="74"/>
      <c r="O31" s="74"/>
      <c r="P31" s="74"/>
      <c r="Q31" s="74"/>
      <c r="R31" s="74"/>
      <c r="S31" s="74"/>
    </row>
    <row r="32" spans="1:25" ht="12.75" customHeight="1">
      <c r="A32" s="3" t="s">
        <v>1635</v>
      </c>
      <c r="B32" s="3" t="s">
        <v>14</v>
      </c>
      <c r="C32" s="4" t="s">
        <v>1567</v>
      </c>
      <c r="D32" s="3">
        <f t="shared" si="0"/>
        <v>1</v>
      </c>
      <c r="E32" s="3" t="s">
        <v>77</v>
      </c>
      <c r="F32" s="3" t="s">
        <v>1542</v>
      </c>
      <c r="G32" s="3">
        <v>90</v>
      </c>
      <c r="H32" s="3" t="s">
        <v>78</v>
      </c>
      <c r="I32" s="3" t="s">
        <v>1636</v>
      </c>
      <c r="J32" s="3" t="s">
        <v>1533</v>
      </c>
      <c r="K32" s="74"/>
      <c r="L32" s="74"/>
      <c r="M32" s="74"/>
      <c r="N32" s="74"/>
      <c r="O32" s="74"/>
      <c r="P32" s="74"/>
      <c r="Q32" s="74"/>
      <c r="R32" s="74"/>
      <c r="S32" s="74"/>
    </row>
    <row r="33" spans="1:29" ht="12.75" customHeight="1">
      <c r="A33" s="3" t="s">
        <v>1605</v>
      </c>
      <c r="B33" s="3" t="s">
        <v>14</v>
      </c>
      <c r="C33" s="4" t="s">
        <v>1547</v>
      </c>
      <c r="D33" s="3">
        <f t="shared" si="0"/>
        <v>1</v>
      </c>
      <c r="E33" s="3" t="s">
        <v>1637</v>
      </c>
      <c r="F33" s="4" t="s">
        <v>31</v>
      </c>
      <c r="G33" s="3">
        <v>109</v>
      </c>
      <c r="H33" s="3" t="s">
        <v>73</v>
      </c>
      <c r="I33" s="4" t="s">
        <v>1551</v>
      </c>
      <c r="J33" s="4" t="s">
        <v>1527</v>
      </c>
      <c r="K33" s="74"/>
      <c r="L33" s="74"/>
      <c r="M33" s="74"/>
      <c r="N33" s="74"/>
      <c r="O33" s="74"/>
      <c r="P33" s="74"/>
      <c r="Q33" s="74"/>
      <c r="R33" s="74"/>
      <c r="S33" s="74"/>
    </row>
    <row r="34" spans="1:29" ht="12.75" customHeight="1">
      <c r="A34" s="3" t="s">
        <v>1638</v>
      </c>
      <c r="B34" s="3" t="s">
        <v>14</v>
      </c>
      <c r="C34" s="4" t="s">
        <v>1567</v>
      </c>
      <c r="D34" s="3">
        <f t="shared" si="0"/>
        <v>1</v>
      </c>
      <c r="E34" s="4" t="s">
        <v>1639</v>
      </c>
      <c r="F34" s="4" t="s">
        <v>1539</v>
      </c>
      <c r="G34" s="3">
        <v>151.19999999999999</v>
      </c>
      <c r="H34" s="3" t="s">
        <v>110</v>
      </c>
      <c r="I34" s="3" t="s">
        <v>382</v>
      </c>
      <c r="J34" s="4" t="s">
        <v>1527</v>
      </c>
      <c r="K34" s="74"/>
      <c r="L34" s="74"/>
      <c r="M34" s="74"/>
      <c r="N34" s="74"/>
      <c r="O34" s="74"/>
      <c r="P34" s="74"/>
      <c r="Q34" s="74"/>
      <c r="R34" s="74"/>
      <c r="S34" s="74"/>
    </row>
    <row r="35" spans="1:29" ht="12.75" customHeight="1">
      <c r="A35" s="3" t="s">
        <v>1640</v>
      </c>
      <c r="B35" s="3" t="s">
        <v>14</v>
      </c>
      <c r="C35" s="4" t="s">
        <v>1547</v>
      </c>
      <c r="D35" s="3">
        <f t="shared" si="0"/>
        <v>1</v>
      </c>
      <c r="E35" s="3" t="s">
        <v>261</v>
      </c>
      <c r="F35" s="3" t="s">
        <v>1542</v>
      </c>
      <c r="G35" s="3">
        <v>98</v>
      </c>
      <c r="H35" s="3" t="s">
        <v>1641</v>
      </c>
      <c r="I35" s="3" t="s">
        <v>262</v>
      </c>
      <c r="J35" s="3" t="s">
        <v>1560</v>
      </c>
      <c r="K35" s="74"/>
      <c r="L35" s="74"/>
      <c r="M35" s="74"/>
      <c r="N35" s="74"/>
      <c r="O35" s="74"/>
      <c r="P35" s="74"/>
      <c r="Q35" s="74"/>
      <c r="R35" s="74"/>
      <c r="S35" s="74"/>
    </row>
    <row r="36" spans="1:29" ht="12.75" customHeight="1">
      <c r="A36" s="3" t="s">
        <v>1642</v>
      </c>
      <c r="B36" s="3" t="s">
        <v>14</v>
      </c>
      <c r="C36" s="4" t="s">
        <v>1567</v>
      </c>
      <c r="D36" s="3">
        <f t="shared" si="0"/>
        <v>1</v>
      </c>
      <c r="E36" s="4" t="s">
        <v>1643</v>
      </c>
      <c r="F36" s="3" t="s">
        <v>1626</v>
      </c>
      <c r="G36" s="3">
        <v>14.3</v>
      </c>
      <c r="H36" s="3" t="s">
        <v>155</v>
      </c>
      <c r="I36" s="3" t="s">
        <v>1644</v>
      </c>
      <c r="J36" s="3" t="s">
        <v>1545</v>
      </c>
      <c r="K36" s="74"/>
      <c r="L36" s="74"/>
      <c r="M36" s="74"/>
      <c r="N36" s="74"/>
      <c r="O36" s="74"/>
      <c r="P36" s="74"/>
      <c r="Q36" s="74"/>
      <c r="R36" s="74"/>
      <c r="S36" s="74"/>
    </row>
    <row r="37" spans="1:29" ht="12.75" customHeight="1">
      <c r="A37" s="3" t="s">
        <v>1645</v>
      </c>
      <c r="B37" s="3" t="s">
        <v>14</v>
      </c>
      <c r="C37" s="3" t="s">
        <v>1524</v>
      </c>
      <c r="D37" s="3">
        <f t="shared" si="0"/>
        <v>1</v>
      </c>
      <c r="E37" s="3" t="s">
        <v>1646</v>
      </c>
      <c r="F37" s="3" t="s">
        <v>1626</v>
      </c>
      <c r="G37" s="3">
        <v>38.43</v>
      </c>
      <c r="H37" s="3" t="s">
        <v>1585</v>
      </c>
      <c r="I37" s="3" t="s">
        <v>1647</v>
      </c>
      <c r="J37" s="3" t="s">
        <v>1565</v>
      </c>
      <c r="K37" s="74"/>
      <c r="L37" s="74"/>
      <c r="M37" s="74"/>
      <c r="N37" s="74"/>
      <c r="O37" s="74"/>
      <c r="P37" s="74"/>
      <c r="Q37" s="74"/>
      <c r="R37" s="74"/>
      <c r="S37" s="74"/>
    </row>
    <row r="38" spans="1:29" ht="12.75" customHeight="1">
      <c r="A38" s="3" t="s">
        <v>1648</v>
      </c>
      <c r="B38" s="3" t="s">
        <v>14</v>
      </c>
      <c r="C38" s="3" t="s">
        <v>1524</v>
      </c>
      <c r="D38" s="3">
        <f t="shared" si="0"/>
        <v>1</v>
      </c>
      <c r="E38" s="3" t="s">
        <v>1649</v>
      </c>
      <c r="F38" s="3" t="s">
        <v>1542</v>
      </c>
      <c r="G38" s="3">
        <v>399</v>
      </c>
      <c r="H38" s="3" t="s">
        <v>1650</v>
      </c>
      <c r="I38" s="3" t="s">
        <v>1651</v>
      </c>
      <c r="J38" s="3" t="s">
        <v>1582</v>
      </c>
      <c r="K38" s="74"/>
      <c r="L38" s="74"/>
      <c r="M38" s="74"/>
      <c r="N38" s="74"/>
      <c r="O38" s="74"/>
      <c r="P38" s="74"/>
      <c r="Q38" s="74"/>
      <c r="R38" s="74"/>
      <c r="S38" s="74"/>
    </row>
    <row r="39" spans="1:29" ht="12.75" customHeight="1">
      <c r="A39" s="3" t="s">
        <v>1652</v>
      </c>
      <c r="B39" s="3" t="s">
        <v>14</v>
      </c>
      <c r="C39" s="4" t="s">
        <v>1567</v>
      </c>
      <c r="D39" s="3">
        <f t="shared" si="0"/>
        <v>1</v>
      </c>
      <c r="E39" s="3" t="s">
        <v>1653</v>
      </c>
      <c r="F39" s="4" t="s">
        <v>1539</v>
      </c>
      <c r="G39" s="3">
        <v>120</v>
      </c>
      <c r="H39" s="3" t="s">
        <v>83</v>
      </c>
      <c r="I39" s="3" t="s">
        <v>1654</v>
      </c>
      <c r="J39" s="3" t="s">
        <v>1623</v>
      </c>
      <c r="K39" s="74"/>
      <c r="L39" s="74"/>
      <c r="M39" s="74"/>
      <c r="N39" s="74"/>
      <c r="O39" s="74"/>
      <c r="P39" s="74"/>
      <c r="Q39" s="74"/>
      <c r="R39" s="74"/>
      <c r="S39" s="74"/>
    </row>
    <row r="40" spans="1:29" ht="12.75" customHeight="1">
      <c r="A40" s="3" t="s">
        <v>1655</v>
      </c>
      <c r="B40" s="3" t="s">
        <v>14</v>
      </c>
      <c r="C40" s="4" t="s">
        <v>1656</v>
      </c>
      <c r="D40" s="3">
        <f t="shared" si="0"/>
        <v>1</v>
      </c>
      <c r="E40" s="3" t="s">
        <v>1657</v>
      </c>
      <c r="F40" s="3" t="s">
        <v>1542</v>
      </c>
      <c r="G40" s="3">
        <v>50</v>
      </c>
      <c r="H40" s="3" t="s">
        <v>87</v>
      </c>
      <c r="I40" s="3" t="s">
        <v>1658</v>
      </c>
      <c r="J40" s="3" t="s">
        <v>1582</v>
      </c>
      <c r="K40" s="78">
        <v>-26.335839</v>
      </c>
      <c r="L40" s="78">
        <v>-69.946648999999994</v>
      </c>
      <c r="M40" s="74"/>
      <c r="N40" s="74"/>
      <c r="O40" s="74"/>
      <c r="P40" s="74"/>
      <c r="Q40" s="74"/>
      <c r="R40" s="74"/>
      <c r="S40" s="74"/>
      <c r="AB40" s="11" t="s">
        <v>1659</v>
      </c>
      <c r="AC40" s="77">
        <v>43881</v>
      </c>
    </row>
    <row r="41" spans="1:29" ht="12.75" customHeight="1">
      <c r="A41" s="3" t="s">
        <v>1660</v>
      </c>
      <c r="B41" s="3" t="s">
        <v>14</v>
      </c>
      <c r="C41" s="4" t="s">
        <v>1567</v>
      </c>
      <c r="D41" s="3">
        <f t="shared" si="0"/>
        <v>1</v>
      </c>
      <c r="E41" s="3" t="s">
        <v>1660</v>
      </c>
      <c r="F41" s="3" t="s">
        <v>1626</v>
      </c>
      <c r="G41" s="3">
        <v>154</v>
      </c>
      <c r="H41" s="3" t="s">
        <v>87</v>
      </c>
      <c r="I41" s="3" t="s">
        <v>1661</v>
      </c>
      <c r="J41" s="3" t="s">
        <v>1565</v>
      </c>
      <c r="K41" s="74"/>
      <c r="L41" s="74"/>
      <c r="M41" s="74"/>
      <c r="N41" s="74"/>
      <c r="O41" s="74"/>
      <c r="P41" s="74"/>
      <c r="Q41" s="74"/>
      <c r="R41" s="74"/>
      <c r="S41" s="74"/>
    </row>
    <row r="42" spans="1:29" ht="12.75" customHeight="1">
      <c r="A42" s="3" t="s">
        <v>1662</v>
      </c>
      <c r="B42" s="3" t="s">
        <v>14</v>
      </c>
      <c r="C42" s="4" t="s">
        <v>1547</v>
      </c>
      <c r="D42" s="3">
        <f t="shared" si="0"/>
        <v>1</v>
      </c>
      <c r="E42" s="4" t="s">
        <v>1568</v>
      </c>
      <c r="F42" s="3" t="s">
        <v>1542</v>
      </c>
      <c r="G42" s="3">
        <v>82</v>
      </c>
      <c r="H42" s="3" t="s">
        <v>98</v>
      </c>
      <c r="I42" s="3" t="s">
        <v>1663</v>
      </c>
      <c r="J42" s="3" t="s">
        <v>1565</v>
      </c>
      <c r="K42" s="74"/>
      <c r="L42" s="74"/>
      <c r="M42" s="74"/>
      <c r="N42" s="74"/>
      <c r="O42" s="74"/>
      <c r="P42" s="74"/>
      <c r="Q42" s="74"/>
      <c r="R42" s="74"/>
      <c r="S42" s="74"/>
    </row>
    <row r="43" spans="1:29" ht="12.75" customHeight="1">
      <c r="A43" s="3" t="s">
        <v>1664</v>
      </c>
      <c r="B43" s="3" t="s">
        <v>14</v>
      </c>
      <c r="C43" s="4" t="s">
        <v>1567</v>
      </c>
      <c r="D43" s="3">
        <f t="shared" si="0"/>
        <v>1</v>
      </c>
      <c r="E43" s="3" t="s">
        <v>1665</v>
      </c>
      <c r="F43" s="3" t="s">
        <v>1542</v>
      </c>
      <c r="G43" s="3">
        <v>126</v>
      </c>
      <c r="H43" s="3" t="s">
        <v>89</v>
      </c>
      <c r="I43" s="3" t="s">
        <v>1651</v>
      </c>
      <c r="J43" s="3" t="s">
        <v>1582</v>
      </c>
      <c r="K43" s="74"/>
      <c r="L43" s="74"/>
      <c r="M43" s="74"/>
      <c r="N43" s="74"/>
      <c r="O43" s="74"/>
      <c r="P43" s="74"/>
      <c r="Q43" s="74"/>
      <c r="R43" s="74"/>
      <c r="S43" s="74"/>
    </row>
    <row r="44" spans="1:29" ht="12.75" customHeight="1">
      <c r="A44" s="3" t="s">
        <v>1666</v>
      </c>
      <c r="B44" s="3" t="s">
        <v>14</v>
      </c>
      <c r="C44" s="4" t="s">
        <v>1667</v>
      </c>
      <c r="D44" s="3">
        <f t="shared" si="0"/>
        <v>1</v>
      </c>
      <c r="E44" s="3" t="s">
        <v>1668</v>
      </c>
      <c r="F44" s="4" t="s">
        <v>1539</v>
      </c>
      <c r="G44" s="3">
        <v>160</v>
      </c>
      <c r="H44" s="3" t="s">
        <v>91</v>
      </c>
      <c r="I44" s="3" t="s">
        <v>1669</v>
      </c>
      <c r="J44" s="3" t="s">
        <v>1533</v>
      </c>
      <c r="K44" s="74"/>
      <c r="L44" s="74"/>
      <c r="M44" s="74"/>
      <c r="N44" s="74"/>
      <c r="O44" s="74"/>
      <c r="P44" s="74"/>
      <c r="Q44" s="74"/>
      <c r="R44" s="74"/>
      <c r="S44" s="74"/>
    </row>
    <row r="45" spans="1:29" ht="12.75" customHeight="1">
      <c r="A45" s="3" t="s">
        <v>494</v>
      </c>
      <c r="B45" s="3" t="s">
        <v>14</v>
      </c>
      <c r="C45" s="3" t="s">
        <v>1524</v>
      </c>
      <c r="D45" s="3">
        <f t="shared" si="0"/>
        <v>1</v>
      </c>
      <c r="E45" s="4" t="s">
        <v>1670</v>
      </c>
      <c r="F45" s="3" t="s">
        <v>496</v>
      </c>
      <c r="G45" s="3">
        <v>166</v>
      </c>
      <c r="H45" s="3" t="s">
        <v>1671</v>
      </c>
      <c r="I45" s="3" t="s">
        <v>1672</v>
      </c>
      <c r="J45" s="4" t="s">
        <v>1527</v>
      </c>
      <c r="K45" s="74"/>
      <c r="L45" s="74"/>
      <c r="M45" s="74"/>
      <c r="N45" s="74"/>
      <c r="O45" s="74"/>
      <c r="P45" s="74"/>
      <c r="Q45" s="74"/>
      <c r="R45" s="74"/>
      <c r="S45" s="74"/>
    </row>
    <row r="46" spans="1:29" ht="12.75" customHeight="1">
      <c r="A46" s="3" t="s">
        <v>1673</v>
      </c>
      <c r="B46" s="3" t="s">
        <v>14</v>
      </c>
      <c r="C46" s="4" t="s">
        <v>1674</v>
      </c>
      <c r="D46" s="3">
        <f t="shared" si="0"/>
        <v>1</v>
      </c>
      <c r="E46" s="3" t="s">
        <v>1675</v>
      </c>
      <c r="F46" s="4" t="s">
        <v>1539</v>
      </c>
      <c r="G46" s="3">
        <v>330</v>
      </c>
      <c r="H46" s="3" t="s">
        <v>1676</v>
      </c>
      <c r="I46" s="4" t="s">
        <v>1564</v>
      </c>
      <c r="J46" s="3" t="s">
        <v>1565</v>
      </c>
      <c r="K46" s="74"/>
      <c r="L46" s="74"/>
      <c r="M46" s="74"/>
      <c r="N46" s="74"/>
      <c r="O46" s="74"/>
      <c r="P46" s="74"/>
      <c r="Q46" s="74"/>
      <c r="R46" s="74"/>
      <c r="S46" s="74"/>
    </row>
    <row r="47" spans="1:29" ht="12.75" customHeight="1">
      <c r="A47" s="3" t="s">
        <v>1677</v>
      </c>
      <c r="B47" s="3" t="s">
        <v>14</v>
      </c>
      <c r="C47" s="4" t="s">
        <v>1567</v>
      </c>
      <c r="D47" s="3">
        <f t="shared" si="0"/>
        <v>1</v>
      </c>
      <c r="E47" s="3" t="s">
        <v>293</v>
      </c>
      <c r="F47" s="3" t="s">
        <v>1542</v>
      </c>
      <c r="G47" s="3">
        <v>61</v>
      </c>
      <c r="H47" s="3" t="s">
        <v>94</v>
      </c>
      <c r="I47" s="3" t="s">
        <v>1678</v>
      </c>
      <c r="J47" s="4" t="s">
        <v>1577</v>
      </c>
      <c r="K47" s="74"/>
      <c r="L47" s="74"/>
      <c r="M47" s="74"/>
      <c r="N47" s="74"/>
      <c r="O47" s="74"/>
      <c r="P47" s="74"/>
      <c r="Q47" s="74"/>
      <c r="R47" s="74"/>
      <c r="S47" s="74"/>
    </row>
    <row r="48" spans="1:29" ht="12.75" customHeight="1">
      <c r="A48" s="3" t="s">
        <v>1679</v>
      </c>
      <c r="B48" s="3" t="s">
        <v>14</v>
      </c>
      <c r="C48" s="4" t="s">
        <v>1567</v>
      </c>
      <c r="D48" s="3">
        <f t="shared" si="0"/>
        <v>1</v>
      </c>
      <c r="E48" s="3" t="s">
        <v>1680</v>
      </c>
      <c r="F48" s="3" t="s">
        <v>1542</v>
      </c>
      <c r="G48" s="3">
        <v>40</v>
      </c>
      <c r="H48" s="3" t="s">
        <v>98</v>
      </c>
      <c r="I48" s="3" t="s">
        <v>1559</v>
      </c>
      <c r="J48" s="3" t="s">
        <v>1560</v>
      </c>
      <c r="K48" s="74"/>
      <c r="L48" s="74"/>
      <c r="M48" s="74"/>
      <c r="N48" s="74"/>
      <c r="O48" s="74"/>
      <c r="P48" s="74"/>
      <c r="Q48" s="74"/>
      <c r="R48" s="74"/>
      <c r="S48" s="74"/>
    </row>
    <row r="49" spans="1:29" ht="12.75" customHeight="1">
      <c r="A49" s="3" t="s">
        <v>1681</v>
      </c>
      <c r="B49" s="3" t="s">
        <v>14</v>
      </c>
      <c r="C49" s="4" t="s">
        <v>1567</v>
      </c>
      <c r="D49" s="3">
        <f t="shared" si="0"/>
        <v>1</v>
      </c>
      <c r="E49" s="3" t="s">
        <v>1682</v>
      </c>
      <c r="F49" s="4" t="s">
        <v>1539</v>
      </c>
      <c r="G49" s="3">
        <v>156</v>
      </c>
      <c r="H49" s="3" t="s">
        <v>101</v>
      </c>
      <c r="I49" s="3" t="s">
        <v>1622</v>
      </c>
      <c r="J49" s="3" t="s">
        <v>1623</v>
      </c>
      <c r="K49" s="74"/>
      <c r="L49" s="74"/>
      <c r="M49" s="74"/>
      <c r="N49" s="74"/>
      <c r="O49" s="74"/>
      <c r="P49" s="74"/>
      <c r="Q49" s="74"/>
      <c r="R49" s="74"/>
      <c r="S49" s="74"/>
    </row>
    <row r="50" spans="1:29" ht="12.75" customHeight="1">
      <c r="A50" s="3" t="s">
        <v>1683</v>
      </c>
      <c r="B50" s="3" t="s">
        <v>14</v>
      </c>
      <c r="C50" s="3" t="s">
        <v>1684</v>
      </c>
      <c r="D50" s="3">
        <f t="shared" si="0"/>
        <v>0</v>
      </c>
      <c r="E50" s="3" t="s">
        <v>1685</v>
      </c>
      <c r="F50" s="4" t="s">
        <v>1539</v>
      </c>
      <c r="G50" s="3">
        <v>270</v>
      </c>
      <c r="H50" s="3" t="s">
        <v>192</v>
      </c>
      <c r="I50" s="3" t="s">
        <v>1686</v>
      </c>
      <c r="J50" s="3" t="s">
        <v>1687</v>
      </c>
      <c r="K50" s="74"/>
      <c r="L50" s="74"/>
      <c r="M50" s="74"/>
      <c r="N50" s="74"/>
      <c r="O50" s="74"/>
      <c r="P50" s="74"/>
      <c r="Q50" s="74"/>
      <c r="R50" s="74"/>
      <c r="S50" s="74"/>
    </row>
    <row r="51" spans="1:29" ht="12.75" customHeight="1">
      <c r="A51" s="3" t="s">
        <v>1688</v>
      </c>
      <c r="B51" s="3" t="s">
        <v>14</v>
      </c>
      <c r="C51" s="4" t="s">
        <v>1689</v>
      </c>
      <c r="D51" s="3">
        <f t="shared" si="0"/>
        <v>1</v>
      </c>
      <c r="E51" s="4" t="s">
        <v>1690</v>
      </c>
      <c r="F51" s="3" t="s">
        <v>1542</v>
      </c>
      <c r="G51" s="3">
        <v>20.8</v>
      </c>
      <c r="H51" s="3" t="s">
        <v>232</v>
      </c>
      <c r="I51" s="3" t="s">
        <v>1636</v>
      </c>
      <c r="J51" s="3" t="s">
        <v>1533</v>
      </c>
      <c r="K51" s="74"/>
      <c r="L51" s="74"/>
      <c r="M51" s="74"/>
      <c r="N51" s="74"/>
      <c r="O51" s="74"/>
      <c r="P51" s="74"/>
      <c r="Q51" s="74"/>
      <c r="R51" s="74"/>
      <c r="S51" s="74"/>
      <c r="AB51" s="11" t="s">
        <v>1691</v>
      </c>
      <c r="AC51" s="79">
        <v>43868</v>
      </c>
    </row>
    <row r="52" spans="1:29" ht="12.75" customHeight="1">
      <c r="A52" s="3" t="s">
        <v>1692</v>
      </c>
      <c r="B52" s="3" t="s">
        <v>14</v>
      </c>
      <c r="C52" s="4" t="s">
        <v>1547</v>
      </c>
      <c r="D52" s="3">
        <f t="shared" si="0"/>
        <v>1</v>
      </c>
      <c r="E52" s="3" t="s">
        <v>1693</v>
      </c>
      <c r="F52" s="3" t="s">
        <v>1542</v>
      </c>
      <c r="G52" s="3">
        <v>230</v>
      </c>
      <c r="H52" s="3" t="s">
        <v>1497</v>
      </c>
      <c r="I52" s="3" t="s">
        <v>1596</v>
      </c>
      <c r="J52" s="3" t="s">
        <v>1565</v>
      </c>
      <c r="K52" s="74"/>
      <c r="L52" s="74"/>
      <c r="M52" s="74"/>
      <c r="N52" s="74"/>
      <c r="O52" s="74"/>
      <c r="P52" s="74"/>
      <c r="Q52" s="74"/>
      <c r="R52" s="74"/>
      <c r="S52" s="74"/>
    </row>
    <row r="53" spans="1:29" ht="12.75" customHeight="1">
      <c r="A53" s="3" t="s">
        <v>1694</v>
      </c>
      <c r="B53" s="3" t="s">
        <v>14</v>
      </c>
      <c r="C53" s="3" t="s">
        <v>1524</v>
      </c>
      <c r="D53" s="3">
        <f t="shared" si="0"/>
        <v>1</v>
      </c>
      <c r="E53" s="3" t="s">
        <v>1695</v>
      </c>
      <c r="F53" s="3" t="s">
        <v>1626</v>
      </c>
      <c r="G53" s="3">
        <v>29.6</v>
      </c>
      <c r="H53" s="3" t="s">
        <v>226</v>
      </c>
      <c r="I53" s="3" t="s">
        <v>1696</v>
      </c>
      <c r="J53" s="3" t="s">
        <v>1582</v>
      </c>
      <c r="K53" s="74"/>
      <c r="L53" s="74"/>
      <c r="M53" s="74"/>
      <c r="N53" s="74"/>
      <c r="O53" s="74"/>
      <c r="P53" s="74"/>
      <c r="Q53" s="74"/>
      <c r="R53" s="74"/>
      <c r="S53" s="74"/>
    </row>
    <row r="54" spans="1:29" ht="12.75" customHeight="1">
      <c r="A54" s="3" t="s">
        <v>1697</v>
      </c>
      <c r="B54" s="3" t="s">
        <v>14</v>
      </c>
      <c r="C54" s="4" t="s">
        <v>1674</v>
      </c>
      <c r="D54" s="3">
        <f t="shared" si="0"/>
        <v>1</v>
      </c>
      <c r="E54" s="3" t="s">
        <v>265</v>
      </c>
      <c r="F54" s="3" t="s">
        <v>1542</v>
      </c>
      <c r="G54" s="3">
        <v>136</v>
      </c>
      <c r="H54" s="3" t="s">
        <v>205</v>
      </c>
      <c r="I54" s="3" t="s">
        <v>1634</v>
      </c>
      <c r="J54" s="3" t="s">
        <v>1582</v>
      </c>
      <c r="K54" s="74"/>
      <c r="L54" s="74"/>
      <c r="M54" s="74"/>
      <c r="N54" s="74"/>
      <c r="O54" s="74"/>
      <c r="P54" s="74"/>
      <c r="Q54" s="74"/>
      <c r="R54" s="74"/>
      <c r="S54" s="74"/>
    </row>
    <row r="55" spans="1:29" ht="12.75" customHeight="1">
      <c r="A55" s="3" t="s">
        <v>1698</v>
      </c>
      <c r="B55" s="3" t="s">
        <v>14</v>
      </c>
      <c r="C55" s="4" t="s">
        <v>1562</v>
      </c>
      <c r="D55" s="3">
        <f t="shared" si="0"/>
        <v>1</v>
      </c>
      <c r="E55" s="3" t="s">
        <v>1699</v>
      </c>
      <c r="F55" s="3" t="s">
        <v>1542</v>
      </c>
      <c r="G55" s="3">
        <v>175</v>
      </c>
      <c r="H55" s="3" t="s">
        <v>104</v>
      </c>
      <c r="I55" s="4" t="s">
        <v>1700</v>
      </c>
      <c r="J55" s="3" t="s">
        <v>1565</v>
      </c>
      <c r="K55" s="74"/>
      <c r="L55" s="74"/>
      <c r="M55" s="74"/>
      <c r="N55" s="74"/>
      <c r="O55" s="74"/>
      <c r="P55" s="74"/>
      <c r="Q55" s="74"/>
      <c r="R55" s="74"/>
      <c r="S55" s="74"/>
    </row>
    <row r="56" spans="1:29" ht="12.75" customHeight="1">
      <c r="A56" s="3" t="s">
        <v>1701</v>
      </c>
      <c r="B56" s="3" t="s">
        <v>14</v>
      </c>
      <c r="C56" s="4" t="s">
        <v>1567</v>
      </c>
      <c r="D56" s="3">
        <f t="shared" si="0"/>
        <v>1</v>
      </c>
      <c r="E56" s="4" t="s">
        <v>1702</v>
      </c>
      <c r="F56" s="3" t="s">
        <v>15</v>
      </c>
      <c r="G56" s="3">
        <v>40</v>
      </c>
      <c r="H56" s="3" t="s">
        <v>104</v>
      </c>
      <c r="I56" s="3" t="s">
        <v>1532</v>
      </c>
      <c r="J56" s="3" t="s">
        <v>1533</v>
      </c>
      <c r="K56" s="74"/>
      <c r="L56" s="74"/>
      <c r="M56" s="74"/>
      <c r="N56" s="74"/>
      <c r="O56" s="74"/>
      <c r="P56" s="74"/>
      <c r="Q56" s="74"/>
      <c r="R56" s="74"/>
      <c r="S56" s="74"/>
    </row>
    <row r="57" spans="1:29" ht="12.75" customHeight="1">
      <c r="A57" s="3" t="s">
        <v>1703</v>
      </c>
      <c r="B57" s="3" t="s">
        <v>14</v>
      </c>
      <c r="C57" s="4" t="s">
        <v>1567</v>
      </c>
      <c r="D57" s="3">
        <f t="shared" si="0"/>
        <v>1</v>
      </c>
      <c r="E57" s="4" t="s">
        <v>1639</v>
      </c>
      <c r="F57" s="3" t="s">
        <v>1542</v>
      </c>
      <c r="G57" s="3">
        <v>80</v>
      </c>
      <c r="H57" s="3" t="s">
        <v>110</v>
      </c>
      <c r="I57" s="3" t="s">
        <v>1704</v>
      </c>
      <c r="J57" s="3" t="s">
        <v>1545</v>
      </c>
      <c r="K57" s="74"/>
      <c r="L57" s="74"/>
      <c r="M57" s="74"/>
      <c r="N57" s="74"/>
      <c r="O57" s="74"/>
      <c r="P57" s="74"/>
      <c r="Q57" s="74"/>
      <c r="R57" s="74"/>
      <c r="S57" s="74"/>
    </row>
    <row r="58" spans="1:29" ht="12.75" customHeight="1">
      <c r="A58" s="4" t="s">
        <v>1705</v>
      </c>
      <c r="B58" s="3" t="s">
        <v>14</v>
      </c>
      <c r="C58" s="4" t="s">
        <v>1567</v>
      </c>
      <c r="D58" s="3">
        <f t="shared" si="0"/>
        <v>1</v>
      </c>
      <c r="E58" s="4" t="s">
        <v>1706</v>
      </c>
      <c r="F58" s="3" t="s">
        <v>1542</v>
      </c>
      <c r="G58" s="3">
        <v>9</v>
      </c>
      <c r="H58" s="3" t="s">
        <v>1627</v>
      </c>
      <c r="I58" s="3" t="s">
        <v>1707</v>
      </c>
      <c r="J58" s="3" t="s">
        <v>1545</v>
      </c>
      <c r="K58" s="74"/>
      <c r="L58" s="74"/>
      <c r="M58" s="74"/>
      <c r="N58" s="74"/>
      <c r="O58" s="74"/>
      <c r="P58" s="74"/>
      <c r="Q58" s="74"/>
      <c r="R58" s="74"/>
      <c r="S58" s="74"/>
    </row>
    <row r="59" spans="1:29" ht="12.75" customHeight="1">
      <c r="A59" s="3" t="s">
        <v>1708</v>
      </c>
      <c r="B59" s="3" t="s">
        <v>14</v>
      </c>
      <c r="C59" s="4" t="s">
        <v>1567</v>
      </c>
      <c r="D59" s="3">
        <f t="shared" si="0"/>
        <v>1</v>
      </c>
      <c r="E59" s="3" t="s">
        <v>1709</v>
      </c>
      <c r="F59" s="3" t="s">
        <v>15</v>
      </c>
      <c r="G59" s="3">
        <v>100</v>
      </c>
      <c r="H59" s="3" t="s">
        <v>73</v>
      </c>
      <c r="I59" s="3" t="s">
        <v>1710</v>
      </c>
      <c r="J59" s="3" t="s">
        <v>1545</v>
      </c>
      <c r="K59" s="74"/>
      <c r="L59" s="74"/>
      <c r="M59" s="74"/>
      <c r="N59" s="74"/>
      <c r="O59" s="74"/>
      <c r="P59" s="74"/>
      <c r="Q59" s="74"/>
      <c r="R59" s="74"/>
      <c r="S59" s="74"/>
      <c r="V59" s="11" t="s">
        <v>1711</v>
      </c>
      <c r="W59" s="80">
        <v>43847</v>
      </c>
    </row>
    <row r="60" spans="1:29" ht="12.75" customHeight="1">
      <c r="A60" s="3" t="s">
        <v>1712</v>
      </c>
      <c r="B60" s="3" t="s">
        <v>14</v>
      </c>
      <c r="C60" s="4" t="s">
        <v>1567</v>
      </c>
      <c r="D60" s="3">
        <f t="shared" si="0"/>
        <v>1</v>
      </c>
      <c r="E60" s="3" t="s">
        <v>1713</v>
      </c>
      <c r="F60" s="4" t="s">
        <v>1539</v>
      </c>
      <c r="G60" s="3">
        <v>102.45</v>
      </c>
      <c r="H60" s="3" t="s">
        <v>115</v>
      </c>
      <c r="I60" s="3" t="s">
        <v>1714</v>
      </c>
      <c r="J60" s="3" t="s">
        <v>1533</v>
      </c>
      <c r="K60" s="74"/>
      <c r="L60" s="74"/>
      <c r="M60" s="74"/>
      <c r="N60" s="74"/>
      <c r="O60" s="74"/>
      <c r="P60" s="74"/>
      <c r="Q60" s="74"/>
      <c r="R60" s="74"/>
      <c r="S60" s="74"/>
    </row>
    <row r="61" spans="1:29" ht="12.75" customHeight="1">
      <c r="A61" s="3" t="s">
        <v>1715</v>
      </c>
      <c r="B61" s="3" t="s">
        <v>14</v>
      </c>
      <c r="C61" s="4" t="s">
        <v>1567</v>
      </c>
      <c r="D61" s="3">
        <f t="shared" si="0"/>
        <v>1</v>
      </c>
      <c r="E61" s="3" t="s">
        <v>1715</v>
      </c>
      <c r="F61" s="3" t="s">
        <v>1542</v>
      </c>
      <c r="G61" s="3">
        <v>250</v>
      </c>
      <c r="H61" s="3" t="s">
        <v>119</v>
      </c>
      <c r="I61" s="4" t="s">
        <v>1716</v>
      </c>
      <c r="J61" s="3" t="s">
        <v>1582</v>
      </c>
      <c r="K61" s="74"/>
      <c r="L61" s="74"/>
      <c r="M61" s="74"/>
      <c r="N61" s="74"/>
      <c r="O61" s="74"/>
      <c r="P61" s="74"/>
      <c r="Q61" s="74"/>
      <c r="R61" s="74"/>
      <c r="S61" s="74"/>
    </row>
    <row r="62" spans="1:29" ht="12.75" customHeight="1">
      <c r="A62" s="3" t="s">
        <v>1717</v>
      </c>
      <c r="B62" s="3" t="s">
        <v>14</v>
      </c>
      <c r="C62" s="4" t="s">
        <v>1567</v>
      </c>
      <c r="D62" s="3">
        <f t="shared" si="0"/>
        <v>1</v>
      </c>
      <c r="E62" s="3" t="s">
        <v>1718</v>
      </c>
      <c r="F62" s="3" t="s">
        <v>1542</v>
      </c>
      <c r="G62" s="3">
        <v>200</v>
      </c>
      <c r="H62" s="3" t="s">
        <v>91</v>
      </c>
      <c r="I62" s="4" t="s">
        <v>1700</v>
      </c>
      <c r="J62" s="3" t="s">
        <v>1565</v>
      </c>
      <c r="K62" s="74"/>
      <c r="L62" s="74"/>
      <c r="M62" s="74"/>
      <c r="N62" s="74"/>
      <c r="O62" s="74"/>
      <c r="P62" s="74"/>
      <c r="Q62" s="74"/>
      <c r="R62" s="74"/>
      <c r="S62" s="74"/>
    </row>
    <row r="63" spans="1:29" ht="12.75" customHeight="1">
      <c r="A63" s="3" t="s">
        <v>1719</v>
      </c>
      <c r="B63" s="3" t="s">
        <v>14</v>
      </c>
      <c r="C63" s="4" t="s">
        <v>1567</v>
      </c>
      <c r="D63" s="3">
        <f t="shared" si="0"/>
        <v>1</v>
      </c>
      <c r="E63" s="3" t="s">
        <v>1720</v>
      </c>
      <c r="F63" s="4" t="s">
        <v>1539</v>
      </c>
      <c r="G63" s="3">
        <v>206.4</v>
      </c>
      <c r="H63" s="3" t="s">
        <v>127</v>
      </c>
      <c r="I63" s="3" t="s">
        <v>1721</v>
      </c>
      <c r="J63" s="4" t="s">
        <v>1722</v>
      </c>
      <c r="K63" s="74"/>
      <c r="L63" s="74"/>
      <c r="M63" s="74"/>
      <c r="N63" s="74"/>
      <c r="O63" s="74"/>
      <c r="P63" s="74"/>
      <c r="Q63" s="74"/>
      <c r="R63" s="74"/>
      <c r="S63" s="74"/>
    </row>
    <row r="64" spans="1:29" ht="12.75" customHeight="1">
      <c r="A64" s="3" t="s">
        <v>1723</v>
      </c>
      <c r="B64" s="3" t="s">
        <v>14</v>
      </c>
      <c r="C64" s="4" t="s">
        <v>1567</v>
      </c>
      <c r="D64" s="3">
        <f t="shared" si="0"/>
        <v>1</v>
      </c>
      <c r="E64" s="3" t="s">
        <v>1724</v>
      </c>
      <c r="F64" s="3" t="s">
        <v>1542</v>
      </c>
      <c r="G64" s="3">
        <v>280</v>
      </c>
      <c r="H64" s="3" t="s">
        <v>131</v>
      </c>
      <c r="I64" s="3" t="s">
        <v>1725</v>
      </c>
      <c r="J64" s="3" t="s">
        <v>1582</v>
      </c>
      <c r="K64" s="74"/>
      <c r="L64" s="74"/>
      <c r="M64" s="74"/>
      <c r="N64" s="74"/>
      <c r="O64" s="74"/>
      <c r="P64" s="74"/>
      <c r="Q64" s="74"/>
      <c r="R64" s="74"/>
      <c r="S64" s="74"/>
    </row>
    <row r="65" spans="1:25" ht="12.75" customHeight="1">
      <c r="A65" s="3" t="s">
        <v>1726</v>
      </c>
      <c r="B65" s="3" t="s">
        <v>14</v>
      </c>
      <c r="C65" s="3" t="s">
        <v>1529</v>
      </c>
      <c r="D65" s="3">
        <f t="shared" si="0"/>
        <v>0</v>
      </c>
      <c r="E65" s="3" t="s">
        <v>286</v>
      </c>
      <c r="F65" s="3" t="s">
        <v>1542</v>
      </c>
      <c r="G65" s="3">
        <v>200</v>
      </c>
      <c r="H65" s="3" t="s">
        <v>127</v>
      </c>
      <c r="I65" s="3" t="s">
        <v>1727</v>
      </c>
      <c r="J65" s="3" t="s">
        <v>1687</v>
      </c>
      <c r="K65" s="74"/>
      <c r="L65" s="74"/>
      <c r="M65" s="74"/>
      <c r="N65" s="74"/>
      <c r="O65" s="74"/>
      <c r="P65" s="74"/>
      <c r="Q65" s="74"/>
      <c r="R65" s="74"/>
      <c r="S65" s="74"/>
    </row>
    <row r="66" spans="1:25" ht="12.75" customHeight="1">
      <c r="A66" s="3" t="s">
        <v>1728</v>
      </c>
      <c r="B66" s="3" t="s">
        <v>14</v>
      </c>
      <c r="C66" s="4" t="s">
        <v>1567</v>
      </c>
      <c r="D66" s="3">
        <f t="shared" si="0"/>
        <v>1</v>
      </c>
      <c r="E66" s="4" t="s">
        <v>1729</v>
      </c>
      <c r="F66" s="4" t="s">
        <v>1539</v>
      </c>
      <c r="G66" s="3">
        <v>245</v>
      </c>
      <c r="H66" s="3" t="s">
        <v>135</v>
      </c>
      <c r="I66" s="3" t="s">
        <v>1730</v>
      </c>
      <c r="J66" s="3" t="s">
        <v>1582</v>
      </c>
      <c r="K66" s="74"/>
      <c r="L66" s="74"/>
      <c r="M66" s="74"/>
      <c r="N66" s="74"/>
      <c r="O66" s="74"/>
      <c r="P66" s="74"/>
      <c r="Q66" s="74"/>
      <c r="R66" s="74"/>
      <c r="S66" s="74"/>
    </row>
    <row r="67" spans="1:25" ht="12.75" customHeight="1">
      <c r="A67" s="3" t="s">
        <v>1731</v>
      </c>
      <c r="B67" s="3" t="s">
        <v>14</v>
      </c>
      <c r="C67" s="4" t="s">
        <v>1567</v>
      </c>
      <c r="D67" s="3">
        <f t="shared" si="0"/>
        <v>1</v>
      </c>
      <c r="E67" s="3" t="s">
        <v>1732</v>
      </c>
      <c r="F67" s="3" t="s">
        <v>1542</v>
      </c>
      <c r="G67" s="3">
        <v>110</v>
      </c>
      <c r="H67" s="3" t="s">
        <v>139</v>
      </c>
      <c r="I67" s="3" t="s">
        <v>1733</v>
      </c>
      <c r="J67" s="3" t="s">
        <v>1582</v>
      </c>
      <c r="K67" s="74"/>
      <c r="L67" s="74"/>
      <c r="M67" s="74"/>
      <c r="N67" s="74"/>
      <c r="O67" s="74"/>
      <c r="P67" s="74"/>
      <c r="Q67" s="74"/>
      <c r="R67" s="74"/>
      <c r="S67" s="74"/>
    </row>
    <row r="68" spans="1:25" ht="12.75" customHeight="1">
      <c r="A68" s="4" t="s">
        <v>1734</v>
      </c>
      <c r="B68" s="3" t="s">
        <v>14</v>
      </c>
      <c r="C68" s="3" t="s">
        <v>372</v>
      </c>
      <c r="D68" s="3">
        <f t="shared" si="0"/>
        <v>1</v>
      </c>
      <c r="E68" s="4" t="s">
        <v>1735</v>
      </c>
      <c r="F68" s="3" t="s">
        <v>1542</v>
      </c>
      <c r="G68" s="3">
        <v>600</v>
      </c>
      <c r="H68" s="3" t="s">
        <v>1736</v>
      </c>
      <c r="I68" s="3" t="s">
        <v>1576</v>
      </c>
      <c r="J68" s="4" t="s">
        <v>1577</v>
      </c>
      <c r="K68" s="74"/>
      <c r="L68" s="74"/>
      <c r="M68" s="74"/>
      <c r="N68" s="74"/>
      <c r="O68" s="74"/>
      <c r="P68" s="74"/>
      <c r="Q68" s="74"/>
      <c r="R68" s="74"/>
      <c r="S68" s="74"/>
    </row>
    <row r="69" spans="1:25" ht="12.75" customHeight="1">
      <c r="A69" s="4" t="s">
        <v>1737</v>
      </c>
      <c r="B69" s="3" t="s">
        <v>14</v>
      </c>
      <c r="C69" s="4" t="s">
        <v>1567</v>
      </c>
      <c r="D69" s="3">
        <f t="shared" si="0"/>
        <v>1</v>
      </c>
      <c r="E69" s="4" t="s">
        <v>1737</v>
      </c>
      <c r="F69" s="3" t="s">
        <v>1542</v>
      </c>
      <c r="G69" s="3">
        <v>300</v>
      </c>
      <c r="H69" s="3" t="s">
        <v>1738</v>
      </c>
      <c r="I69" s="3" t="s">
        <v>1725</v>
      </c>
      <c r="J69" s="3" t="s">
        <v>1582</v>
      </c>
      <c r="K69" s="74"/>
      <c r="L69" s="74"/>
      <c r="M69" s="74"/>
      <c r="N69" s="74"/>
      <c r="O69" s="74"/>
      <c r="P69" s="74"/>
      <c r="Q69" s="74"/>
      <c r="R69" s="74"/>
      <c r="S69" s="74"/>
    </row>
    <row r="70" spans="1:25" ht="12.75" customHeight="1">
      <c r="A70" s="3" t="s">
        <v>1739</v>
      </c>
      <c r="B70" s="3" t="s">
        <v>14</v>
      </c>
      <c r="C70" s="4" t="s">
        <v>1567</v>
      </c>
      <c r="D70" s="3">
        <f t="shared" si="0"/>
        <v>1</v>
      </c>
      <c r="E70" s="3" t="s">
        <v>1740</v>
      </c>
      <c r="F70" s="3" t="s">
        <v>1542</v>
      </c>
      <c r="G70" s="3">
        <v>9</v>
      </c>
      <c r="H70" s="3" t="s">
        <v>87</v>
      </c>
      <c r="I70" s="3" t="s">
        <v>1741</v>
      </c>
      <c r="J70" s="3" t="s">
        <v>1687</v>
      </c>
      <c r="K70" s="74"/>
      <c r="L70" s="74"/>
      <c r="M70" s="74"/>
      <c r="N70" s="74"/>
      <c r="O70" s="74"/>
      <c r="P70" s="74"/>
      <c r="Q70" s="74"/>
      <c r="R70" s="74"/>
      <c r="S70" s="74"/>
    </row>
    <row r="71" spans="1:25" ht="12.75" customHeight="1">
      <c r="A71" s="3" t="s">
        <v>1742</v>
      </c>
      <c r="B71" s="3" t="s">
        <v>14</v>
      </c>
      <c r="C71" s="4" t="s">
        <v>1674</v>
      </c>
      <c r="D71" s="3">
        <f t="shared" si="0"/>
        <v>1</v>
      </c>
      <c r="E71" s="3" t="s">
        <v>1649</v>
      </c>
      <c r="F71" s="3" t="s">
        <v>1542</v>
      </c>
      <c r="G71" s="3">
        <v>165</v>
      </c>
      <c r="H71" s="3" t="s">
        <v>171</v>
      </c>
      <c r="I71" s="3" t="s">
        <v>1743</v>
      </c>
      <c r="J71" s="3" t="s">
        <v>1565</v>
      </c>
      <c r="K71" s="74"/>
      <c r="L71" s="74"/>
      <c r="M71" s="74"/>
      <c r="N71" s="74"/>
      <c r="O71" s="74"/>
      <c r="P71" s="74"/>
      <c r="Q71" s="74"/>
      <c r="R71" s="74"/>
      <c r="S71" s="74"/>
    </row>
    <row r="72" spans="1:25" ht="12.75" customHeight="1">
      <c r="A72" s="3" t="s">
        <v>1744</v>
      </c>
      <c r="B72" s="3" t="s">
        <v>14</v>
      </c>
      <c r="C72" s="4" t="s">
        <v>1567</v>
      </c>
      <c r="D72" s="3">
        <f t="shared" si="0"/>
        <v>1</v>
      </c>
      <c r="E72" s="3" t="s">
        <v>1745</v>
      </c>
      <c r="F72" s="3" t="s">
        <v>1542</v>
      </c>
      <c r="G72" s="3">
        <v>9</v>
      </c>
      <c r="H72" s="3" t="s">
        <v>87</v>
      </c>
      <c r="I72" s="3" t="s">
        <v>1746</v>
      </c>
      <c r="J72" s="3" t="s">
        <v>1629</v>
      </c>
      <c r="K72" s="74"/>
      <c r="L72" s="74"/>
      <c r="M72" s="74"/>
      <c r="N72" s="74"/>
      <c r="O72" s="74"/>
      <c r="P72" s="74"/>
      <c r="Q72" s="74"/>
      <c r="R72" s="74"/>
      <c r="S72" s="74"/>
      <c r="X72" s="11" t="s">
        <v>1747</v>
      </c>
      <c r="Y72" s="77">
        <v>43886</v>
      </c>
    </row>
    <row r="73" spans="1:25" ht="12.75" customHeight="1">
      <c r="A73" s="3" t="s">
        <v>1748</v>
      </c>
      <c r="B73" s="3" t="s">
        <v>14</v>
      </c>
      <c r="C73" s="4" t="s">
        <v>1674</v>
      </c>
      <c r="D73" s="3">
        <f t="shared" si="0"/>
        <v>1</v>
      </c>
      <c r="E73" s="3" t="s">
        <v>268</v>
      </c>
      <c r="F73" s="3" t="s">
        <v>1542</v>
      </c>
      <c r="G73" s="3">
        <v>220</v>
      </c>
      <c r="H73" s="3" t="s">
        <v>115</v>
      </c>
      <c r="I73" s="3" t="s">
        <v>1564</v>
      </c>
      <c r="J73" s="3" t="s">
        <v>1565</v>
      </c>
      <c r="K73" s="74"/>
      <c r="L73" s="74"/>
      <c r="M73" s="74"/>
      <c r="N73" s="74"/>
      <c r="O73" s="74"/>
      <c r="P73" s="74"/>
      <c r="Q73" s="74"/>
      <c r="R73" s="74"/>
      <c r="S73" s="74"/>
    </row>
    <row r="74" spans="1:25" ht="12.75" customHeight="1">
      <c r="A74" s="3" t="s">
        <v>1749</v>
      </c>
      <c r="B74" s="3" t="s">
        <v>14</v>
      </c>
      <c r="C74" s="4" t="s">
        <v>1529</v>
      </c>
      <c r="D74" s="3">
        <f t="shared" si="0"/>
        <v>0</v>
      </c>
      <c r="E74" s="3" t="s">
        <v>1649</v>
      </c>
      <c r="F74" s="3" t="s">
        <v>1542</v>
      </c>
      <c r="G74" s="3">
        <v>438.35</v>
      </c>
      <c r="H74" s="3" t="s">
        <v>139</v>
      </c>
      <c r="I74" s="3" t="s">
        <v>1750</v>
      </c>
      <c r="J74" s="3" t="s">
        <v>1582</v>
      </c>
      <c r="K74" s="74"/>
      <c r="L74" s="74"/>
      <c r="M74" s="74"/>
      <c r="N74" s="74"/>
      <c r="O74" s="74"/>
      <c r="P74" s="74"/>
      <c r="Q74" s="74"/>
      <c r="R74" s="74"/>
      <c r="S74" s="74"/>
    </row>
    <row r="75" spans="1:25" ht="12.75" customHeight="1">
      <c r="A75" s="3" t="s">
        <v>1751</v>
      </c>
      <c r="B75" s="3" t="s">
        <v>14</v>
      </c>
      <c r="C75" s="4" t="s">
        <v>1567</v>
      </c>
      <c r="D75" s="3">
        <f t="shared" si="0"/>
        <v>1</v>
      </c>
      <c r="E75" s="3" t="s">
        <v>1752</v>
      </c>
      <c r="F75" s="3" t="s">
        <v>1542</v>
      </c>
      <c r="G75" s="3">
        <v>45</v>
      </c>
      <c r="H75" s="3" t="s">
        <v>83</v>
      </c>
      <c r="I75" s="3" t="s">
        <v>1753</v>
      </c>
      <c r="J75" s="3" t="s">
        <v>1754</v>
      </c>
      <c r="K75" s="74"/>
      <c r="L75" s="74"/>
      <c r="M75" s="74"/>
      <c r="N75" s="74"/>
      <c r="O75" s="74"/>
      <c r="P75" s="74"/>
      <c r="Q75" s="74"/>
      <c r="R75" s="74"/>
      <c r="S75" s="74"/>
    </row>
    <row r="76" spans="1:25" ht="12.75" customHeight="1">
      <c r="A76" s="3" t="s">
        <v>1755</v>
      </c>
      <c r="B76" s="3" t="s">
        <v>14</v>
      </c>
      <c r="C76" s="3" t="s">
        <v>1529</v>
      </c>
      <c r="D76" s="3">
        <f t="shared" si="0"/>
        <v>0</v>
      </c>
      <c r="E76" s="3" t="s">
        <v>1756</v>
      </c>
      <c r="F76" s="3" t="s">
        <v>1626</v>
      </c>
      <c r="G76" s="3">
        <v>85</v>
      </c>
      <c r="H76" s="3" t="s">
        <v>1610</v>
      </c>
      <c r="I76" s="4" t="s">
        <v>1757</v>
      </c>
      <c r="J76" s="4" t="s">
        <v>1527</v>
      </c>
      <c r="K76" s="74"/>
      <c r="L76" s="74"/>
      <c r="M76" s="74"/>
      <c r="N76" s="74"/>
      <c r="O76" s="74"/>
      <c r="P76" s="74"/>
      <c r="Q76" s="74"/>
      <c r="R76" s="74"/>
      <c r="S76" s="74"/>
    </row>
    <row r="77" spans="1:25" ht="12.75" customHeight="1">
      <c r="A77" s="3" t="s">
        <v>1758</v>
      </c>
      <c r="B77" s="3" t="s">
        <v>14</v>
      </c>
      <c r="C77" s="4" t="s">
        <v>1567</v>
      </c>
      <c r="D77" s="3">
        <f t="shared" si="0"/>
        <v>1</v>
      </c>
      <c r="E77" s="4" t="s">
        <v>1759</v>
      </c>
      <c r="F77" s="4" t="s">
        <v>1539</v>
      </c>
      <c r="G77" s="3">
        <v>684</v>
      </c>
      <c r="H77" s="3" t="s">
        <v>146</v>
      </c>
      <c r="I77" s="3" t="s">
        <v>1760</v>
      </c>
      <c r="J77" s="3" t="s">
        <v>1582</v>
      </c>
      <c r="K77" s="74"/>
      <c r="L77" s="74"/>
      <c r="M77" s="74"/>
      <c r="N77" s="74"/>
      <c r="O77" s="74"/>
      <c r="P77" s="74"/>
      <c r="Q77" s="74"/>
      <c r="R77" s="74"/>
      <c r="S77" s="74"/>
    </row>
    <row r="78" spans="1:25" ht="12.75" customHeight="1">
      <c r="A78" s="3" t="s">
        <v>1761</v>
      </c>
      <c r="B78" s="3" t="s">
        <v>14</v>
      </c>
      <c r="C78" s="4" t="s">
        <v>1567</v>
      </c>
      <c r="D78" s="3">
        <f t="shared" si="0"/>
        <v>1</v>
      </c>
      <c r="E78" s="3" t="s">
        <v>1762</v>
      </c>
      <c r="F78" s="3" t="s">
        <v>1542</v>
      </c>
      <c r="G78" s="3">
        <v>150</v>
      </c>
      <c r="H78" s="3" t="s">
        <v>115</v>
      </c>
      <c r="I78" s="3" t="s">
        <v>317</v>
      </c>
      <c r="J78" s="3" t="s">
        <v>1565</v>
      </c>
      <c r="K78" s="74"/>
      <c r="L78" s="74"/>
      <c r="M78" s="74"/>
      <c r="N78" s="74"/>
      <c r="O78" s="74"/>
      <c r="P78" s="74"/>
      <c r="Q78" s="74"/>
      <c r="R78" s="74"/>
      <c r="S78" s="74"/>
    </row>
    <row r="79" spans="1:25" ht="12.75" customHeight="1">
      <c r="A79" s="3" t="s">
        <v>1763</v>
      </c>
      <c r="B79" s="3" t="s">
        <v>14</v>
      </c>
      <c r="C79" s="4" t="s">
        <v>1674</v>
      </c>
      <c r="D79" s="3">
        <f t="shared" si="0"/>
        <v>1</v>
      </c>
      <c r="E79" s="4" t="s">
        <v>1759</v>
      </c>
      <c r="F79" s="3" t="s">
        <v>1542</v>
      </c>
      <c r="G79" s="3">
        <v>238</v>
      </c>
      <c r="H79" s="3" t="s">
        <v>1497</v>
      </c>
      <c r="I79" s="3" t="s">
        <v>1764</v>
      </c>
      <c r="J79" s="3" t="s">
        <v>1582</v>
      </c>
      <c r="K79" s="74"/>
      <c r="L79" s="74"/>
      <c r="M79" s="74"/>
      <c r="N79" s="74"/>
      <c r="O79" s="74"/>
      <c r="P79" s="74"/>
      <c r="Q79" s="74"/>
      <c r="R79" s="74"/>
      <c r="S79" s="74"/>
    </row>
    <row r="80" spans="1:25" ht="12.75" customHeight="1">
      <c r="A80" s="4" t="s">
        <v>1765</v>
      </c>
      <c r="B80" s="3" t="s">
        <v>14</v>
      </c>
      <c r="C80" s="4" t="s">
        <v>1674</v>
      </c>
      <c r="D80" s="3">
        <f t="shared" si="0"/>
        <v>1</v>
      </c>
      <c r="E80" s="4" t="s">
        <v>1759</v>
      </c>
      <c r="F80" s="3" t="s">
        <v>1542</v>
      </c>
      <c r="G80" s="3">
        <v>475</v>
      </c>
      <c r="H80" s="3" t="s">
        <v>1766</v>
      </c>
      <c r="I80" s="3" t="s">
        <v>1608</v>
      </c>
      <c r="J80" s="4" t="s">
        <v>1577</v>
      </c>
      <c r="K80" s="74"/>
      <c r="L80" s="74"/>
      <c r="M80" s="74"/>
      <c r="N80" s="74"/>
      <c r="O80" s="74"/>
      <c r="P80" s="74"/>
      <c r="Q80" s="74"/>
      <c r="R80" s="74"/>
      <c r="S80" s="74"/>
    </row>
    <row r="81" spans="1:25" ht="12.75" customHeight="1">
      <c r="A81" s="3" t="s">
        <v>1767</v>
      </c>
      <c r="B81" s="3" t="s">
        <v>14</v>
      </c>
      <c r="C81" s="4" t="s">
        <v>1674</v>
      </c>
      <c r="D81" s="3">
        <f t="shared" si="0"/>
        <v>1</v>
      </c>
      <c r="E81" s="4" t="s">
        <v>1759</v>
      </c>
      <c r="F81" s="3" t="s">
        <v>1542</v>
      </c>
      <c r="G81" s="3">
        <v>238</v>
      </c>
      <c r="H81" s="3" t="s">
        <v>1768</v>
      </c>
      <c r="I81" s="4" t="s">
        <v>1700</v>
      </c>
      <c r="J81" s="3" t="s">
        <v>1565</v>
      </c>
      <c r="K81" s="74"/>
      <c r="L81" s="74"/>
      <c r="M81" s="74"/>
      <c r="N81" s="74"/>
      <c r="O81" s="74"/>
      <c r="P81" s="74"/>
      <c r="Q81" s="74"/>
      <c r="R81" s="74"/>
      <c r="S81" s="74"/>
    </row>
    <row r="82" spans="1:25" ht="12.75" customHeight="1">
      <c r="A82" s="3" t="s">
        <v>1769</v>
      </c>
      <c r="B82" s="3" t="s">
        <v>14</v>
      </c>
      <c r="C82" s="4" t="s">
        <v>1567</v>
      </c>
      <c r="D82" s="3">
        <f t="shared" si="0"/>
        <v>1</v>
      </c>
      <c r="E82" s="4" t="s">
        <v>1759</v>
      </c>
      <c r="F82" s="3" t="s">
        <v>1542</v>
      </c>
      <c r="G82" s="3">
        <v>475</v>
      </c>
      <c r="H82" s="3" t="s">
        <v>153</v>
      </c>
      <c r="I82" s="3" t="s">
        <v>317</v>
      </c>
      <c r="J82" s="3" t="s">
        <v>1565</v>
      </c>
      <c r="K82" s="74"/>
      <c r="L82" s="74"/>
      <c r="M82" s="74"/>
      <c r="N82" s="74"/>
      <c r="O82" s="74"/>
      <c r="P82" s="74"/>
      <c r="Q82" s="74"/>
      <c r="R82" s="74"/>
      <c r="S82" s="74"/>
    </row>
    <row r="83" spans="1:25" ht="12.75" customHeight="1">
      <c r="A83" s="3" t="s">
        <v>1770</v>
      </c>
      <c r="B83" s="3" t="s">
        <v>14</v>
      </c>
      <c r="C83" s="4" t="s">
        <v>1567</v>
      </c>
      <c r="D83" s="3">
        <f t="shared" si="0"/>
        <v>1</v>
      </c>
      <c r="E83" s="4" t="s">
        <v>1759</v>
      </c>
      <c r="F83" s="3" t="s">
        <v>1542</v>
      </c>
      <c r="G83" s="3">
        <v>300</v>
      </c>
      <c r="H83" s="3" t="s">
        <v>155</v>
      </c>
      <c r="I83" s="3" t="s">
        <v>160</v>
      </c>
      <c r="J83" s="3" t="s">
        <v>1560</v>
      </c>
      <c r="K83" s="74"/>
      <c r="L83" s="74"/>
      <c r="M83" s="74"/>
      <c r="N83" s="74"/>
      <c r="O83" s="74"/>
      <c r="P83" s="74"/>
      <c r="Q83" s="74"/>
      <c r="R83" s="74"/>
      <c r="S83" s="74"/>
    </row>
    <row r="84" spans="1:25" ht="12.75" customHeight="1">
      <c r="A84" s="3" t="s">
        <v>1771</v>
      </c>
      <c r="B84" s="3" t="s">
        <v>14</v>
      </c>
      <c r="C84" s="4" t="s">
        <v>1674</v>
      </c>
      <c r="D84" s="3">
        <f t="shared" si="0"/>
        <v>1</v>
      </c>
      <c r="E84" s="3" t="s">
        <v>274</v>
      </c>
      <c r="F84" s="3" t="s">
        <v>1542</v>
      </c>
      <c r="G84" s="3">
        <v>80</v>
      </c>
      <c r="H84" s="3" t="s">
        <v>1772</v>
      </c>
      <c r="I84" s="3" t="s">
        <v>1591</v>
      </c>
      <c r="J84" s="3" t="s">
        <v>1565</v>
      </c>
      <c r="K84" s="74"/>
      <c r="L84" s="74"/>
      <c r="M84" s="74"/>
      <c r="N84" s="74"/>
      <c r="O84" s="74"/>
      <c r="P84" s="74"/>
      <c r="Q84" s="74"/>
      <c r="R84" s="74"/>
      <c r="S84" s="74"/>
    </row>
    <row r="85" spans="1:25" ht="12.75" customHeight="1">
      <c r="A85" s="3" t="s">
        <v>1773</v>
      </c>
      <c r="B85" s="3" t="s">
        <v>14</v>
      </c>
      <c r="C85" s="4" t="s">
        <v>1567</v>
      </c>
      <c r="D85" s="3">
        <f t="shared" si="0"/>
        <v>1</v>
      </c>
      <c r="E85" s="3" t="s">
        <v>286</v>
      </c>
      <c r="F85" s="3" t="s">
        <v>1542</v>
      </c>
      <c r="G85" s="3">
        <v>600</v>
      </c>
      <c r="H85" s="3" t="s">
        <v>94</v>
      </c>
      <c r="I85" s="3" t="s">
        <v>1730</v>
      </c>
      <c r="J85" s="3" t="s">
        <v>1582</v>
      </c>
      <c r="K85" s="74"/>
      <c r="L85" s="74"/>
      <c r="M85" s="74"/>
      <c r="N85" s="74"/>
      <c r="O85" s="74"/>
      <c r="P85" s="74"/>
      <c r="Q85" s="74"/>
      <c r="R85" s="74"/>
      <c r="S85" s="74"/>
    </row>
    <row r="86" spans="1:25" ht="12.75" customHeight="1">
      <c r="A86" s="3" t="s">
        <v>1774</v>
      </c>
      <c r="B86" s="3" t="s">
        <v>14</v>
      </c>
      <c r="C86" s="4" t="s">
        <v>1674</v>
      </c>
      <c r="D86" s="3">
        <f t="shared" si="0"/>
        <v>1</v>
      </c>
      <c r="E86" s="4" t="s">
        <v>1775</v>
      </c>
      <c r="F86" s="4" t="s">
        <v>1539</v>
      </c>
      <c r="G86" s="3">
        <v>42.5</v>
      </c>
      <c r="H86" s="3" t="s">
        <v>1776</v>
      </c>
      <c r="I86" s="3" t="s">
        <v>1777</v>
      </c>
      <c r="J86" s="3" t="s">
        <v>1565</v>
      </c>
      <c r="K86" s="74"/>
      <c r="L86" s="74"/>
      <c r="M86" s="74"/>
      <c r="N86" s="74"/>
      <c r="O86" s="74"/>
      <c r="P86" s="74"/>
      <c r="Q86" s="74"/>
      <c r="R86" s="74"/>
      <c r="S86" s="74"/>
    </row>
    <row r="87" spans="1:25" ht="12.75" customHeight="1">
      <c r="A87" s="3" t="s">
        <v>1778</v>
      </c>
      <c r="B87" s="3" t="s">
        <v>14</v>
      </c>
      <c r="C87" s="4" t="s">
        <v>1567</v>
      </c>
      <c r="D87" s="3">
        <f t="shared" si="0"/>
        <v>1</v>
      </c>
      <c r="E87" s="4" t="s">
        <v>342</v>
      </c>
      <c r="F87" s="3" t="s">
        <v>1542</v>
      </c>
      <c r="G87" s="3">
        <v>166.98</v>
      </c>
      <c r="H87" s="3" t="s">
        <v>165</v>
      </c>
      <c r="I87" s="3" t="s">
        <v>1604</v>
      </c>
      <c r="J87" s="3" t="s">
        <v>1582</v>
      </c>
      <c r="K87" s="74"/>
      <c r="L87" s="74"/>
      <c r="M87" s="74"/>
      <c r="N87" s="74"/>
      <c r="O87" s="74"/>
      <c r="P87" s="74"/>
      <c r="Q87" s="74"/>
      <c r="R87" s="74"/>
      <c r="S87" s="74"/>
    </row>
    <row r="88" spans="1:25" ht="12.75" customHeight="1">
      <c r="A88" s="3" t="s">
        <v>1779</v>
      </c>
      <c r="B88" s="3" t="s">
        <v>14</v>
      </c>
      <c r="C88" s="4" t="s">
        <v>1567</v>
      </c>
      <c r="D88" s="3">
        <f t="shared" si="0"/>
        <v>1</v>
      </c>
      <c r="E88" s="4" t="s">
        <v>1759</v>
      </c>
      <c r="F88" s="4" t="s">
        <v>1539</v>
      </c>
      <c r="G88" s="3">
        <v>390</v>
      </c>
      <c r="H88" s="3" t="s">
        <v>168</v>
      </c>
      <c r="I88" s="4" t="s">
        <v>1551</v>
      </c>
      <c r="J88" s="4" t="s">
        <v>1527</v>
      </c>
      <c r="K88" s="74"/>
      <c r="L88" s="74"/>
      <c r="M88" s="74"/>
      <c r="N88" s="74"/>
      <c r="O88" s="74"/>
      <c r="P88" s="74"/>
      <c r="Q88" s="74"/>
      <c r="R88" s="74"/>
      <c r="S88" s="74"/>
      <c r="X88" s="11" t="s">
        <v>1780</v>
      </c>
      <c r="Y88" s="79">
        <v>43875</v>
      </c>
    </row>
    <row r="89" spans="1:25" ht="12.75" customHeight="1">
      <c r="A89" s="3" t="s">
        <v>1781</v>
      </c>
      <c r="B89" s="3" t="s">
        <v>14</v>
      </c>
      <c r="C89" s="4" t="s">
        <v>1567</v>
      </c>
      <c r="D89" s="3">
        <f t="shared" si="0"/>
        <v>1</v>
      </c>
      <c r="E89" s="4" t="s">
        <v>1782</v>
      </c>
      <c r="F89" s="3" t="s">
        <v>1542</v>
      </c>
      <c r="G89" s="3">
        <v>165</v>
      </c>
      <c r="H89" s="3" t="s">
        <v>171</v>
      </c>
      <c r="I89" s="3" t="s">
        <v>1651</v>
      </c>
      <c r="J89" s="3" t="s">
        <v>1582</v>
      </c>
      <c r="K89" s="74"/>
      <c r="L89" s="74"/>
      <c r="M89" s="74"/>
      <c r="N89" s="74"/>
      <c r="O89" s="74"/>
      <c r="P89" s="74"/>
      <c r="Q89" s="74"/>
      <c r="R89" s="74"/>
      <c r="S89" s="74"/>
    </row>
    <row r="90" spans="1:25" ht="12.75" customHeight="1">
      <c r="A90" s="4" t="s">
        <v>1783</v>
      </c>
      <c r="B90" s="3" t="s">
        <v>14</v>
      </c>
      <c r="C90" s="4" t="s">
        <v>1567</v>
      </c>
      <c r="D90" s="3">
        <f t="shared" si="0"/>
        <v>1</v>
      </c>
      <c r="E90" s="4" t="s">
        <v>1784</v>
      </c>
      <c r="F90" s="4" t="s">
        <v>1539</v>
      </c>
      <c r="G90" s="3">
        <v>100</v>
      </c>
      <c r="H90" s="3" t="s">
        <v>135</v>
      </c>
      <c r="I90" s="4" t="s">
        <v>1613</v>
      </c>
      <c r="J90" s="4" t="s">
        <v>1556</v>
      </c>
      <c r="K90" s="74"/>
      <c r="L90" s="74"/>
      <c r="M90" s="74"/>
      <c r="N90" s="74"/>
      <c r="O90" s="74"/>
      <c r="P90" s="74"/>
      <c r="Q90" s="74"/>
      <c r="R90" s="74"/>
      <c r="S90" s="74"/>
    </row>
    <row r="91" spans="1:25" ht="12.75" customHeight="1">
      <c r="A91" s="3" t="s">
        <v>279</v>
      </c>
      <c r="B91" s="3" t="s">
        <v>14</v>
      </c>
      <c r="C91" s="4" t="s">
        <v>1567</v>
      </c>
      <c r="D91" s="3">
        <f t="shared" si="0"/>
        <v>1</v>
      </c>
      <c r="E91" s="3" t="s">
        <v>280</v>
      </c>
      <c r="F91" s="3" t="s">
        <v>1542</v>
      </c>
      <c r="G91" s="3">
        <v>9</v>
      </c>
      <c r="H91" s="3" t="s">
        <v>171</v>
      </c>
      <c r="I91" s="3" t="s">
        <v>1785</v>
      </c>
      <c r="J91" s="3" t="s">
        <v>1533</v>
      </c>
      <c r="K91" s="74"/>
      <c r="L91" s="74"/>
      <c r="M91" s="74"/>
      <c r="N91" s="74"/>
      <c r="O91" s="74"/>
      <c r="P91" s="74"/>
      <c r="Q91" s="74"/>
      <c r="R91" s="74"/>
      <c r="S91" s="74"/>
    </row>
    <row r="92" spans="1:25" ht="12.75" customHeight="1">
      <c r="A92" s="3" t="s">
        <v>1786</v>
      </c>
      <c r="B92" s="3" t="s">
        <v>14</v>
      </c>
      <c r="C92" s="3" t="s">
        <v>1529</v>
      </c>
      <c r="D92" s="3">
        <f t="shared" si="0"/>
        <v>0</v>
      </c>
      <c r="E92" s="3" t="s">
        <v>1787</v>
      </c>
      <c r="F92" s="4" t="s">
        <v>1539</v>
      </c>
      <c r="G92" s="3">
        <v>35</v>
      </c>
      <c r="H92" s="3" t="s">
        <v>1788</v>
      </c>
      <c r="I92" s="3" t="s">
        <v>1789</v>
      </c>
      <c r="J92" s="4" t="s">
        <v>1601</v>
      </c>
      <c r="K92" s="74"/>
      <c r="L92" s="74"/>
      <c r="M92" s="74"/>
      <c r="N92" s="74"/>
      <c r="O92" s="74"/>
      <c r="P92" s="74"/>
      <c r="Q92" s="74"/>
      <c r="R92" s="74"/>
      <c r="S92" s="74"/>
    </row>
    <row r="93" spans="1:25" ht="12.75" customHeight="1">
      <c r="A93" s="3" t="s">
        <v>1790</v>
      </c>
      <c r="B93" s="3" t="s">
        <v>14</v>
      </c>
      <c r="C93" s="3" t="s">
        <v>1529</v>
      </c>
      <c r="D93" s="3">
        <f t="shared" si="0"/>
        <v>0</v>
      </c>
      <c r="E93" s="4" t="s">
        <v>1759</v>
      </c>
      <c r="F93" s="4" t="s">
        <v>1539</v>
      </c>
      <c r="G93" s="3">
        <v>360</v>
      </c>
      <c r="H93" s="3" t="s">
        <v>176</v>
      </c>
      <c r="I93" s="3" t="s">
        <v>1791</v>
      </c>
      <c r="J93" s="3" t="s">
        <v>1545</v>
      </c>
      <c r="K93" s="74"/>
      <c r="L93" s="74"/>
      <c r="M93" s="74"/>
      <c r="N93" s="74"/>
      <c r="O93" s="74"/>
      <c r="P93" s="74"/>
      <c r="Q93" s="74"/>
      <c r="R93" s="74"/>
      <c r="S93" s="74"/>
    </row>
    <row r="94" spans="1:25" ht="12.75" customHeight="1">
      <c r="A94" s="3" t="s">
        <v>1792</v>
      </c>
      <c r="B94" s="3" t="s">
        <v>14</v>
      </c>
      <c r="C94" s="4" t="s">
        <v>1567</v>
      </c>
      <c r="D94" s="3">
        <f t="shared" si="0"/>
        <v>1</v>
      </c>
      <c r="E94" s="3" t="s">
        <v>1787</v>
      </c>
      <c r="F94" s="4" t="s">
        <v>1539</v>
      </c>
      <c r="G94" s="3">
        <v>250</v>
      </c>
      <c r="H94" s="3" t="s">
        <v>135</v>
      </c>
      <c r="I94" s="3" t="s">
        <v>1730</v>
      </c>
      <c r="J94" s="3" t="s">
        <v>1582</v>
      </c>
      <c r="K94" s="74"/>
      <c r="L94" s="74"/>
      <c r="M94" s="74"/>
      <c r="N94" s="74"/>
      <c r="O94" s="74"/>
      <c r="P94" s="74"/>
      <c r="Q94" s="74"/>
      <c r="R94" s="74"/>
      <c r="S94" s="74"/>
    </row>
    <row r="95" spans="1:25" ht="12.75" customHeight="1">
      <c r="A95" s="3" t="s">
        <v>1793</v>
      </c>
      <c r="B95" s="3" t="s">
        <v>14</v>
      </c>
      <c r="C95" s="4" t="s">
        <v>1567</v>
      </c>
      <c r="D95" s="3">
        <f t="shared" si="0"/>
        <v>1</v>
      </c>
      <c r="E95" s="4" t="s">
        <v>1759</v>
      </c>
      <c r="F95" s="4" t="s">
        <v>1539</v>
      </c>
      <c r="G95" s="3">
        <v>240</v>
      </c>
      <c r="H95" s="3" t="s">
        <v>176</v>
      </c>
      <c r="I95" s="3" t="s">
        <v>323</v>
      </c>
      <c r="J95" s="3" t="s">
        <v>1533</v>
      </c>
      <c r="K95" s="74"/>
      <c r="L95" s="74"/>
      <c r="M95" s="74"/>
      <c r="N95" s="74"/>
      <c r="O95" s="74"/>
      <c r="P95" s="74"/>
      <c r="Q95" s="74"/>
      <c r="R95" s="74"/>
      <c r="S95" s="74"/>
    </row>
    <row r="96" spans="1:25" ht="12.75" customHeight="1">
      <c r="A96" s="3" t="s">
        <v>1794</v>
      </c>
      <c r="B96" s="3" t="s">
        <v>14</v>
      </c>
      <c r="C96" s="3" t="s">
        <v>1529</v>
      </c>
      <c r="D96" s="3">
        <f t="shared" si="0"/>
        <v>0</v>
      </c>
      <c r="E96" s="3" t="s">
        <v>1787</v>
      </c>
      <c r="F96" s="4" t="s">
        <v>1539</v>
      </c>
      <c r="G96" s="3">
        <v>250</v>
      </c>
      <c r="H96" s="3" t="s">
        <v>1795</v>
      </c>
      <c r="I96" s="3" t="s">
        <v>1796</v>
      </c>
      <c r="J96" s="4" t="s">
        <v>1556</v>
      </c>
      <c r="K96" s="74"/>
      <c r="L96" s="74"/>
      <c r="M96" s="74"/>
      <c r="N96" s="74"/>
      <c r="O96" s="74"/>
      <c r="P96" s="74"/>
      <c r="Q96" s="74"/>
      <c r="R96" s="74"/>
      <c r="S96" s="74"/>
    </row>
    <row r="97" spans="1:25" ht="12.75" customHeight="1">
      <c r="A97" s="3" t="s">
        <v>1797</v>
      </c>
      <c r="B97" s="3" t="s">
        <v>14</v>
      </c>
      <c r="C97" s="4" t="s">
        <v>1567</v>
      </c>
      <c r="D97" s="3">
        <f t="shared" si="0"/>
        <v>1</v>
      </c>
      <c r="E97" s="3" t="s">
        <v>1649</v>
      </c>
      <c r="F97" s="3" t="s">
        <v>1542</v>
      </c>
      <c r="G97" s="3">
        <v>406</v>
      </c>
      <c r="H97" s="3" t="s">
        <v>180</v>
      </c>
      <c r="I97" s="3" t="s">
        <v>1661</v>
      </c>
      <c r="J97" s="3" t="s">
        <v>1565</v>
      </c>
      <c r="K97" s="74"/>
      <c r="L97" s="74"/>
      <c r="M97" s="74"/>
      <c r="N97" s="74"/>
      <c r="O97" s="74"/>
      <c r="P97" s="74"/>
      <c r="Q97" s="74"/>
      <c r="R97" s="74"/>
      <c r="S97" s="74"/>
    </row>
    <row r="98" spans="1:25" ht="12.75" customHeight="1">
      <c r="A98" s="3" t="s">
        <v>1798</v>
      </c>
      <c r="B98" s="3" t="s">
        <v>14</v>
      </c>
      <c r="C98" s="3" t="s">
        <v>1529</v>
      </c>
      <c r="D98" s="3">
        <f t="shared" si="0"/>
        <v>0</v>
      </c>
      <c r="E98" s="3" t="s">
        <v>286</v>
      </c>
      <c r="F98" s="4" t="s">
        <v>1539</v>
      </c>
      <c r="G98" s="3">
        <v>300</v>
      </c>
      <c r="H98" s="3" t="s">
        <v>49</v>
      </c>
      <c r="I98" s="3" t="s">
        <v>1730</v>
      </c>
      <c r="J98" s="3" t="s">
        <v>1582</v>
      </c>
      <c r="K98" s="74"/>
      <c r="L98" s="74"/>
      <c r="M98" s="74"/>
      <c r="N98" s="74"/>
      <c r="O98" s="74"/>
      <c r="P98" s="74"/>
      <c r="Q98" s="74"/>
      <c r="R98" s="74"/>
      <c r="S98" s="74"/>
    </row>
    <row r="99" spans="1:25" ht="12.75" customHeight="1">
      <c r="A99" s="3" t="s">
        <v>1799</v>
      </c>
      <c r="B99" s="3" t="s">
        <v>14</v>
      </c>
      <c r="C99" s="4" t="s">
        <v>1567</v>
      </c>
      <c r="D99" s="3">
        <f t="shared" si="0"/>
        <v>1</v>
      </c>
      <c r="E99" s="4" t="s">
        <v>1759</v>
      </c>
      <c r="F99" s="4" t="s">
        <v>1539</v>
      </c>
      <c r="G99" s="3">
        <v>252</v>
      </c>
      <c r="H99" s="3" t="s">
        <v>168</v>
      </c>
      <c r="I99" s="4" t="s">
        <v>1569</v>
      </c>
      <c r="J99" s="4" t="s">
        <v>1527</v>
      </c>
      <c r="K99" s="74"/>
      <c r="L99" s="74"/>
      <c r="M99" s="74"/>
      <c r="N99" s="74"/>
      <c r="O99" s="74"/>
      <c r="P99" s="74"/>
      <c r="Q99" s="74"/>
      <c r="R99" s="74"/>
      <c r="S99" s="74"/>
    </row>
    <row r="100" spans="1:25" ht="12.75" customHeight="1">
      <c r="A100" s="3" t="s">
        <v>1800</v>
      </c>
      <c r="B100" s="3" t="s">
        <v>14</v>
      </c>
      <c r="C100" s="4" t="s">
        <v>1801</v>
      </c>
      <c r="D100" s="3">
        <f t="shared" si="0"/>
        <v>1</v>
      </c>
      <c r="E100" s="4" t="s">
        <v>1759</v>
      </c>
      <c r="F100" s="4" t="s">
        <v>1539</v>
      </c>
      <c r="G100" s="3">
        <v>300</v>
      </c>
      <c r="H100" s="3" t="s">
        <v>49</v>
      </c>
      <c r="I100" s="3" t="s">
        <v>1802</v>
      </c>
      <c r="J100" s="4" t="s">
        <v>1722</v>
      </c>
      <c r="K100" s="74"/>
      <c r="L100" s="74"/>
      <c r="M100" s="74"/>
      <c r="N100" s="74"/>
      <c r="O100" s="74"/>
      <c r="P100" s="74"/>
      <c r="Q100" s="74"/>
      <c r="R100" s="74"/>
      <c r="S100" s="74"/>
      <c r="T100" s="81" t="s">
        <v>1803</v>
      </c>
      <c r="U100" s="82">
        <v>43710</v>
      </c>
    </row>
    <row r="101" spans="1:25" ht="12.75" customHeight="1">
      <c r="A101" s="3" t="s">
        <v>1804</v>
      </c>
      <c r="B101" s="3" t="s">
        <v>14</v>
      </c>
      <c r="C101" s="3" t="s">
        <v>1529</v>
      </c>
      <c r="D101" s="3">
        <f t="shared" si="0"/>
        <v>0</v>
      </c>
      <c r="E101" s="4" t="s">
        <v>1805</v>
      </c>
      <c r="F101" s="3" t="s">
        <v>1542</v>
      </c>
      <c r="G101" s="3">
        <v>280.8</v>
      </c>
      <c r="H101" s="3" t="s">
        <v>127</v>
      </c>
      <c r="I101" s="3" t="s">
        <v>1608</v>
      </c>
      <c r="J101" s="4" t="s">
        <v>1577</v>
      </c>
      <c r="K101" s="74"/>
      <c r="L101" s="74"/>
      <c r="M101" s="74"/>
      <c r="N101" s="74"/>
      <c r="O101" s="74"/>
      <c r="P101" s="74"/>
      <c r="Q101" s="74"/>
      <c r="R101" s="74"/>
      <c r="S101" s="74"/>
    </row>
    <row r="102" spans="1:25" ht="12.75" customHeight="1">
      <c r="A102" s="3" t="s">
        <v>1806</v>
      </c>
      <c r="B102" s="3" t="s">
        <v>14</v>
      </c>
      <c r="C102" s="4" t="s">
        <v>1567</v>
      </c>
      <c r="D102" s="3">
        <f t="shared" si="0"/>
        <v>1</v>
      </c>
      <c r="E102" s="3" t="s">
        <v>1740</v>
      </c>
      <c r="F102" s="3" t="s">
        <v>1542</v>
      </c>
      <c r="G102" s="3">
        <v>9</v>
      </c>
      <c r="H102" s="3" t="s">
        <v>87</v>
      </c>
      <c r="I102" s="3" t="s">
        <v>1727</v>
      </c>
      <c r="J102" s="3" t="s">
        <v>1687</v>
      </c>
      <c r="K102" s="74"/>
      <c r="L102" s="74"/>
      <c r="M102" s="74"/>
      <c r="N102" s="74"/>
      <c r="O102" s="74"/>
      <c r="P102" s="74"/>
      <c r="Q102" s="74"/>
      <c r="R102" s="74"/>
      <c r="S102" s="74"/>
    </row>
    <row r="103" spans="1:25" ht="12.75" customHeight="1">
      <c r="A103" s="3" t="s">
        <v>1807</v>
      </c>
      <c r="B103" s="3" t="s">
        <v>14</v>
      </c>
      <c r="C103" s="4" t="s">
        <v>1567</v>
      </c>
      <c r="D103" s="3">
        <f t="shared" si="0"/>
        <v>1</v>
      </c>
      <c r="E103" s="3" t="s">
        <v>286</v>
      </c>
      <c r="F103" s="75" t="s">
        <v>1542</v>
      </c>
      <c r="G103" s="3">
        <v>9</v>
      </c>
      <c r="H103" s="3" t="s">
        <v>89</v>
      </c>
      <c r="I103" s="3" t="s">
        <v>1808</v>
      </c>
      <c r="J103" s="4" t="s">
        <v>1577</v>
      </c>
      <c r="K103" s="74"/>
      <c r="L103" s="74"/>
      <c r="M103" s="74"/>
      <c r="N103" s="74"/>
      <c r="O103" s="74"/>
      <c r="P103" s="74"/>
      <c r="Q103" s="74"/>
      <c r="R103" s="74"/>
      <c r="S103" s="74"/>
    </row>
    <row r="104" spans="1:25" ht="12.75" customHeight="1">
      <c r="A104" s="3" t="s">
        <v>1809</v>
      </c>
      <c r="B104" s="3" t="s">
        <v>14</v>
      </c>
      <c r="C104" s="3" t="s">
        <v>1529</v>
      </c>
      <c r="D104" s="3">
        <f t="shared" si="0"/>
        <v>0</v>
      </c>
      <c r="E104" s="4" t="s">
        <v>1729</v>
      </c>
      <c r="F104" s="4" t="s">
        <v>1539</v>
      </c>
      <c r="G104" s="3">
        <v>180</v>
      </c>
      <c r="H104" s="3" t="s">
        <v>168</v>
      </c>
      <c r="I104" s="3" t="s">
        <v>1730</v>
      </c>
      <c r="J104" s="3" t="s">
        <v>1582</v>
      </c>
      <c r="K104" s="74"/>
      <c r="L104" s="74"/>
      <c r="M104" s="74"/>
      <c r="N104" s="74"/>
      <c r="O104" s="74"/>
      <c r="P104" s="74"/>
      <c r="Q104" s="74"/>
      <c r="R104" s="74"/>
      <c r="S104" s="74"/>
    </row>
    <row r="105" spans="1:25" ht="12.75" customHeight="1">
      <c r="A105" s="3" t="s">
        <v>327</v>
      </c>
      <c r="B105" s="3" t="s">
        <v>14</v>
      </c>
      <c r="C105" s="3" t="s">
        <v>1529</v>
      </c>
      <c r="D105" s="3">
        <f t="shared" si="0"/>
        <v>0</v>
      </c>
      <c r="E105" s="3" t="s">
        <v>328</v>
      </c>
      <c r="F105" s="3" t="s">
        <v>1542</v>
      </c>
      <c r="G105" s="3">
        <v>350</v>
      </c>
      <c r="H105" s="3" t="s">
        <v>1810</v>
      </c>
      <c r="I105" s="3" t="s">
        <v>1743</v>
      </c>
      <c r="J105" s="3"/>
      <c r="K105" s="74"/>
      <c r="L105" s="74"/>
      <c r="M105" s="74"/>
      <c r="N105" s="74"/>
      <c r="O105" s="74"/>
      <c r="P105" s="74"/>
      <c r="Q105" s="74"/>
      <c r="R105" s="74"/>
      <c r="S105" s="74"/>
      <c r="X105" s="83" t="s">
        <v>1811</v>
      </c>
      <c r="Y105" s="84">
        <v>43845</v>
      </c>
    </row>
    <row r="106" spans="1:25" ht="12.75" customHeight="1">
      <c r="A106" s="3" t="s">
        <v>1812</v>
      </c>
      <c r="B106" s="3" t="s">
        <v>14</v>
      </c>
      <c r="C106" s="3" t="s">
        <v>1529</v>
      </c>
      <c r="D106" s="3">
        <f t="shared" si="0"/>
        <v>0</v>
      </c>
      <c r="E106" s="3" t="s">
        <v>1787</v>
      </c>
      <c r="F106" s="3" t="s">
        <v>1542</v>
      </c>
      <c r="G106" s="3">
        <v>300</v>
      </c>
      <c r="H106" s="3" t="s">
        <v>135</v>
      </c>
      <c r="I106" s="3" t="s">
        <v>1730</v>
      </c>
      <c r="J106" s="3" t="s">
        <v>1582</v>
      </c>
      <c r="K106" s="74"/>
      <c r="L106" s="74"/>
      <c r="M106" s="74"/>
      <c r="N106" s="74"/>
      <c r="O106" s="74"/>
      <c r="P106" s="74"/>
      <c r="Q106" s="74"/>
      <c r="R106" s="74"/>
      <c r="S106" s="74"/>
    </row>
    <row r="107" spans="1:25" ht="12.75" customHeight="1">
      <c r="A107" s="3" t="s">
        <v>1813</v>
      </c>
      <c r="B107" s="3" t="s">
        <v>14</v>
      </c>
      <c r="C107" s="3" t="s">
        <v>1529</v>
      </c>
      <c r="D107" s="3">
        <f t="shared" si="0"/>
        <v>0</v>
      </c>
      <c r="E107" s="3" t="s">
        <v>1814</v>
      </c>
      <c r="F107" s="3" t="s">
        <v>1542</v>
      </c>
      <c r="G107" s="3">
        <v>119.79</v>
      </c>
      <c r="H107" s="3" t="s">
        <v>1815</v>
      </c>
      <c r="I107" s="3" t="s">
        <v>1816</v>
      </c>
      <c r="J107" s="3" t="s">
        <v>1565</v>
      </c>
      <c r="K107" s="74"/>
      <c r="L107" s="74"/>
      <c r="M107" s="74"/>
      <c r="N107" s="74"/>
      <c r="O107" s="74"/>
      <c r="P107" s="74"/>
      <c r="Q107" s="74"/>
      <c r="R107" s="74"/>
      <c r="S107" s="74"/>
    </row>
    <row r="108" spans="1:25" ht="12.75" customHeight="1">
      <c r="A108" s="3" t="s">
        <v>1817</v>
      </c>
      <c r="B108" s="3" t="s">
        <v>14</v>
      </c>
      <c r="C108" s="4" t="s">
        <v>1567</v>
      </c>
      <c r="D108" s="3">
        <f t="shared" si="0"/>
        <v>1</v>
      </c>
      <c r="E108" s="4" t="s">
        <v>342</v>
      </c>
      <c r="F108" s="3" t="s">
        <v>1542</v>
      </c>
      <c r="G108" s="3">
        <v>350</v>
      </c>
      <c r="H108" s="3" t="s">
        <v>127</v>
      </c>
      <c r="I108" s="3" t="s">
        <v>1818</v>
      </c>
      <c r="J108" s="3" t="s">
        <v>1565</v>
      </c>
      <c r="K108" s="74"/>
      <c r="L108" s="74"/>
      <c r="M108" s="74"/>
      <c r="N108" s="74"/>
      <c r="O108" s="74"/>
      <c r="P108" s="74"/>
      <c r="Q108" s="74"/>
      <c r="R108" s="74"/>
      <c r="S108" s="74"/>
    </row>
    <row r="109" spans="1:25" ht="12.75" customHeight="1">
      <c r="A109" s="4" t="s">
        <v>1819</v>
      </c>
      <c r="B109" s="3" t="s">
        <v>14</v>
      </c>
      <c r="C109" s="4" t="s">
        <v>1567</v>
      </c>
      <c r="D109" s="3">
        <f t="shared" si="0"/>
        <v>1</v>
      </c>
      <c r="E109" s="3" t="s">
        <v>286</v>
      </c>
      <c r="F109" s="3" t="s">
        <v>1542</v>
      </c>
      <c r="G109" s="3">
        <v>9</v>
      </c>
      <c r="H109" s="3" t="s">
        <v>87</v>
      </c>
      <c r="I109" s="3" t="s">
        <v>1820</v>
      </c>
      <c r="J109" s="3" t="s">
        <v>1533</v>
      </c>
      <c r="K109" s="74"/>
      <c r="L109" s="74"/>
      <c r="M109" s="74"/>
      <c r="N109" s="74"/>
      <c r="O109" s="74"/>
      <c r="P109" s="74"/>
      <c r="Q109" s="74"/>
      <c r="R109" s="74"/>
      <c r="S109" s="74"/>
    </row>
    <row r="110" spans="1:25" ht="12.75" customHeight="1">
      <c r="A110" s="3" t="s">
        <v>1821</v>
      </c>
      <c r="B110" s="3" t="s">
        <v>14</v>
      </c>
      <c r="C110" s="4" t="s">
        <v>1567</v>
      </c>
      <c r="D110" s="3">
        <f t="shared" si="0"/>
        <v>1</v>
      </c>
      <c r="E110" s="3" t="s">
        <v>280</v>
      </c>
      <c r="F110" s="3" t="s">
        <v>1542</v>
      </c>
      <c r="G110" s="3">
        <v>9</v>
      </c>
      <c r="H110" s="3" t="s">
        <v>83</v>
      </c>
      <c r="I110" s="3" t="s">
        <v>1822</v>
      </c>
      <c r="J110" s="3" t="s">
        <v>1687</v>
      </c>
      <c r="K110" s="74"/>
      <c r="L110" s="74"/>
      <c r="M110" s="74"/>
      <c r="N110" s="74"/>
      <c r="O110" s="74"/>
      <c r="P110" s="74"/>
      <c r="Q110" s="74"/>
      <c r="R110" s="74"/>
      <c r="S110" s="74"/>
    </row>
    <row r="111" spans="1:25" ht="12.75" customHeight="1">
      <c r="A111" s="3" t="s">
        <v>1823</v>
      </c>
      <c r="B111" s="3" t="s">
        <v>14</v>
      </c>
      <c r="C111" s="4" t="s">
        <v>1674</v>
      </c>
      <c r="D111" s="3">
        <f t="shared" si="0"/>
        <v>1</v>
      </c>
      <c r="E111" s="3" t="s">
        <v>286</v>
      </c>
      <c r="F111" s="3" t="s">
        <v>1542</v>
      </c>
      <c r="G111" s="3">
        <v>9</v>
      </c>
      <c r="H111" s="3" t="s">
        <v>49</v>
      </c>
      <c r="I111" s="3" t="s">
        <v>1824</v>
      </c>
      <c r="J111" s="3" t="s">
        <v>1565</v>
      </c>
      <c r="K111" s="74"/>
      <c r="L111" s="74"/>
      <c r="M111" s="74"/>
      <c r="N111" s="74"/>
      <c r="O111" s="74"/>
      <c r="P111" s="74"/>
      <c r="Q111" s="74"/>
      <c r="R111" s="74"/>
      <c r="S111" s="74"/>
    </row>
    <row r="112" spans="1:25" ht="12.75" customHeight="1">
      <c r="A112" s="3" t="s">
        <v>1825</v>
      </c>
      <c r="B112" s="3" t="s">
        <v>14</v>
      </c>
      <c r="C112" s="4" t="s">
        <v>1674</v>
      </c>
      <c r="D112" s="3">
        <f t="shared" si="0"/>
        <v>1</v>
      </c>
      <c r="E112" s="3" t="s">
        <v>286</v>
      </c>
      <c r="F112" s="3" t="s">
        <v>1542</v>
      </c>
      <c r="G112" s="3">
        <v>9</v>
      </c>
      <c r="H112" s="3" t="s">
        <v>49</v>
      </c>
      <c r="I112" s="3" t="s">
        <v>1824</v>
      </c>
      <c r="J112" s="3" t="s">
        <v>1565</v>
      </c>
      <c r="K112" s="74"/>
      <c r="L112" s="74"/>
      <c r="M112" s="74"/>
      <c r="N112" s="74"/>
      <c r="O112" s="74"/>
      <c r="P112" s="74"/>
      <c r="Q112" s="74"/>
      <c r="R112" s="74"/>
      <c r="S112" s="74"/>
    </row>
    <row r="113" spans="1:19" ht="12.75" customHeight="1">
      <c r="A113" s="3" t="s">
        <v>282</v>
      </c>
      <c r="B113" s="3" t="s">
        <v>14</v>
      </c>
      <c r="C113" s="4" t="s">
        <v>1674</v>
      </c>
      <c r="D113" s="3">
        <f t="shared" si="0"/>
        <v>1</v>
      </c>
      <c r="E113" s="3" t="s">
        <v>283</v>
      </c>
      <c r="F113" s="3" t="s">
        <v>15</v>
      </c>
      <c r="G113" s="3">
        <v>150</v>
      </c>
      <c r="H113" s="3" t="s">
        <v>53</v>
      </c>
      <c r="I113" s="4" t="s">
        <v>1826</v>
      </c>
      <c r="J113" s="4" t="s">
        <v>1527</v>
      </c>
      <c r="K113" s="74"/>
      <c r="L113" s="74"/>
      <c r="M113" s="74"/>
      <c r="N113" s="74"/>
      <c r="O113" s="74"/>
      <c r="P113" s="74"/>
      <c r="Q113" s="74"/>
      <c r="R113" s="74"/>
      <c r="S113" s="74"/>
    </row>
    <row r="114" spans="1:19" ht="12.75" customHeight="1">
      <c r="A114" s="4" t="s">
        <v>1827</v>
      </c>
      <c r="B114" s="3" t="s">
        <v>14</v>
      </c>
      <c r="C114" s="4" t="s">
        <v>1567</v>
      </c>
      <c r="D114" s="3">
        <f t="shared" si="0"/>
        <v>1</v>
      </c>
      <c r="E114" s="3" t="s">
        <v>1828</v>
      </c>
      <c r="F114" s="4" t="s">
        <v>1829</v>
      </c>
      <c r="G114" s="3" t="s">
        <v>1830</v>
      </c>
      <c r="H114" s="3" t="s">
        <v>1650</v>
      </c>
      <c r="I114" s="3" t="s">
        <v>1831</v>
      </c>
      <c r="J114" s="3" t="s">
        <v>1533</v>
      </c>
      <c r="K114" s="74"/>
      <c r="L114" s="74"/>
      <c r="M114" s="74"/>
      <c r="N114" s="74"/>
      <c r="O114" s="74"/>
      <c r="P114" s="74"/>
      <c r="Q114" s="74"/>
      <c r="R114" s="74"/>
      <c r="S114" s="74"/>
    </row>
    <row r="115" spans="1:19" ht="12.75" customHeight="1">
      <c r="A115" s="3" t="s">
        <v>1832</v>
      </c>
      <c r="B115" s="3" t="s">
        <v>14</v>
      </c>
      <c r="C115" s="4" t="s">
        <v>1567</v>
      </c>
      <c r="D115" s="3">
        <f t="shared" si="0"/>
        <v>1</v>
      </c>
      <c r="E115" s="3" t="s">
        <v>286</v>
      </c>
      <c r="F115" s="3" t="s">
        <v>1542</v>
      </c>
      <c r="G115" s="3">
        <v>200</v>
      </c>
      <c r="H115" s="3" t="s">
        <v>53</v>
      </c>
      <c r="I115" s="3" t="s">
        <v>1725</v>
      </c>
      <c r="J115" s="3" t="s">
        <v>1582</v>
      </c>
      <c r="K115" s="74"/>
      <c r="L115" s="74"/>
      <c r="M115" s="74"/>
      <c r="N115" s="74"/>
      <c r="O115" s="74"/>
      <c r="P115" s="74"/>
      <c r="Q115" s="74"/>
      <c r="R115" s="74"/>
      <c r="S115" s="74"/>
    </row>
    <row r="116" spans="1:19" ht="12.75" customHeight="1">
      <c r="A116" s="3" t="s">
        <v>285</v>
      </c>
      <c r="B116" s="3" t="s">
        <v>14</v>
      </c>
      <c r="C116" s="4" t="s">
        <v>1674</v>
      </c>
      <c r="D116" s="3">
        <f t="shared" si="0"/>
        <v>1</v>
      </c>
      <c r="E116" s="3" t="s">
        <v>286</v>
      </c>
      <c r="F116" s="3" t="s">
        <v>1542</v>
      </c>
      <c r="G116" s="3">
        <v>200</v>
      </c>
      <c r="H116" s="3" t="s">
        <v>49</v>
      </c>
      <c r="I116" s="3" t="s">
        <v>1604</v>
      </c>
      <c r="J116" s="3" t="s">
        <v>1582</v>
      </c>
      <c r="K116" s="74"/>
      <c r="L116" s="74"/>
      <c r="M116" s="74"/>
      <c r="N116" s="74"/>
      <c r="O116" s="74"/>
      <c r="P116" s="74"/>
      <c r="Q116" s="74"/>
      <c r="R116" s="74"/>
      <c r="S116" s="74"/>
    </row>
    <row r="117" spans="1:19" ht="12.75" customHeight="1">
      <c r="A117" s="3" t="s">
        <v>1833</v>
      </c>
      <c r="B117" s="3" t="s">
        <v>14</v>
      </c>
      <c r="C117" s="4" t="s">
        <v>1674</v>
      </c>
      <c r="D117" s="3">
        <f t="shared" si="0"/>
        <v>1</v>
      </c>
      <c r="E117" s="3" t="s">
        <v>1834</v>
      </c>
      <c r="F117" s="3" t="s">
        <v>1542</v>
      </c>
      <c r="G117" s="3">
        <v>9</v>
      </c>
      <c r="H117" s="3" t="s">
        <v>101</v>
      </c>
      <c r="I117" s="3" t="s">
        <v>1835</v>
      </c>
      <c r="J117" s="3" t="s">
        <v>1687</v>
      </c>
      <c r="K117" s="74"/>
      <c r="L117" s="74"/>
      <c r="M117" s="74"/>
      <c r="N117" s="74"/>
      <c r="O117" s="74"/>
      <c r="P117" s="74"/>
      <c r="Q117" s="74"/>
      <c r="R117" s="74"/>
      <c r="S117" s="74"/>
    </row>
    <row r="118" spans="1:19" ht="12.75" customHeight="1">
      <c r="A118" s="4" t="s">
        <v>1836</v>
      </c>
      <c r="B118" s="3" t="s">
        <v>14</v>
      </c>
      <c r="C118" s="3" t="s">
        <v>1529</v>
      </c>
      <c r="D118" s="3">
        <f t="shared" si="0"/>
        <v>0</v>
      </c>
      <c r="E118" s="3" t="s">
        <v>1837</v>
      </c>
      <c r="F118" s="3" t="s">
        <v>1542</v>
      </c>
      <c r="G118" s="3">
        <v>9</v>
      </c>
      <c r="H118" s="3" t="s">
        <v>101</v>
      </c>
      <c r="I118" s="3" t="s">
        <v>1835</v>
      </c>
      <c r="J118" s="3" t="s">
        <v>1687</v>
      </c>
      <c r="K118" s="74"/>
      <c r="L118" s="74"/>
      <c r="M118" s="74"/>
      <c r="N118" s="74"/>
      <c r="O118" s="74"/>
      <c r="P118" s="74"/>
      <c r="Q118" s="74"/>
      <c r="R118" s="74"/>
      <c r="S118" s="74"/>
    </row>
    <row r="119" spans="1:19" ht="12.75" customHeight="1">
      <c r="A119" s="3" t="s">
        <v>1838</v>
      </c>
      <c r="B119" s="3" t="s">
        <v>14</v>
      </c>
      <c r="C119" s="4" t="s">
        <v>1567</v>
      </c>
      <c r="D119" s="3">
        <f t="shared" si="0"/>
        <v>1</v>
      </c>
      <c r="E119" s="4" t="s">
        <v>1729</v>
      </c>
      <c r="F119" s="3" t="s">
        <v>1542</v>
      </c>
      <c r="G119" s="3">
        <v>254</v>
      </c>
      <c r="H119" s="3" t="s">
        <v>186</v>
      </c>
      <c r="I119" s="3" t="s">
        <v>1686</v>
      </c>
      <c r="J119" s="3" t="s">
        <v>1839</v>
      </c>
      <c r="K119" s="74"/>
      <c r="L119" s="74"/>
      <c r="M119" s="74"/>
      <c r="N119" s="74"/>
      <c r="O119" s="74"/>
      <c r="P119" s="74"/>
      <c r="Q119" s="74"/>
      <c r="R119" s="74"/>
      <c r="S119" s="74"/>
    </row>
    <row r="120" spans="1:19" ht="12.75" customHeight="1">
      <c r="A120" s="3" t="s">
        <v>1840</v>
      </c>
      <c r="B120" s="3" t="s">
        <v>14</v>
      </c>
      <c r="C120" s="4" t="s">
        <v>1567</v>
      </c>
      <c r="D120" s="3">
        <f t="shared" si="0"/>
        <v>1</v>
      </c>
      <c r="E120" s="3" t="s">
        <v>1841</v>
      </c>
      <c r="F120" s="3" t="s">
        <v>1542</v>
      </c>
      <c r="G120" s="3">
        <v>120</v>
      </c>
      <c r="H120" s="3" t="s">
        <v>192</v>
      </c>
      <c r="I120" s="3" t="s">
        <v>1842</v>
      </c>
      <c r="J120" s="3" t="s">
        <v>1533</v>
      </c>
      <c r="K120" s="74"/>
      <c r="L120" s="74"/>
      <c r="M120" s="74"/>
      <c r="N120" s="74"/>
      <c r="O120" s="74"/>
      <c r="P120" s="74"/>
      <c r="Q120" s="74"/>
      <c r="R120" s="74"/>
      <c r="S120" s="74"/>
    </row>
    <row r="121" spans="1:19" ht="12.75" customHeight="1">
      <c r="A121" s="3" t="s">
        <v>1843</v>
      </c>
      <c r="B121" s="3" t="s">
        <v>14</v>
      </c>
      <c r="C121" s="4" t="s">
        <v>1674</v>
      </c>
      <c r="D121" s="3">
        <f t="shared" si="0"/>
        <v>1</v>
      </c>
      <c r="E121" s="3" t="s">
        <v>1844</v>
      </c>
      <c r="F121" s="3" t="s">
        <v>1542</v>
      </c>
      <c r="G121" s="3">
        <v>9</v>
      </c>
      <c r="H121" s="3" t="s">
        <v>171</v>
      </c>
      <c r="I121" s="3" t="s">
        <v>1845</v>
      </c>
      <c r="J121" s="3" t="s">
        <v>1533</v>
      </c>
      <c r="K121" s="74"/>
      <c r="L121" s="74"/>
      <c r="M121" s="74"/>
      <c r="N121" s="74"/>
      <c r="O121" s="74"/>
      <c r="P121" s="74"/>
      <c r="Q121" s="74"/>
      <c r="R121" s="74"/>
      <c r="S121" s="74"/>
    </row>
    <row r="122" spans="1:19" ht="12.75" customHeight="1">
      <c r="A122" s="3" t="s">
        <v>1846</v>
      </c>
      <c r="B122" s="3" t="s">
        <v>14</v>
      </c>
      <c r="C122" s="4" t="s">
        <v>1674</v>
      </c>
      <c r="D122" s="3">
        <f t="shared" si="0"/>
        <v>1</v>
      </c>
      <c r="E122" s="3" t="s">
        <v>1847</v>
      </c>
      <c r="F122" s="3" t="s">
        <v>1542</v>
      </c>
      <c r="G122" s="3">
        <v>6</v>
      </c>
      <c r="H122" s="3" t="s">
        <v>226</v>
      </c>
      <c r="I122" s="4" t="s">
        <v>1848</v>
      </c>
      <c r="J122" s="3" t="s">
        <v>1629</v>
      </c>
      <c r="K122" s="74"/>
      <c r="L122" s="74"/>
      <c r="M122" s="74"/>
      <c r="N122" s="74"/>
      <c r="O122" s="74"/>
      <c r="P122" s="74"/>
      <c r="Q122" s="74"/>
      <c r="R122" s="74"/>
      <c r="S122" s="74"/>
    </row>
    <row r="123" spans="1:19" ht="12.75" customHeight="1">
      <c r="A123" s="3" t="s">
        <v>287</v>
      </c>
      <c r="B123" s="3" t="s">
        <v>14</v>
      </c>
      <c r="C123" s="4" t="s">
        <v>1674</v>
      </c>
      <c r="D123" s="3">
        <f t="shared" si="0"/>
        <v>1</v>
      </c>
      <c r="E123" s="4" t="s">
        <v>1759</v>
      </c>
      <c r="F123" s="4" t="s">
        <v>1539</v>
      </c>
      <c r="G123" s="3">
        <v>360</v>
      </c>
      <c r="H123" s="3" t="s">
        <v>131</v>
      </c>
      <c r="I123" s="3" t="s">
        <v>1849</v>
      </c>
      <c r="J123" s="3" t="s">
        <v>1545</v>
      </c>
      <c r="K123" s="74"/>
      <c r="L123" s="74"/>
      <c r="M123" s="74"/>
      <c r="N123" s="74"/>
      <c r="O123" s="74"/>
      <c r="P123" s="74"/>
      <c r="Q123" s="74"/>
      <c r="R123" s="74"/>
      <c r="S123" s="74"/>
    </row>
    <row r="124" spans="1:19" ht="12.75" customHeight="1">
      <c r="A124" s="3" t="s">
        <v>1850</v>
      </c>
      <c r="B124" s="3" t="s">
        <v>14</v>
      </c>
      <c r="C124" s="4" t="s">
        <v>1567</v>
      </c>
      <c r="D124" s="3">
        <f t="shared" si="0"/>
        <v>1</v>
      </c>
      <c r="E124" s="3" t="s">
        <v>293</v>
      </c>
      <c r="F124" s="4" t="s">
        <v>1539</v>
      </c>
      <c r="G124" s="3">
        <v>200</v>
      </c>
      <c r="H124" s="3" t="s">
        <v>189</v>
      </c>
      <c r="I124" s="3" t="s">
        <v>1851</v>
      </c>
      <c r="J124" s="3" t="s">
        <v>1687</v>
      </c>
      <c r="K124" s="74"/>
      <c r="L124" s="74"/>
      <c r="M124" s="74"/>
      <c r="N124" s="74"/>
      <c r="O124" s="74"/>
      <c r="P124" s="74"/>
      <c r="Q124" s="74"/>
      <c r="R124" s="74"/>
      <c r="S124" s="74"/>
    </row>
    <row r="125" spans="1:19" ht="12.75" customHeight="1">
      <c r="A125" s="3" t="s">
        <v>1852</v>
      </c>
      <c r="B125" s="3" t="s">
        <v>14</v>
      </c>
      <c r="C125" s="4" t="s">
        <v>1567</v>
      </c>
      <c r="D125" s="3">
        <f t="shared" si="0"/>
        <v>1</v>
      </c>
      <c r="E125" s="3" t="s">
        <v>293</v>
      </c>
      <c r="F125" s="3" t="s">
        <v>1542</v>
      </c>
      <c r="G125" s="3">
        <v>270</v>
      </c>
      <c r="H125" s="3" t="s">
        <v>192</v>
      </c>
      <c r="I125" s="3" t="s">
        <v>1725</v>
      </c>
      <c r="J125" s="3" t="s">
        <v>1582</v>
      </c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19" ht="12.75" customHeight="1">
      <c r="A126" s="3" t="s">
        <v>1832</v>
      </c>
      <c r="B126" s="3" t="s">
        <v>14</v>
      </c>
      <c r="C126" s="3" t="s">
        <v>1529</v>
      </c>
      <c r="D126" s="3">
        <f t="shared" si="0"/>
        <v>0</v>
      </c>
      <c r="E126" s="3" t="s">
        <v>293</v>
      </c>
      <c r="F126" s="3" t="s">
        <v>1542</v>
      </c>
      <c r="G126" s="3">
        <v>250</v>
      </c>
      <c r="H126" s="3" t="s">
        <v>192</v>
      </c>
      <c r="I126" s="3" t="s">
        <v>1725</v>
      </c>
      <c r="J126" s="3" t="s">
        <v>1582</v>
      </c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19" ht="12.75" customHeight="1">
      <c r="A127" s="3" t="s">
        <v>1853</v>
      </c>
      <c r="B127" s="3" t="s">
        <v>14</v>
      </c>
      <c r="C127" s="4" t="s">
        <v>1567</v>
      </c>
      <c r="D127" s="3">
        <f t="shared" si="0"/>
        <v>1</v>
      </c>
      <c r="E127" s="3" t="s">
        <v>1787</v>
      </c>
      <c r="F127" s="3" t="s">
        <v>1542</v>
      </c>
      <c r="G127" s="3">
        <v>250</v>
      </c>
      <c r="H127" s="3" t="s">
        <v>195</v>
      </c>
      <c r="I127" s="3" t="s">
        <v>1854</v>
      </c>
      <c r="J127" s="3" t="s">
        <v>1565</v>
      </c>
      <c r="K127" s="74"/>
      <c r="L127" s="74"/>
      <c r="M127" s="74"/>
      <c r="N127" s="74"/>
      <c r="O127" s="74"/>
      <c r="P127" s="74"/>
      <c r="Q127" s="74"/>
      <c r="R127" s="74"/>
      <c r="S127" s="74"/>
    </row>
    <row r="128" spans="1:19" ht="12.75" customHeight="1">
      <c r="A128" s="3" t="s">
        <v>1855</v>
      </c>
      <c r="B128" s="3" t="s">
        <v>14</v>
      </c>
      <c r="C128" s="4" t="s">
        <v>1674</v>
      </c>
      <c r="D128" s="3">
        <f t="shared" si="0"/>
        <v>1</v>
      </c>
      <c r="E128" s="3" t="s">
        <v>1856</v>
      </c>
      <c r="F128" s="3" t="s">
        <v>1542</v>
      </c>
      <c r="G128" s="3">
        <v>9</v>
      </c>
      <c r="H128" s="3" t="s">
        <v>104</v>
      </c>
      <c r="I128" s="3" t="s">
        <v>1835</v>
      </c>
      <c r="J128" s="3" t="s">
        <v>1687</v>
      </c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1:19" ht="12.75" customHeight="1">
      <c r="A129" s="3" t="s">
        <v>1857</v>
      </c>
      <c r="B129" s="3" t="s">
        <v>14</v>
      </c>
      <c r="C129" s="3" t="s">
        <v>1529</v>
      </c>
      <c r="D129" s="3">
        <f t="shared" si="0"/>
        <v>0</v>
      </c>
      <c r="E129" s="3" t="s">
        <v>289</v>
      </c>
      <c r="F129" s="3" t="s">
        <v>1542</v>
      </c>
      <c r="G129" s="3">
        <v>50</v>
      </c>
      <c r="H129" s="3" t="s">
        <v>139</v>
      </c>
      <c r="I129" s="3" t="s">
        <v>1858</v>
      </c>
      <c r="J129" s="4" t="s">
        <v>1527</v>
      </c>
      <c r="K129" s="74"/>
      <c r="L129" s="74"/>
      <c r="M129" s="74"/>
      <c r="N129" s="74"/>
      <c r="O129" s="74"/>
      <c r="P129" s="74"/>
      <c r="Q129" s="74"/>
      <c r="R129" s="74"/>
      <c r="S129" s="74"/>
    </row>
    <row r="130" spans="1:19" ht="12.75" customHeight="1">
      <c r="A130" s="3" t="s">
        <v>288</v>
      </c>
      <c r="B130" s="3" t="s">
        <v>14</v>
      </c>
      <c r="C130" s="4" t="s">
        <v>1674</v>
      </c>
      <c r="D130" s="3">
        <f t="shared" si="0"/>
        <v>1</v>
      </c>
      <c r="E130" s="3" t="s">
        <v>289</v>
      </c>
      <c r="F130" s="3" t="s">
        <v>1542</v>
      </c>
      <c r="G130" s="3">
        <v>50</v>
      </c>
      <c r="H130" s="3" t="s">
        <v>139</v>
      </c>
      <c r="I130" s="3" t="s">
        <v>300</v>
      </c>
      <c r="J130" s="3" t="s">
        <v>1754</v>
      </c>
      <c r="K130" s="74"/>
      <c r="L130" s="74"/>
      <c r="M130" s="74"/>
      <c r="N130" s="74"/>
      <c r="O130" s="74"/>
      <c r="P130" s="74"/>
      <c r="Q130" s="74"/>
      <c r="R130" s="74"/>
      <c r="S130" s="74"/>
    </row>
    <row r="131" spans="1:19" ht="12.75" customHeight="1">
      <c r="A131" s="3" t="s">
        <v>1859</v>
      </c>
      <c r="B131" s="3" t="s">
        <v>14</v>
      </c>
      <c r="C131" s="4" t="s">
        <v>1567</v>
      </c>
      <c r="D131" s="3">
        <f t="shared" si="0"/>
        <v>1</v>
      </c>
      <c r="E131" s="3" t="s">
        <v>289</v>
      </c>
      <c r="F131" s="3" t="s">
        <v>1542</v>
      </c>
      <c r="G131" s="3">
        <v>40</v>
      </c>
      <c r="H131" s="3" t="s">
        <v>139</v>
      </c>
      <c r="I131" s="3" t="s">
        <v>1860</v>
      </c>
      <c r="J131" s="3" t="s">
        <v>1754</v>
      </c>
      <c r="K131" s="74"/>
      <c r="L131" s="74"/>
      <c r="M131" s="74"/>
      <c r="N131" s="74"/>
      <c r="O131" s="74"/>
      <c r="P131" s="74"/>
      <c r="Q131" s="74"/>
      <c r="R131" s="74"/>
      <c r="S131" s="74"/>
    </row>
    <row r="132" spans="1:19" ht="12.75" customHeight="1">
      <c r="A132" s="3" t="s">
        <v>291</v>
      </c>
      <c r="B132" s="3" t="s">
        <v>14</v>
      </c>
      <c r="C132" s="4" t="s">
        <v>1674</v>
      </c>
      <c r="D132" s="3">
        <f t="shared" si="0"/>
        <v>1</v>
      </c>
      <c r="E132" s="3" t="s">
        <v>289</v>
      </c>
      <c r="F132" s="3" t="s">
        <v>1542</v>
      </c>
      <c r="G132" s="3">
        <v>50</v>
      </c>
      <c r="H132" s="3" t="s">
        <v>139</v>
      </c>
      <c r="I132" s="3" t="s">
        <v>1861</v>
      </c>
      <c r="J132" s="3" t="s">
        <v>1754</v>
      </c>
      <c r="K132" s="74"/>
      <c r="L132" s="74"/>
      <c r="M132" s="74"/>
      <c r="N132" s="74"/>
      <c r="O132" s="74"/>
      <c r="P132" s="74"/>
      <c r="Q132" s="74"/>
      <c r="R132" s="74"/>
      <c r="S132" s="74"/>
    </row>
    <row r="133" spans="1:19" ht="12.75" customHeight="1">
      <c r="A133" s="3" t="s">
        <v>1862</v>
      </c>
      <c r="B133" s="3" t="s">
        <v>14</v>
      </c>
      <c r="C133" s="4" t="s">
        <v>1674</v>
      </c>
      <c r="D133" s="3">
        <f t="shared" si="0"/>
        <v>1</v>
      </c>
      <c r="E133" s="3" t="s">
        <v>289</v>
      </c>
      <c r="F133" s="3" t="s">
        <v>1542</v>
      </c>
      <c r="G133" s="3">
        <v>40</v>
      </c>
      <c r="H133" s="3" t="s">
        <v>139</v>
      </c>
      <c r="I133" s="3" t="s">
        <v>1863</v>
      </c>
      <c r="J133" s="3" t="s">
        <v>1687</v>
      </c>
      <c r="K133" s="74"/>
      <c r="L133" s="74"/>
      <c r="M133" s="74"/>
      <c r="N133" s="74"/>
      <c r="O133" s="74"/>
      <c r="P133" s="74"/>
      <c r="Q133" s="74"/>
      <c r="R133" s="74"/>
      <c r="S133" s="74"/>
    </row>
    <row r="134" spans="1:19" ht="12.75" customHeight="1">
      <c r="A134" s="3" t="s">
        <v>1864</v>
      </c>
      <c r="B134" s="3" t="s">
        <v>14</v>
      </c>
      <c r="C134" s="4" t="s">
        <v>1567</v>
      </c>
      <c r="D134" s="3">
        <f t="shared" si="0"/>
        <v>1</v>
      </c>
      <c r="E134" s="3" t="s">
        <v>1841</v>
      </c>
      <c r="F134" s="3" t="s">
        <v>1542</v>
      </c>
      <c r="G134" s="4">
        <v>160</v>
      </c>
      <c r="H134" s="3" t="s">
        <v>192</v>
      </c>
      <c r="I134" s="3" t="s">
        <v>323</v>
      </c>
      <c r="J134" s="3" t="s">
        <v>1533</v>
      </c>
      <c r="K134" s="74"/>
      <c r="L134" s="74"/>
      <c r="M134" s="74"/>
      <c r="N134" s="74"/>
      <c r="O134" s="74"/>
      <c r="P134" s="74"/>
      <c r="Q134" s="74"/>
      <c r="R134" s="74"/>
      <c r="S134" s="74"/>
    </row>
    <row r="135" spans="1:19" ht="12.75" customHeight="1">
      <c r="A135" s="3" t="s">
        <v>1865</v>
      </c>
      <c r="B135" s="3" t="s">
        <v>14</v>
      </c>
      <c r="C135" s="3" t="s">
        <v>1529</v>
      </c>
      <c r="D135" s="3">
        <f t="shared" si="0"/>
        <v>0</v>
      </c>
      <c r="E135" s="3" t="s">
        <v>1787</v>
      </c>
      <c r="F135" s="4" t="s">
        <v>1539</v>
      </c>
      <c r="G135" s="3">
        <v>138</v>
      </c>
      <c r="H135" s="3" t="s">
        <v>205</v>
      </c>
      <c r="I135" s="3" t="s">
        <v>1866</v>
      </c>
      <c r="J135" s="3" t="s">
        <v>1533</v>
      </c>
      <c r="K135" s="74"/>
      <c r="L135" s="74"/>
      <c r="M135" s="74"/>
      <c r="N135" s="74"/>
      <c r="O135" s="74"/>
      <c r="P135" s="74"/>
      <c r="Q135" s="74"/>
      <c r="R135" s="74"/>
      <c r="S135" s="74"/>
    </row>
    <row r="136" spans="1:19" ht="12.75" customHeight="1">
      <c r="A136" s="3" t="s">
        <v>1867</v>
      </c>
      <c r="B136" s="3" t="s">
        <v>14</v>
      </c>
      <c r="C136" s="4" t="s">
        <v>1567</v>
      </c>
      <c r="D136" s="3">
        <f t="shared" si="0"/>
        <v>1</v>
      </c>
      <c r="E136" s="3" t="s">
        <v>293</v>
      </c>
      <c r="F136" s="3" t="s">
        <v>1542</v>
      </c>
      <c r="G136" s="3">
        <v>400</v>
      </c>
      <c r="H136" s="3" t="s">
        <v>168</v>
      </c>
      <c r="I136" s="3" t="s">
        <v>1868</v>
      </c>
      <c r="J136" s="3" t="s">
        <v>1582</v>
      </c>
      <c r="K136" s="74"/>
      <c r="L136" s="74"/>
      <c r="M136" s="74"/>
      <c r="N136" s="74"/>
      <c r="O136" s="74"/>
      <c r="P136" s="74"/>
      <c r="Q136" s="74"/>
      <c r="R136" s="74"/>
      <c r="S136" s="74"/>
    </row>
    <row r="137" spans="1:19" ht="12.75" customHeight="1">
      <c r="A137" s="3" t="s">
        <v>1869</v>
      </c>
      <c r="B137" s="3" t="s">
        <v>14</v>
      </c>
      <c r="C137" s="3" t="s">
        <v>1529</v>
      </c>
      <c r="D137" s="3">
        <f t="shared" si="0"/>
        <v>0</v>
      </c>
      <c r="E137" s="3" t="s">
        <v>1787</v>
      </c>
      <c r="F137" s="4" t="s">
        <v>1539</v>
      </c>
      <c r="G137" s="3">
        <v>100</v>
      </c>
      <c r="H137" s="3" t="s">
        <v>189</v>
      </c>
      <c r="I137" s="3" t="s">
        <v>1613</v>
      </c>
      <c r="J137" s="4" t="s">
        <v>1556</v>
      </c>
      <c r="K137" s="74"/>
      <c r="L137" s="74"/>
      <c r="M137" s="74"/>
      <c r="N137" s="74"/>
      <c r="O137" s="74"/>
      <c r="P137" s="74"/>
      <c r="Q137" s="74"/>
      <c r="R137" s="74"/>
      <c r="S137" s="74"/>
    </row>
    <row r="138" spans="1:19" ht="12.75" customHeight="1">
      <c r="A138" s="3" t="s">
        <v>1870</v>
      </c>
      <c r="B138" s="3" t="s">
        <v>14</v>
      </c>
      <c r="C138" s="4" t="s">
        <v>1674</v>
      </c>
      <c r="D138" s="3">
        <f t="shared" si="0"/>
        <v>1</v>
      </c>
      <c r="E138" s="4" t="s">
        <v>1871</v>
      </c>
      <c r="F138" s="3" t="s">
        <v>1626</v>
      </c>
      <c r="G138" s="3">
        <v>16</v>
      </c>
      <c r="H138" s="3" t="s">
        <v>1610</v>
      </c>
      <c r="I138" s="3" t="s">
        <v>1872</v>
      </c>
      <c r="J138" s="3" t="s">
        <v>1623</v>
      </c>
      <c r="K138" s="74"/>
      <c r="L138" s="74"/>
      <c r="M138" s="74"/>
      <c r="N138" s="74"/>
      <c r="O138" s="74"/>
      <c r="P138" s="74"/>
      <c r="Q138" s="74"/>
      <c r="R138" s="74"/>
      <c r="S138" s="74"/>
    </row>
    <row r="139" spans="1:19" ht="12.75" customHeight="1">
      <c r="A139" s="3" t="s">
        <v>1873</v>
      </c>
      <c r="B139" s="3" t="s">
        <v>14</v>
      </c>
      <c r="C139" s="4" t="s">
        <v>1567</v>
      </c>
      <c r="D139" s="3">
        <f t="shared" si="0"/>
        <v>1</v>
      </c>
      <c r="E139" s="3" t="s">
        <v>1874</v>
      </c>
      <c r="F139" s="3" t="s">
        <v>1542</v>
      </c>
      <c r="G139" s="3">
        <v>60</v>
      </c>
      <c r="H139" s="3" t="s">
        <v>205</v>
      </c>
      <c r="I139" s="3" t="s">
        <v>1875</v>
      </c>
      <c r="J139" s="3" t="s">
        <v>1545</v>
      </c>
      <c r="K139" s="74"/>
      <c r="L139" s="74"/>
      <c r="M139" s="74"/>
      <c r="N139" s="74"/>
      <c r="O139" s="74"/>
      <c r="P139" s="74"/>
      <c r="Q139" s="74"/>
      <c r="R139" s="74"/>
      <c r="S139" s="74"/>
    </row>
    <row r="140" spans="1:19" ht="12.75" customHeight="1">
      <c r="A140" s="3" t="s">
        <v>1876</v>
      </c>
      <c r="B140" s="3" t="s">
        <v>14</v>
      </c>
      <c r="C140" s="3" t="s">
        <v>1529</v>
      </c>
      <c r="D140" s="3">
        <f t="shared" si="0"/>
        <v>0</v>
      </c>
      <c r="E140" s="3" t="s">
        <v>1877</v>
      </c>
      <c r="F140" s="3" t="s">
        <v>1542</v>
      </c>
      <c r="G140" s="3">
        <v>230</v>
      </c>
      <c r="H140" s="3" t="s">
        <v>1676</v>
      </c>
      <c r="I140" s="3" t="s">
        <v>317</v>
      </c>
      <c r="J140" s="3" t="s">
        <v>1565</v>
      </c>
      <c r="K140" s="74"/>
      <c r="L140" s="74"/>
      <c r="M140" s="74"/>
      <c r="N140" s="74"/>
      <c r="O140" s="74"/>
      <c r="P140" s="74"/>
      <c r="Q140" s="74"/>
      <c r="R140" s="74"/>
      <c r="S140" s="74"/>
    </row>
    <row r="141" spans="1:19" ht="12.75" customHeight="1">
      <c r="A141" s="3" t="s">
        <v>1878</v>
      </c>
      <c r="B141" s="3" t="s">
        <v>14</v>
      </c>
      <c r="C141" s="4" t="s">
        <v>1674</v>
      </c>
      <c r="D141" s="3">
        <f t="shared" si="0"/>
        <v>1</v>
      </c>
      <c r="E141" s="3" t="s">
        <v>1879</v>
      </c>
      <c r="F141" s="3" t="s">
        <v>1542</v>
      </c>
      <c r="G141" s="3">
        <v>9</v>
      </c>
      <c r="H141" s="3" t="s">
        <v>83</v>
      </c>
      <c r="I141" s="3" t="s">
        <v>1880</v>
      </c>
      <c r="J141" s="3" t="s">
        <v>1565</v>
      </c>
      <c r="K141" s="74"/>
      <c r="L141" s="74"/>
      <c r="M141" s="74"/>
      <c r="N141" s="74"/>
      <c r="O141" s="74"/>
      <c r="P141" s="74"/>
      <c r="Q141" s="74"/>
      <c r="R141" s="74"/>
      <c r="S141" s="74"/>
    </row>
    <row r="142" spans="1:19" ht="12.75" customHeight="1">
      <c r="A142" s="4" t="s">
        <v>1881</v>
      </c>
      <c r="B142" s="3" t="s">
        <v>14</v>
      </c>
      <c r="C142" s="4" t="s">
        <v>1674</v>
      </c>
      <c r="D142" s="3">
        <f t="shared" si="0"/>
        <v>1</v>
      </c>
      <c r="E142" s="3" t="s">
        <v>1882</v>
      </c>
      <c r="F142" s="3" t="s">
        <v>1626</v>
      </c>
      <c r="G142" s="3">
        <v>5</v>
      </c>
      <c r="H142" s="3" t="s">
        <v>1627</v>
      </c>
      <c r="I142" s="3" t="s">
        <v>1883</v>
      </c>
      <c r="J142" s="4" t="s">
        <v>1527</v>
      </c>
      <c r="K142" s="74"/>
      <c r="L142" s="74"/>
      <c r="M142" s="74"/>
      <c r="N142" s="74"/>
      <c r="O142" s="74"/>
      <c r="P142" s="74"/>
      <c r="Q142" s="74"/>
      <c r="R142" s="74"/>
      <c r="S142" s="74"/>
    </row>
    <row r="143" spans="1:19" ht="12.75" customHeight="1">
      <c r="A143" s="3" t="s">
        <v>1884</v>
      </c>
      <c r="B143" s="3" t="s">
        <v>14</v>
      </c>
      <c r="C143" s="4" t="s">
        <v>1567</v>
      </c>
      <c r="D143" s="3">
        <f t="shared" si="0"/>
        <v>1</v>
      </c>
      <c r="E143" s="3" t="s">
        <v>1787</v>
      </c>
      <c r="F143" s="3" t="s">
        <v>1542</v>
      </c>
      <c r="G143" s="3">
        <v>480</v>
      </c>
      <c r="H143" s="3" t="s">
        <v>135</v>
      </c>
      <c r="I143" s="3" t="s">
        <v>1868</v>
      </c>
      <c r="J143" s="3" t="s">
        <v>1582</v>
      </c>
      <c r="K143" s="74"/>
      <c r="L143" s="74"/>
      <c r="M143" s="74"/>
      <c r="N143" s="74"/>
      <c r="O143" s="74"/>
      <c r="P143" s="74"/>
      <c r="Q143" s="74"/>
      <c r="R143" s="74"/>
      <c r="S143" s="74"/>
    </row>
    <row r="144" spans="1:19" ht="12.75" customHeight="1">
      <c r="A144" s="4" t="s">
        <v>1885</v>
      </c>
      <c r="B144" s="3" t="s">
        <v>14</v>
      </c>
      <c r="C144" s="4" t="s">
        <v>1674</v>
      </c>
      <c r="D144" s="3">
        <f t="shared" si="0"/>
        <v>1</v>
      </c>
      <c r="E144" s="4" t="s">
        <v>1886</v>
      </c>
      <c r="F144" s="3" t="s">
        <v>1626</v>
      </c>
      <c r="G144" s="3">
        <v>6</v>
      </c>
      <c r="H144" s="3" t="s">
        <v>226</v>
      </c>
      <c r="I144" s="3" t="s">
        <v>1887</v>
      </c>
      <c r="J144" s="3" t="s">
        <v>1623</v>
      </c>
      <c r="K144" s="74"/>
      <c r="L144" s="74"/>
      <c r="M144" s="74"/>
      <c r="N144" s="74"/>
      <c r="O144" s="74"/>
      <c r="P144" s="74"/>
      <c r="Q144" s="74"/>
      <c r="R144" s="74"/>
      <c r="S144" s="74"/>
    </row>
    <row r="145" spans="1:21" ht="12.75" customHeight="1">
      <c r="A145" s="4" t="s">
        <v>1888</v>
      </c>
      <c r="B145" s="3" t="s">
        <v>14</v>
      </c>
      <c r="C145" s="4" t="s">
        <v>1674</v>
      </c>
      <c r="D145" s="3">
        <f t="shared" si="0"/>
        <v>1</v>
      </c>
      <c r="E145" s="4" t="s">
        <v>1886</v>
      </c>
      <c r="F145" s="3" t="s">
        <v>1626</v>
      </c>
      <c r="G145" s="3">
        <v>10</v>
      </c>
      <c r="H145" s="3" t="s">
        <v>1616</v>
      </c>
      <c r="I145" s="3" t="s">
        <v>1889</v>
      </c>
      <c r="J145" s="3" t="s">
        <v>1623</v>
      </c>
      <c r="K145" s="74"/>
      <c r="L145" s="74"/>
      <c r="M145" s="74"/>
      <c r="N145" s="74"/>
      <c r="O145" s="74"/>
      <c r="P145" s="74"/>
      <c r="Q145" s="74"/>
      <c r="R145" s="74"/>
      <c r="S145" s="74"/>
    </row>
    <row r="146" spans="1:21" ht="12.75" customHeight="1">
      <c r="A146" s="3" t="s">
        <v>294</v>
      </c>
      <c r="B146" s="3" t="s">
        <v>14</v>
      </c>
      <c r="C146" s="4" t="s">
        <v>1674</v>
      </c>
      <c r="D146" s="3">
        <f t="shared" si="0"/>
        <v>1</v>
      </c>
      <c r="E146" s="3" t="s">
        <v>280</v>
      </c>
      <c r="F146" s="4" t="s">
        <v>1539</v>
      </c>
      <c r="G146" s="3">
        <v>85</v>
      </c>
      <c r="H146" s="3" t="s">
        <v>94</v>
      </c>
      <c r="I146" s="3" t="s">
        <v>1890</v>
      </c>
      <c r="J146" s="3" t="s">
        <v>1623</v>
      </c>
      <c r="K146" s="74"/>
      <c r="L146" s="74"/>
      <c r="M146" s="74"/>
      <c r="N146" s="74"/>
      <c r="O146" s="74"/>
      <c r="P146" s="74"/>
      <c r="Q146" s="74"/>
      <c r="R146" s="74"/>
      <c r="S146" s="74"/>
    </row>
    <row r="147" spans="1:21" ht="12.75" customHeight="1">
      <c r="A147" s="3" t="s">
        <v>1891</v>
      </c>
      <c r="B147" s="3" t="s">
        <v>14</v>
      </c>
      <c r="C147" s="3" t="s">
        <v>1529</v>
      </c>
      <c r="D147" s="3">
        <f t="shared" si="0"/>
        <v>0</v>
      </c>
      <c r="E147" s="4" t="s">
        <v>1759</v>
      </c>
      <c r="F147" s="4" t="s">
        <v>1539</v>
      </c>
      <c r="G147" s="3">
        <v>296</v>
      </c>
      <c r="H147" s="3" t="s">
        <v>1892</v>
      </c>
      <c r="I147" s="3" t="s">
        <v>1730</v>
      </c>
      <c r="J147" s="3" t="s">
        <v>1582</v>
      </c>
      <c r="K147" s="74"/>
      <c r="L147" s="74"/>
      <c r="M147" s="74"/>
      <c r="N147" s="74"/>
      <c r="O147" s="74"/>
      <c r="P147" s="74"/>
      <c r="Q147" s="74"/>
      <c r="R147" s="74"/>
      <c r="S147" s="74"/>
    </row>
    <row r="148" spans="1:21" ht="12.75" customHeight="1">
      <c r="A148" s="3" t="s">
        <v>1893</v>
      </c>
      <c r="B148" s="3" t="s">
        <v>14</v>
      </c>
      <c r="C148" s="4" t="s">
        <v>1567</v>
      </c>
      <c r="D148" s="3">
        <f t="shared" si="0"/>
        <v>1</v>
      </c>
      <c r="E148" s="3" t="s">
        <v>293</v>
      </c>
      <c r="F148" s="3" t="s">
        <v>1542</v>
      </c>
      <c r="G148" s="3">
        <v>250</v>
      </c>
      <c r="H148" s="3" t="s">
        <v>210</v>
      </c>
      <c r="I148" s="3" t="s">
        <v>323</v>
      </c>
      <c r="J148" s="3" t="s">
        <v>1533</v>
      </c>
      <c r="K148" s="74"/>
      <c r="L148" s="74"/>
      <c r="M148" s="74"/>
      <c r="N148" s="74"/>
      <c r="O148" s="74"/>
      <c r="P148" s="74"/>
      <c r="Q148" s="74"/>
      <c r="R148" s="74"/>
      <c r="S148" s="74"/>
    </row>
    <row r="149" spans="1:21" ht="12.75" customHeight="1">
      <c r="A149" s="3" t="s">
        <v>296</v>
      </c>
      <c r="B149" s="3" t="s">
        <v>14</v>
      </c>
      <c r="C149" s="4" t="s">
        <v>1674</v>
      </c>
      <c r="D149" s="3">
        <f t="shared" si="0"/>
        <v>1</v>
      </c>
      <c r="E149" s="3" t="s">
        <v>297</v>
      </c>
      <c r="F149" s="3" t="s">
        <v>1542</v>
      </c>
      <c r="G149" s="3">
        <v>59</v>
      </c>
      <c r="H149" s="3" t="s">
        <v>205</v>
      </c>
      <c r="I149" s="3" t="s">
        <v>1894</v>
      </c>
      <c r="J149" s="3" t="s">
        <v>1629</v>
      </c>
      <c r="K149" s="74"/>
      <c r="L149" s="74"/>
      <c r="M149" s="74"/>
      <c r="N149" s="74"/>
      <c r="O149" s="74"/>
      <c r="P149" s="74"/>
      <c r="Q149" s="74"/>
      <c r="R149" s="74"/>
      <c r="S149" s="74"/>
    </row>
    <row r="150" spans="1:21" ht="12.75" customHeight="1">
      <c r="A150" s="3" t="s">
        <v>1895</v>
      </c>
      <c r="B150" s="3" t="s">
        <v>14</v>
      </c>
      <c r="C150" s="3" t="s">
        <v>1529</v>
      </c>
      <c r="D150" s="3">
        <f t="shared" si="0"/>
        <v>0</v>
      </c>
      <c r="E150" s="3" t="s">
        <v>198</v>
      </c>
      <c r="F150" s="3" t="s">
        <v>1542</v>
      </c>
      <c r="G150" s="3">
        <v>40</v>
      </c>
      <c r="H150" s="3" t="s">
        <v>139</v>
      </c>
      <c r="I150" s="3" t="s">
        <v>1896</v>
      </c>
      <c r="J150" s="3" t="s">
        <v>1754</v>
      </c>
      <c r="K150" s="74"/>
      <c r="L150" s="74"/>
      <c r="M150" s="74"/>
      <c r="N150" s="74"/>
      <c r="O150" s="74"/>
      <c r="P150" s="74"/>
      <c r="Q150" s="74"/>
      <c r="R150" s="74"/>
      <c r="S150" s="74"/>
    </row>
    <row r="151" spans="1:21" ht="12.75" customHeight="1">
      <c r="A151" s="3" t="s">
        <v>1897</v>
      </c>
      <c r="B151" s="3" t="s">
        <v>14</v>
      </c>
      <c r="C151" s="3" t="s">
        <v>1529</v>
      </c>
      <c r="D151" s="3">
        <f t="shared" si="0"/>
        <v>0</v>
      </c>
      <c r="E151" s="3" t="s">
        <v>286</v>
      </c>
      <c r="F151" s="3" t="s">
        <v>1542</v>
      </c>
      <c r="G151" s="3">
        <v>9</v>
      </c>
      <c r="H151" s="3" t="s">
        <v>115</v>
      </c>
      <c r="I151" s="3" t="s">
        <v>1898</v>
      </c>
      <c r="J151" s="4" t="s">
        <v>1577</v>
      </c>
      <c r="K151" s="74"/>
      <c r="L151" s="74"/>
      <c r="M151" s="74"/>
      <c r="N151" s="74"/>
      <c r="O151" s="74"/>
      <c r="P151" s="74"/>
      <c r="Q151" s="74"/>
      <c r="R151" s="74"/>
      <c r="S151" s="74"/>
    </row>
    <row r="152" spans="1:21" ht="12.75" customHeight="1">
      <c r="A152" s="3" t="s">
        <v>1899</v>
      </c>
      <c r="B152" s="3" t="s">
        <v>14</v>
      </c>
      <c r="C152" s="3" t="s">
        <v>1529</v>
      </c>
      <c r="D152" s="3">
        <f t="shared" si="0"/>
        <v>0</v>
      </c>
      <c r="E152" s="3" t="s">
        <v>286</v>
      </c>
      <c r="F152" s="3" t="s">
        <v>1542</v>
      </c>
      <c r="G152" s="3">
        <v>9</v>
      </c>
      <c r="H152" s="3" t="s">
        <v>127</v>
      </c>
      <c r="I152" s="3" t="s">
        <v>1898</v>
      </c>
      <c r="J152" s="4" t="s">
        <v>1577</v>
      </c>
      <c r="K152" s="74"/>
      <c r="L152" s="74"/>
      <c r="M152" s="74"/>
      <c r="N152" s="74"/>
      <c r="O152" s="74"/>
      <c r="P152" s="74"/>
      <c r="Q152" s="74"/>
      <c r="R152" s="74"/>
      <c r="S152" s="74"/>
    </row>
    <row r="153" spans="1:21" ht="12.75" customHeight="1">
      <c r="A153" s="3" t="s">
        <v>299</v>
      </c>
      <c r="B153" s="3" t="s">
        <v>14</v>
      </c>
      <c r="C153" s="4" t="s">
        <v>1674</v>
      </c>
      <c r="D153" s="3">
        <f t="shared" si="0"/>
        <v>1</v>
      </c>
      <c r="E153" s="3" t="s">
        <v>198</v>
      </c>
      <c r="F153" s="3" t="s">
        <v>1542</v>
      </c>
      <c r="G153" s="3">
        <v>105</v>
      </c>
      <c r="H153" s="3" t="s">
        <v>139</v>
      </c>
      <c r="I153" s="3" t="s">
        <v>300</v>
      </c>
      <c r="J153" s="3" t="s">
        <v>1754</v>
      </c>
      <c r="K153" s="74"/>
      <c r="L153" s="74"/>
      <c r="M153" s="74"/>
      <c r="N153" s="74"/>
      <c r="O153" s="74"/>
      <c r="P153" s="74"/>
      <c r="Q153" s="74"/>
      <c r="R153" s="74"/>
      <c r="S153" s="74"/>
    </row>
    <row r="154" spans="1:21" ht="12.75" customHeight="1">
      <c r="A154" s="3" t="s">
        <v>1900</v>
      </c>
      <c r="B154" s="3" t="s">
        <v>14</v>
      </c>
      <c r="C154" s="4" t="s">
        <v>1567</v>
      </c>
      <c r="D154" s="3">
        <f t="shared" si="0"/>
        <v>1</v>
      </c>
      <c r="E154" s="3" t="s">
        <v>302</v>
      </c>
      <c r="F154" s="4" t="s">
        <v>1539</v>
      </c>
      <c r="G154" s="3">
        <v>200</v>
      </c>
      <c r="H154" s="3" t="s">
        <v>168</v>
      </c>
      <c r="I154" s="3" t="s">
        <v>1901</v>
      </c>
      <c r="J154" s="3" t="s">
        <v>1687</v>
      </c>
      <c r="K154" s="74"/>
      <c r="L154" s="74"/>
      <c r="M154" s="74"/>
      <c r="N154" s="74"/>
      <c r="O154" s="74"/>
      <c r="P154" s="74"/>
      <c r="Q154" s="74"/>
      <c r="R154" s="74"/>
      <c r="S154" s="74"/>
    </row>
    <row r="155" spans="1:21" ht="12.75" customHeight="1">
      <c r="A155" s="3" t="s">
        <v>301</v>
      </c>
      <c r="B155" s="3" t="s">
        <v>14</v>
      </c>
      <c r="C155" s="4" t="s">
        <v>1567</v>
      </c>
      <c r="D155" s="3">
        <f t="shared" si="0"/>
        <v>1</v>
      </c>
      <c r="E155" s="3" t="s">
        <v>302</v>
      </c>
      <c r="F155" s="4" t="s">
        <v>1539</v>
      </c>
      <c r="G155" s="3">
        <v>150</v>
      </c>
      <c r="H155" s="3" t="s">
        <v>168</v>
      </c>
      <c r="I155" s="3" t="s">
        <v>303</v>
      </c>
      <c r="J155" s="4" t="s">
        <v>1527</v>
      </c>
      <c r="K155" s="74"/>
      <c r="L155" s="74"/>
      <c r="M155" s="74"/>
      <c r="N155" s="74"/>
      <c r="O155" s="74"/>
      <c r="P155" s="74"/>
      <c r="Q155" s="74"/>
      <c r="R155" s="74"/>
      <c r="S155" s="74"/>
    </row>
    <row r="156" spans="1:21" ht="12.75" customHeight="1">
      <c r="A156" s="3" t="s">
        <v>1902</v>
      </c>
      <c r="B156" s="3" t="s">
        <v>14</v>
      </c>
      <c r="C156" s="4" t="s">
        <v>1529</v>
      </c>
      <c r="D156" s="3">
        <f t="shared" si="0"/>
        <v>0</v>
      </c>
      <c r="E156" s="3" t="s">
        <v>302</v>
      </c>
      <c r="F156" s="4" t="s">
        <v>1539</v>
      </c>
      <c r="G156" s="3">
        <v>200</v>
      </c>
      <c r="H156" s="3" t="s">
        <v>176</v>
      </c>
      <c r="I156" s="3" t="s">
        <v>1851</v>
      </c>
      <c r="J156" s="3" t="s">
        <v>1687</v>
      </c>
      <c r="K156" s="74"/>
      <c r="L156" s="74"/>
      <c r="M156" s="74"/>
      <c r="N156" s="74"/>
      <c r="O156" s="74"/>
      <c r="P156" s="74"/>
      <c r="Q156" s="74"/>
      <c r="R156" s="74"/>
      <c r="S156" s="74"/>
      <c r="T156" s="11" t="s">
        <v>1903</v>
      </c>
      <c r="U156" s="79">
        <v>43873</v>
      </c>
    </row>
    <row r="157" spans="1:21" ht="12.75" customHeight="1">
      <c r="A157" s="3" t="s">
        <v>1904</v>
      </c>
      <c r="B157" s="3" t="s">
        <v>14</v>
      </c>
      <c r="C157" s="3" t="s">
        <v>1529</v>
      </c>
      <c r="D157" s="3">
        <f t="shared" si="0"/>
        <v>0</v>
      </c>
      <c r="E157" s="3" t="s">
        <v>302</v>
      </c>
      <c r="F157" s="4" t="s">
        <v>1539</v>
      </c>
      <c r="G157" s="3">
        <v>300</v>
      </c>
      <c r="H157" s="3" t="s">
        <v>186</v>
      </c>
      <c r="I157" s="3" t="s">
        <v>1608</v>
      </c>
      <c r="J157" s="4" t="s">
        <v>1577</v>
      </c>
      <c r="K157" s="74"/>
      <c r="L157" s="74"/>
      <c r="M157" s="74"/>
      <c r="N157" s="74"/>
      <c r="O157" s="74"/>
      <c r="P157" s="74"/>
      <c r="Q157" s="74"/>
      <c r="R157" s="74"/>
      <c r="S157" s="74"/>
    </row>
    <row r="158" spans="1:21" ht="12.75" customHeight="1">
      <c r="A158" s="3" t="s">
        <v>304</v>
      </c>
      <c r="B158" s="3" t="s">
        <v>14</v>
      </c>
      <c r="C158" s="4" t="s">
        <v>1674</v>
      </c>
      <c r="D158" s="3">
        <f t="shared" si="0"/>
        <v>1</v>
      </c>
      <c r="E158" s="3" t="s">
        <v>289</v>
      </c>
      <c r="F158" s="3" t="s">
        <v>1542</v>
      </c>
      <c r="G158" s="3">
        <v>80</v>
      </c>
      <c r="H158" s="3" t="s">
        <v>139</v>
      </c>
      <c r="I158" s="3" t="s">
        <v>305</v>
      </c>
      <c r="J158" s="3" t="s">
        <v>1687</v>
      </c>
      <c r="K158" s="74"/>
      <c r="L158" s="74"/>
      <c r="M158" s="74"/>
      <c r="N158" s="74"/>
      <c r="O158" s="74"/>
      <c r="P158" s="74"/>
      <c r="Q158" s="74"/>
      <c r="R158" s="74"/>
      <c r="S158" s="74"/>
    </row>
    <row r="159" spans="1:21" ht="12.75" customHeight="1">
      <c r="A159" s="3" t="s">
        <v>306</v>
      </c>
      <c r="B159" s="3" t="s">
        <v>14</v>
      </c>
      <c r="C159" s="4" t="s">
        <v>1674</v>
      </c>
      <c r="D159" s="3">
        <f t="shared" si="0"/>
        <v>1</v>
      </c>
      <c r="E159" s="3" t="s">
        <v>289</v>
      </c>
      <c r="F159" s="3" t="s">
        <v>1542</v>
      </c>
      <c r="G159" s="3">
        <v>60</v>
      </c>
      <c r="H159" s="3" t="s">
        <v>139</v>
      </c>
      <c r="I159" s="3" t="s">
        <v>307</v>
      </c>
      <c r="J159" s="4" t="s">
        <v>1601</v>
      </c>
      <c r="K159" s="74"/>
      <c r="L159" s="74"/>
      <c r="M159" s="74"/>
      <c r="N159" s="74"/>
      <c r="O159" s="74"/>
      <c r="P159" s="74"/>
      <c r="Q159" s="74"/>
      <c r="R159" s="74"/>
      <c r="S159" s="6"/>
    </row>
    <row r="160" spans="1:21" ht="12.75" customHeight="1">
      <c r="A160" s="3" t="s">
        <v>1905</v>
      </c>
      <c r="B160" s="3" t="s">
        <v>14</v>
      </c>
      <c r="C160" s="4" t="s">
        <v>1674</v>
      </c>
      <c r="D160" s="3">
        <f t="shared" si="0"/>
        <v>1</v>
      </c>
      <c r="E160" s="3" t="s">
        <v>289</v>
      </c>
      <c r="F160" s="3" t="s">
        <v>1542</v>
      </c>
      <c r="G160" s="3">
        <v>105</v>
      </c>
      <c r="H160" s="3" t="s">
        <v>139</v>
      </c>
      <c r="I160" s="3" t="s">
        <v>1906</v>
      </c>
      <c r="J160" s="4" t="s">
        <v>1527</v>
      </c>
      <c r="K160" s="74"/>
      <c r="L160" s="74"/>
      <c r="M160" s="74"/>
      <c r="N160" s="74"/>
      <c r="O160" s="74"/>
      <c r="P160" s="74"/>
      <c r="Q160" s="74"/>
      <c r="R160" s="74"/>
      <c r="S160" s="6"/>
    </row>
    <row r="161" spans="1:27" ht="12.75" customHeight="1">
      <c r="A161" s="3" t="s">
        <v>1907</v>
      </c>
      <c r="B161" s="3" t="s">
        <v>14</v>
      </c>
      <c r="C161" s="4" t="s">
        <v>1674</v>
      </c>
      <c r="D161" s="3">
        <f t="shared" si="0"/>
        <v>1</v>
      </c>
      <c r="E161" s="3" t="s">
        <v>289</v>
      </c>
      <c r="F161" s="3" t="s">
        <v>1542</v>
      </c>
      <c r="G161" s="3">
        <v>65</v>
      </c>
      <c r="H161" s="3" t="s">
        <v>139</v>
      </c>
      <c r="I161" s="3" t="s">
        <v>1908</v>
      </c>
      <c r="J161" s="4" t="s">
        <v>1601</v>
      </c>
      <c r="K161" s="3"/>
      <c r="L161" s="3"/>
      <c r="M161" s="3"/>
      <c r="N161" s="3"/>
      <c r="O161" s="3"/>
      <c r="P161" s="3"/>
      <c r="Q161" s="3"/>
      <c r="R161" s="3" t="s">
        <v>1909</v>
      </c>
      <c r="S161" s="6">
        <v>43845</v>
      </c>
      <c r="T161" s="85"/>
      <c r="U161" s="85"/>
    </row>
    <row r="162" spans="1:27" ht="12.75" customHeight="1">
      <c r="A162" s="3" t="s">
        <v>308</v>
      </c>
      <c r="B162" s="3" t="s">
        <v>14</v>
      </c>
      <c r="C162" s="4" t="s">
        <v>1674</v>
      </c>
      <c r="D162" s="3">
        <f t="shared" si="0"/>
        <v>1</v>
      </c>
      <c r="E162" s="3" t="s">
        <v>289</v>
      </c>
      <c r="F162" s="3" t="s">
        <v>1542</v>
      </c>
      <c r="G162" s="3">
        <v>50</v>
      </c>
      <c r="H162" s="3" t="s">
        <v>139</v>
      </c>
      <c r="I162" s="3" t="s">
        <v>1910</v>
      </c>
      <c r="J162" s="3" t="s">
        <v>1754</v>
      </c>
      <c r="K162" s="74"/>
      <c r="L162" s="74"/>
      <c r="M162" s="74"/>
      <c r="N162" s="74"/>
      <c r="O162" s="74"/>
      <c r="P162" s="74"/>
      <c r="Q162" s="74"/>
      <c r="R162" s="74"/>
      <c r="S162" s="6"/>
    </row>
    <row r="163" spans="1:27" ht="12.75" customHeight="1">
      <c r="A163" s="3" t="s">
        <v>1911</v>
      </c>
      <c r="B163" s="3" t="s">
        <v>14</v>
      </c>
      <c r="C163" s="3" t="s">
        <v>1529</v>
      </c>
      <c r="D163" s="3">
        <f t="shared" si="0"/>
        <v>0</v>
      </c>
      <c r="E163" s="3" t="s">
        <v>289</v>
      </c>
      <c r="F163" s="3" t="s">
        <v>1542</v>
      </c>
      <c r="G163" s="3">
        <v>60</v>
      </c>
      <c r="H163" s="3" t="s">
        <v>139</v>
      </c>
      <c r="I163" s="3" t="s">
        <v>1912</v>
      </c>
      <c r="J163" s="4" t="s">
        <v>1601</v>
      </c>
      <c r="K163" s="74"/>
      <c r="L163" s="74"/>
      <c r="M163" s="74"/>
      <c r="N163" s="74"/>
      <c r="O163" s="74"/>
      <c r="P163" s="74"/>
      <c r="Q163" s="74"/>
      <c r="R163" s="74"/>
      <c r="S163" s="74"/>
    </row>
    <row r="164" spans="1:27" ht="12.75" customHeight="1">
      <c r="A164" s="3" t="s">
        <v>1913</v>
      </c>
      <c r="B164" s="3" t="s">
        <v>14</v>
      </c>
      <c r="C164" s="3" t="s">
        <v>1529</v>
      </c>
      <c r="D164" s="3">
        <f t="shared" si="0"/>
        <v>0</v>
      </c>
      <c r="E164" s="3" t="s">
        <v>289</v>
      </c>
      <c r="F164" s="3" t="s">
        <v>1542</v>
      </c>
      <c r="G164" s="3">
        <v>50</v>
      </c>
      <c r="H164" s="3" t="s">
        <v>139</v>
      </c>
      <c r="I164" s="3" t="s">
        <v>1914</v>
      </c>
      <c r="J164" s="3" t="s">
        <v>1687</v>
      </c>
      <c r="K164" s="74"/>
      <c r="L164" s="74"/>
      <c r="M164" s="74"/>
      <c r="N164" s="74"/>
      <c r="O164" s="74"/>
      <c r="P164" s="74"/>
      <c r="Q164" s="74"/>
      <c r="R164" s="74"/>
      <c r="S164" s="74"/>
    </row>
    <row r="165" spans="1:27" ht="12.75" customHeight="1">
      <c r="A165" s="3" t="s">
        <v>1915</v>
      </c>
      <c r="B165" s="3" t="s">
        <v>14</v>
      </c>
      <c r="C165" s="4" t="s">
        <v>1916</v>
      </c>
      <c r="D165" s="3">
        <f t="shared" si="0"/>
        <v>1</v>
      </c>
      <c r="E165" s="3" t="s">
        <v>289</v>
      </c>
      <c r="F165" s="3" t="s">
        <v>1542</v>
      </c>
      <c r="G165" s="3">
        <v>50</v>
      </c>
      <c r="H165" s="3" t="s">
        <v>139</v>
      </c>
      <c r="I165" s="3" t="s">
        <v>1917</v>
      </c>
      <c r="J165" s="3" t="s">
        <v>1687</v>
      </c>
      <c r="K165" s="74"/>
      <c r="L165" s="74"/>
      <c r="M165" s="74"/>
      <c r="N165" s="74"/>
      <c r="O165" s="74"/>
      <c r="P165" s="74"/>
      <c r="Q165" s="74"/>
      <c r="R165" s="74"/>
      <c r="S165" s="6"/>
      <c r="Z165" s="11" t="s">
        <v>1918</v>
      </c>
      <c r="AA165" s="79">
        <v>43868</v>
      </c>
    </row>
    <row r="166" spans="1:27" ht="12.75" customHeight="1">
      <c r="A166" s="3" t="s">
        <v>1919</v>
      </c>
      <c r="B166" s="3" t="s">
        <v>14</v>
      </c>
      <c r="C166" s="4" t="s">
        <v>1567</v>
      </c>
      <c r="D166" s="3">
        <f t="shared" si="0"/>
        <v>1</v>
      </c>
      <c r="E166" s="3" t="s">
        <v>286</v>
      </c>
      <c r="F166" s="3" t="s">
        <v>1542</v>
      </c>
      <c r="G166" s="3">
        <v>9</v>
      </c>
      <c r="H166" s="3" t="s">
        <v>127</v>
      </c>
      <c r="I166" s="3" t="s">
        <v>1880</v>
      </c>
      <c r="J166" s="3" t="s">
        <v>1565</v>
      </c>
      <c r="K166" s="74"/>
      <c r="L166" s="74"/>
      <c r="M166" s="74"/>
      <c r="N166" s="74"/>
      <c r="O166" s="74"/>
      <c r="P166" s="74"/>
      <c r="Q166" s="74"/>
      <c r="R166" s="74"/>
      <c r="S166" s="6"/>
    </row>
    <row r="167" spans="1:27" ht="12.75" customHeight="1">
      <c r="A167" s="3" t="s">
        <v>1920</v>
      </c>
      <c r="B167" s="3" t="s">
        <v>14</v>
      </c>
      <c r="C167" s="4" t="s">
        <v>1674</v>
      </c>
      <c r="D167" s="3">
        <f t="shared" si="0"/>
        <v>1</v>
      </c>
      <c r="E167" s="3" t="s">
        <v>1921</v>
      </c>
      <c r="F167" s="3" t="s">
        <v>1542</v>
      </c>
      <c r="G167" s="3">
        <v>9</v>
      </c>
      <c r="H167" s="3" t="s">
        <v>94</v>
      </c>
      <c r="I167" s="3" t="s">
        <v>1922</v>
      </c>
      <c r="J167" s="3" t="s">
        <v>1560</v>
      </c>
      <c r="K167" s="3"/>
      <c r="L167" s="3"/>
      <c r="M167" s="3"/>
      <c r="N167" s="3"/>
      <c r="O167" s="3"/>
      <c r="P167" s="3"/>
      <c r="Q167" s="3"/>
      <c r="R167" s="3" t="s">
        <v>1923</v>
      </c>
      <c r="S167" s="6">
        <v>43844</v>
      </c>
      <c r="T167" s="84"/>
      <c r="U167" s="84"/>
    </row>
    <row r="168" spans="1:27" ht="12.75" customHeight="1">
      <c r="A168" s="4" t="s">
        <v>1924</v>
      </c>
      <c r="B168" s="3" t="s">
        <v>14</v>
      </c>
      <c r="C168" s="4" t="s">
        <v>1674</v>
      </c>
      <c r="D168" s="3">
        <f t="shared" si="0"/>
        <v>1</v>
      </c>
      <c r="E168" s="86" t="s">
        <v>1925</v>
      </c>
      <c r="F168" s="4" t="s">
        <v>1829</v>
      </c>
      <c r="G168" s="3" t="s">
        <v>1830</v>
      </c>
      <c r="H168" s="3" t="s">
        <v>205</v>
      </c>
      <c r="I168" s="4" t="s">
        <v>1926</v>
      </c>
      <c r="J168" s="4" t="s">
        <v>1556</v>
      </c>
      <c r="K168" s="74"/>
      <c r="L168" s="74"/>
      <c r="M168" s="74"/>
      <c r="N168" s="74"/>
      <c r="O168" s="74"/>
      <c r="P168" s="74"/>
      <c r="Q168" s="74"/>
      <c r="R168" s="74"/>
      <c r="S168" s="6"/>
    </row>
    <row r="169" spans="1:27" ht="12.75" customHeight="1">
      <c r="A169" s="3" t="s">
        <v>1927</v>
      </c>
      <c r="B169" s="3" t="s">
        <v>14</v>
      </c>
      <c r="C169" s="4" t="s">
        <v>1674</v>
      </c>
      <c r="D169" s="3">
        <f t="shared" si="0"/>
        <v>1</v>
      </c>
      <c r="E169" s="3" t="s">
        <v>1928</v>
      </c>
      <c r="F169" s="3" t="s">
        <v>1542</v>
      </c>
      <c r="G169" s="3">
        <v>9</v>
      </c>
      <c r="H169" s="3" t="s">
        <v>127</v>
      </c>
      <c r="I169" s="3" t="s">
        <v>1929</v>
      </c>
      <c r="J169" s="4" t="s">
        <v>1577</v>
      </c>
      <c r="K169" s="3"/>
      <c r="L169" s="3"/>
      <c r="M169" s="3"/>
      <c r="N169" s="3"/>
      <c r="O169" s="3"/>
      <c r="P169" s="3"/>
      <c r="Q169" s="3"/>
      <c r="R169" s="3" t="s">
        <v>1930</v>
      </c>
      <c r="S169" s="6">
        <v>43845</v>
      </c>
      <c r="T169" s="84"/>
      <c r="U169" s="84"/>
    </row>
    <row r="170" spans="1:27" ht="12.75" customHeight="1">
      <c r="A170" s="4" t="s">
        <v>1931</v>
      </c>
      <c r="B170" s="3" t="s">
        <v>14</v>
      </c>
      <c r="C170" s="3" t="s">
        <v>1529</v>
      </c>
      <c r="D170" s="3">
        <f t="shared" si="0"/>
        <v>0</v>
      </c>
      <c r="E170" s="3" t="s">
        <v>1787</v>
      </c>
      <c r="F170" s="4" t="s">
        <v>1539</v>
      </c>
      <c r="G170" s="3">
        <v>100</v>
      </c>
      <c r="H170" s="3" t="s">
        <v>165</v>
      </c>
      <c r="I170" s="3" t="s">
        <v>1714</v>
      </c>
      <c r="J170" s="3" t="s">
        <v>1533</v>
      </c>
      <c r="K170" s="74"/>
      <c r="L170" s="74"/>
      <c r="M170" s="74"/>
      <c r="N170" s="74"/>
      <c r="O170" s="74"/>
      <c r="P170" s="74"/>
      <c r="Q170" s="74"/>
      <c r="R170" s="74"/>
      <c r="S170" s="74"/>
    </row>
    <row r="171" spans="1:27" ht="12.75" customHeight="1">
      <c r="A171" s="3" t="s">
        <v>309</v>
      </c>
      <c r="B171" s="3" t="s">
        <v>14</v>
      </c>
      <c r="C171" s="4" t="s">
        <v>1674</v>
      </c>
      <c r="D171" s="3">
        <f t="shared" si="0"/>
        <v>1</v>
      </c>
      <c r="E171" s="4" t="s">
        <v>1568</v>
      </c>
      <c r="F171" s="4" t="s">
        <v>1539</v>
      </c>
      <c r="G171" s="3">
        <v>184.8</v>
      </c>
      <c r="H171" s="3" t="s">
        <v>1932</v>
      </c>
      <c r="I171" s="3" t="s">
        <v>310</v>
      </c>
      <c r="J171" s="3" t="s">
        <v>1565</v>
      </c>
      <c r="K171" s="74"/>
      <c r="L171" s="74"/>
      <c r="M171" s="74"/>
      <c r="N171" s="74"/>
      <c r="O171" s="74"/>
      <c r="P171" s="74"/>
      <c r="Q171" s="74"/>
      <c r="R171" s="74"/>
      <c r="S171" s="6"/>
    </row>
    <row r="172" spans="1:27" ht="12.75" customHeight="1">
      <c r="A172" s="3" t="s">
        <v>1933</v>
      </c>
      <c r="B172" s="3" t="s">
        <v>14</v>
      </c>
      <c r="C172" s="4" t="s">
        <v>1674</v>
      </c>
      <c r="D172" s="3">
        <f t="shared" si="0"/>
        <v>1</v>
      </c>
      <c r="E172" s="3" t="s">
        <v>1921</v>
      </c>
      <c r="F172" s="3" t="s">
        <v>1542</v>
      </c>
      <c r="G172" s="3">
        <v>9</v>
      </c>
      <c r="H172" s="3" t="s">
        <v>53</v>
      </c>
      <c r="I172" s="3" t="s">
        <v>1934</v>
      </c>
      <c r="J172" s="3" t="s">
        <v>1565</v>
      </c>
      <c r="K172" s="3"/>
      <c r="L172" s="3"/>
      <c r="M172" s="3"/>
      <c r="N172" s="3"/>
      <c r="O172" s="3"/>
      <c r="P172" s="3"/>
      <c r="Q172" s="3"/>
      <c r="R172" s="3" t="s">
        <v>1935</v>
      </c>
      <c r="S172" s="6">
        <v>43844</v>
      </c>
      <c r="T172" s="84"/>
      <c r="U172" s="84"/>
    </row>
    <row r="173" spans="1:27" ht="12.75" customHeight="1">
      <c r="A173" s="3" t="s">
        <v>1936</v>
      </c>
      <c r="B173" s="3" t="s">
        <v>14</v>
      </c>
      <c r="C173" s="4" t="s">
        <v>1674</v>
      </c>
      <c r="D173" s="3">
        <f t="shared" si="0"/>
        <v>1</v>
      </c>
      <c r="E173" s="3" t="s">
        <v>1921</v>
      </c>
      <c r="F173" s="3" t="s">
        <v>1542</v>
      </c>
      <c r="G173" s="3">
        <v>9</v>
      </c>
      <c r="H173" s="3" t="s">
        <v>53</v>
      </c>
      <c r="I173" s="3" t="s">
        <v>1937</v>
      </c>
      <c r="J173" s="3" t="s">
        <v>1565</v>
      </c>
      <c r="K173" s="74"/>
      <c r="L173" s="74"/>
      <c r="M173" s="74"/>
      <c r="N173" s="74"/>
      <c r="O173" s="74"/>
      <c r="P173" s="74"/>
      <c r="Q173" s="74"/>
      <c r="R173" s="74"/>
      <c r="S173" s="6"/>
    </row>
    <row r="174" spans="1:27" ht="12.75" customHeight="1">
      <c r="A174" s="3" t="s">
        <v>1938</v>
      </c>
      <c r="B174" s="3" t="s">
        <v>14</v>
      </c>
      <c r="C174" s="4" t="s">
        <v>1674</v>
      </c>
      <c r="D174" s="3">
        <f t="shared" si="0"/>
        <v>1</v>
      </c>
      <c r="E174" s="3" t="s">
        <v>1921</v>
      </c>
      <c r="F174" s="3" t="s">
        <v>1542</v>
      </c>
      <c r="G174" s="3">
        <v>9</v>
      </c>
      <c r="H174" s="3" t="s">
        <v>53</v>
      </c>
      <c r="I174" s="3" t="s">
        <v>1939</v>
      </c>
      <c r="J174" s="3" t="s">
        <v>1565</v>
      </c>
      <c r="K174" s="3"/>
      <c r="L174" s="3"/>
      <c r="M174" s="3"/>
      <c r="N174" s="3"/>
      <c r="O174" s="3"/>
      <c r="P174" s="3"/>
      <c r="Q174" s="3"/>
      <c r="R174" s="3" t="s">
        <v>1940</v>
      </c>
      <c r="S174" s="6">
        <v>43844</v>
      </c>
      <c r="T174" s="85"/>
      <c r="U174" s="85"/>
    </row>
    <row r="175" spans="1:27" ht="12.75" customHeight="1">
      <c r="A175" s="3" t="s">
        <v>1941</v>
      </c>
      <c r="B175" s="3" t="s">
        <v>14</v>
      </c>
      <c r="C175" s="4" t="s">
        <v>1916</v>
      </c>
      <c r="D175" s="3">
        <f t="shared" si="0"/>
        <v>1</v>
      </c>
      <c r="E175" s="3" t="s">
        <v>289</v>
      </c>
      <c r="F175" s="3" t="s">
        <v>1542</v>
      </c>
      <c r="G175" s="3">
        <v>40</v>
      </c>
      <c r="H175" s="3" t="s">
        <v>1676</v>
      </c>
      <c r="I175" s="3" t="s">
        <v>1942</v>
      </c>
      <c r="J175" s="3" t="s">
        <v>1533</v>
      </c>
      <c r="K175" s="74"/>
      <c r="L175" s="74"/>
      <c r="M175" s="74"/>
      <c r="N175" s="74"/>
      <c r="O175" s="74"/>
      <c r="P175" s="74"/>
      <c r="Q175" s="74"/>
      <c r="R175" s="74"/>
      <c r="S175" s="6"/>
      <c r="Z175" s="11" t="s">
        <v>1943</v>
      </c>
      <c r="AA175" s="77">
        <v>43868</v>
      </c>
    </row>
    <row r="176" spans="1:27" ht="12.75" customHeight="1">
      <c r="A176" s="3" t="s">
        <v>1944</v>
      </c>
      <c r="B176" s="3" t="s">
        <v>14</v>
      </c>
      <c r="C176" s="4" t="s">
        <v>1567</v>
      </c>
      <c r="D176" s="3">
        <f t="shared" si="0"/>
        <v>1</v>
      </c>
      <c r="E176" s="3" t="s">
        <v>1945</v>
      </c>
      <c r="F176" s="3" t="s">
        <v>1542</v>
      </c>
      <c r="G176" s="3">
        <v>80</v>
      </c>
      <c r="H176" s="3" t="s">
        <v>127</v>
      </c>
      <c r="I176" s="3" t="s">
        <v>1912</v>
      </c>
      <c r="J176" s="4" t="s">
        <v>1601</v>
      </c>
      <c r="K176" s="74"/>
      <c r="L176" s="74"/>
      <c r="M176" s="74"/>
      <c r="N176" s="74"/>
      <c r="O176" s="74"/>
      <c r="P176" s="74"/>
      <c r="Q176" s="74"/>
      <c r="R176" s="74"/>
      <c r="S176" s="6"/>
      <c r="T176" s="87" t="s">
        <v>1946</v>
      </c>
      <c r="U176" s="84">
        <v>43844</v>
      </c>
    </row>
    <row r="177" spans="1:27" ht="12.75" customHeight="1">
      <c r="A177" s="3" t="s">
        <v>1947</v>
      </c>
      <c r="B177" s="3" t="s">
        <v>14</v>
      </c>
      <c r="C177" s="4" t="s">
        <v>1567</v>
      </c>
      <c r="D177" s="3">
        <f t="shared" si="0"/>
        <v>1</v>
      </c>
      <c r="E177" s="3" t="s">
        <v>286</v>
      </c>
      <c r="F177" s="3" t="s">
        <v>1542</v>
      </c>
      <c r="G177" s="3">
        <v>250</v>
      </c>
      <c r="H177" s="3" t="s">
        <v>127</v>
      </c>
      <c r="I177" s="3" t="s">
        <v>160</v>
      </c>
      <c r="J177" s="3" t="s">
        <v>1560</v>
      </c>
      <c r="K177" s="74"/>
      <c r="L177" s="74"/>
      <c r="M177" s="74"/>
      <c r="N177" s="74"/>
      <c r="O177" s="74"/>
      <c r="P177" s="74"/>
      <c r="Q177" s="74"/>
      <c r="R177" s="74"/>
      <c r="S177" s="74"/>
      <c r="T177" s="11" t="s">
        <v>1948</v>
      </c>
      <c r="U177" s="80">
        <v>43836</v>
      </c>
    </row>
    <row r="178" spans="1:27" ht="12.75" customHeight="1">
      <c r="A178" s="3" t="s">
        <v>311</v>
      </c>
      <c r="B178" s="3" t="s">
        <v>14</v>
      </c>
      <c r="C178" s="3" t="s">
        <v>372</v>
      </c>
      <c r="D178" s="3">
        <f t="shared" si="0"/>
        <v>1</v>
      </c>
      <c r="E178" s="3" t="s">
        <v>289</v>
      </c>
      <c r="F178" s="3" t="s">
        <v>1542</v>
      </c>
      <c r="G178" s="3">
        <v>105</v>
      </c>
      <c r="H178" s="3" t="s">
        <v>139</v>
      </c>
      <c r="I178" s="4" t="s">
        <v>1949</v>
      </c>
      <c r="J178" s="3" t="s">
        <v>1582</v>
      </c>
      <c r="K178" s="3"/>
      <c r="L178" s="3"/>
      <c r="M178" s="3"/>
      <c r="N178" s="3"/>
      <c r="O178" s="3"/>
      <c r="P178" s="3"/>
      <c r="Q178" s="3"/>
      <c r="R178" s="3" t="s">
        <v>1950</v>
      </c>
      <c r="S178" s="88" t="s">
        <v>1951</v>
      </c>
      <c r="T178" s="85"/>
      <c r="U178" s="85"/>
    </row>
    <row r="179" spans="1:27" ht="14.25" customHeight="1">
      <c r="A179" s="3" t="s">
        <v>1952</v>
      </c>
      <c r="B179" s="3" t="s">
        <v>14</v>
      </c>
      <c r="C179" s="3" t="s">
        <v>372</v>
      </c>
      <c r="D179" s="3">
        <f t="shared" si="0"/>
        <v>1</v>
      </c>
      <c r="E179" s="3" t="s">
        <v>286</v>
      </c>
      <c r="F179" s="3" t="s">
        <v>1542</v>
      </c>
      <c r="G179" s="3">
        <v>9</v>
      </c>
      <c r="H179" s="89">
        <v>44166</v>
      </c>
      <c r="I179" s="4" t="s">
        <v>1953</v>
      </c>
      <c r="J179" s="3" t="s">
        <v>1687</v>
      </c>
      <c r="K179" s="74"/>
      <c r="L179" s="74"/>
      <c r="M179" s="74"/>
      <c r="N179" s="74"/>
      <c r="O179" s="74"/>
      <c r="P179" s="74"/>
      <c r="Q179" s="74"/>
      <c r="R179" s="5" t="s">
        <v>1954</v>
      </c>
      <c r="S179" s="6">
        <v>43867</v>
      </c>
    </row>
    <row r="180" spans="1:27" ht="14.25" customHeight="1">
      <c r="A180" s="3" t="s">
        <v>1955</v>
      </c>
      <c r="B180" s="3" t="s">
        <v>14</v>
      </c>
      <c r="C180" s="4" t="s">
        <v>1684</v>
      </c>
      <c r="D180" s="3"/>
      <c r="E180" s="3" t="s">
        <v>289</v>
      </c>
      <c r="F180" s="3" t="s">
        <v>1542</v>
      </c>
      <c r="G180" s="3">
        <v>40</v>
      </c>
      <c r="H180" s="3"/>
      <c r="I180" s="4" t="s">
        <v>1956</v>
      </c>
      <c r="J180" s="3"/>
      <c r="K180" s="74"/>
      <c r="L180" s="74"/>
      <c r="M180" s="74"/>
      <c r="N180" s="74"/>
      <c r="O180" s="74"/>
      <c r="P180" s="90"/>
      <c r="Q180" s="90"/>
      <c r="R180" s="74"/>
      <c r="S180" s="74"/>
      <c r="Z180" s="11" t="s">
        <v>1957</v>
      </c>
      <c r="AA180" s="79">
        <v>43868</v>
      </c>
    </row>
    <row r="181" spans="1:27" ht="14.25" customHeight="1">
      <c r="A181" s="3" t="s">
        <v>1958</v>
      </c>
      <c r="B181" s="3" t="s">
        <v>14</v>
      </c>
      <c r="C181" s="3" t="s">
        <v>1959</v>
      </c>
      <c r="D181" s="3"/>
      <c r="E181" s="3" t="s">
        <v>1568</v>
      </c>
      <c r="F181" s="3" t="s">
        <v>1539</v>
      </c>
      <c r="G181" s="3">
        <v>95</v>
      </c>
      <c r="H181" s="3">
        <v>45078</v>
      </c>
      <c r="I181" s="4" t="s">
        <v>1730</v>
      </c>
      <c r="J181" s="3" t="s">
        <v>1582</v>
      </c>
      <c r="K181" s="5"/>
      <c r="L181" s="5"/>
      <c r="M181" s="5"/>
      <c r="N181" s="5"/>
      <c r="O181" s="5"/>
      <c r="P181" s="91" t="s">
        <v>1960</v>
      </c>
      <c r="Q181" s="92">
        <v>43854</v>
      </c>
      <c r="R181" s="74"/>
      <c r="S181" s="74"/>
      <c r="T181" s="11" t="s">
        <v>1961</v>
      </c>
      <c r="U181" s="79">
        <v>43867</v>
      </c>
    </row>
    <row r="182" spans="1:27" ht="14.25" customHeight="1">
      <c r="A182" s="3" t="s">
        <v>1962</v>
      </c>
      <c r="B182" s="3" t="s">
        <v>14</v>
      </c>
      <c r="C182" s="3" t="s">
        <v>1529</v>
      </c>
      <c r="D182" s="3"/>
      <c r="E182" s="3" t="s">
        <v>1615</v>
      </c>
      <c r="F182" s="3" t="s">
        <v>1539</v>
      </c>
      <c r="G182" s="3">
        <v>150</v>
      </c>
      <c r="H182" s="3"/>
      <c r="I182" s="4" t="s">
        <v>1851</v>
      </c>
      <c r="J182" s="3"/>
      <c r="K182" s="74"/>
      <c r="L182" s="74"/>
      <c r="M182" s="74"/>
      <c r="N182" s="74"/>
      <c r="O182" s="74"/>
      <c r="P182" s="90"/>
      <c r="Q182" s="90"/>
      <c r="R182" s="74"/>
      <c r="S182" s="74"/>
      <c r="T182" s="11" t="s">
        <v>1963</v>
      </c>
      <c r="U182" s="80">
        <v>43851</v>
      </c>
    </row>
    <row r="183" spans="1:27" ht="14.25" customHeight="1">
      <c r="A183" s="3" t="s">
        <v>1964</v>
      </c>
      <c r="B183" s="3" t="s">
        <v>14</v>
      </c>
      <c r="C183" s="3" t="s">
        <v>1529</v>
      </c>
      <c r="D183" s="3"/>
      <c r="E183" s="3" t="s">
        <v>1965</v>
      </c>
      <c r="F183" s="3" t="s">
        <v>1542</v>
      </c>
      <c r="G183" s="3">
        <v>400</v>
      </c>
      <c r="H183" s="3"/>
      <c r="I183" s="4" t="s">
        <v>1564</v>
      </c>
      <c r="J183" s="3"/>
      <c r="K183" s="74"/>
      <c r="L183" s="74"/>
      <c r="M183" s="74"/>
      <c r="N183" s="74"/>
      <c r="O183" s="74"/>
      <c r="P183" s="90"/>
      <c r="Q183" s="90"/>
      <c r="R183" s="74"/>
      <c r="S183" s="74"/>
      <c r="T183" s="11" t="s">
        <v>1966</v>
      </c>
      <c r="U183" s="79">
        <v>43852</v>
      </c>
    </row>
    <row r="184" spans="1:27" ht="14.25" customHeight="1">
      <c r="A184" s="3" t="s">
        <v>1967</v>
      </c>
      <c r="B184" s="3" t="s">
        <v>14</v>
      </c>
      <c r="C184" s="4" t="s">
        <v>1968</v>
      </c>
      <c r="D184" s="3"/>
      <c r="E184" s="3" t="s">
        <v>18</v>
      </c>
      <c r="F184" s="3" t="s">
        <v>1539</v>
      </c>
      <c r="G184" s="3"/>
      <c r="H184" s="4" t="s">
        <v>1453</v>
      </c>
      <c r="I184" s="4" t="s">
        <v>1969</v>
      </c>
      <c r="J184" s="3"/>
      <c r="K184" s="5"/>
      <c r="L184" s="5"/>
      <c r="M184" s="5"/>
      <c r="N184" s="5"/>
      <c r="O184" s="5"/>
      <c r="P184" s="91" t="s">
        <v>1970</v>
      </c>
      <c r="Q184" s="93">
        <v>43853</v>
      </c>
      <c r="R184" s="74"/>
      <c r="S184" s="74"/>
    </row>
    <row r="185" spans="1:27" ht="14.25" customHeight="1">
      <c r="A185" s="3" t="s">
        <v>1971</v>
      </c>
      <c r="B185" s="3" t="s">
        <v>14</v>
      </c>
      <c r="C185" s="3" t="s">
        <v>1959</v>
      </c>
      <c r="D185" s="3"/>
      <c r="E185" s="3" t="s">
        <v>1972</v>
      </c>
      <c r="F185" s="3" t="s">
        <v>1542</v>
      </c>
      <c r="G185" s="3"/>
      <c r="H185" s="3"/>
      <c r="I185" s="4" t="s">
        <v>1600</v>
      </c>
      <c r="J185" s="3"/>
      <c r="K185" s="5"/>
      <c r="L185" s="5"/>
      <c r="M185" s="5"/>
      <c r="N185" s="5"/>
      <c r="O185" s="5"/>
      <c r="P185" s="91" t="s">
        <v>1973</v>
      </c>
      <c r="Q185" s="94">
        <v>43852</v>
      </c>
      <c r="R185" s="74"/>
      <c r="S185" s="74"/>
    </row>
    <row r="186" spans="1:27" ht="14.25" customHeight="1">
      <c r="A186" s="4" t="s">
        <v>1974</v>
      </c>
      <c r="B186" s="3" t="s">
        <v>14</v>
      </c>
      <c r="C186" s="4" t="s">
        <v>1959</v>
      </c>
      <c r="D186" s="3"/>
      <c r="E186" s="4" t="s">
        <v>1595</v>
      </c>
      <c r="F186" s="4" t="s">
        <v>1975</v>
      </c>
      <c r="G186" s="4">
        <v>768</v>
      </c>
      <c r="H186" s="89">
        <v>45748</v>
      </c>
      <c r="I186" s="4" t="s">
        <v>1730</v>
      </c>
      <c r="J186" s="3"/>
      <c r="K186" s="74"/>
      <c r="L186" s="74"/>
      <c r="M186" s="74"/>
      <c r="N186" s="74"/>
      <c r="O186" s="74"/>
      <c r="P186" s="91" t="s">
        <v>1976</v>
      </c>
      <c r="Q186" s="94">
        <v>43861</v>
      </c>
      <c r="R186" s="74"/>
      <c r="S186" s="74"/>
    </row>
    <row r="187" spans="1:27" ht="14.25" customHeight="1">
      <c r="A187" s="5" t="s">
        <v>1977</v>
      </c>
      <c r="B187" s="3" t="s">
        <v>14</v>
      </c>
      <c r="C187" s="4" t="s">
        <v>1674</v>
      </c>
      <c r="D187" s="74"/>
      <c r="E187" s="3" t="s">
        <v>286</v>
      </c>
      <c r="F187" s="3" t="s">
        <v>1542</v>
      </c>
      <c r="G187" s="5">
        <v>9</v>
      </c>
      <c r="H187" s="89">
        <v>44166</v>
      </c>
      <c r="I187" s="5" t="s">
        <v>1978</v>
      </c>
      <c r="J187" s="3"/>
      <c r="K187" s="74"/>
      <c r="L187" s="74"/>
      <c r="M187" s="74"/>
      <c r="N187" s="74"/>
      <c r="O187" s="74"/>
      <c r="P187" s="91" t="s">
        <v>1979</v>
      </c>
      <c r="Q187" s="94">
        <v>43867</v>
      </c>
      <c r="R187" s="74"/>
      <c r="S187" s="74"/>
    </row>
    <row r="188" spans="1:27" ht="14.25" customHeight="1">
      <c r="A188" s="5" t="s">
        <v>1980</v>
      </c>
      <c r="B188" s="3" t="s">
        <v>14</v>
      </c>
      <c r="C188" s="5" t="s">
        <v>1529</v>
      </c>
      <c r="D188" s="74"/>
      <c r="E188" s="5" t="s">
        <v>1685</v>
      </c>
      <c r="F188" s="5" t="s">
        <v>1975</v>
      </c>
      <c r="G188" s="5">
        <v>358</v>
      </c>
      <c r="H188" s="89">
        <v>45200</v>
      </c>
      <c r="I188" s="5" t="s">
        <v>1901</v>
      </c>
      <c r="J188" s="3"/>
      <c r="K188" s="5">
        <v>-35.904510000000002</v>
      </c>
      <c r="L188" s="5">
        <v>-72.548901000000001</v>
      </c>
      <c r="M188" s="74"/>
      <c r="N188" s="74"/>
      <c r="O188" s="74"/>
      <c r="P188" s="5" t="s">
        <v>1981</v>
      </c>
      <c r="Q188" s="94">
        <v>43866</v>
      </c>
      <c r="R188" s="74"/>
      <c r="S188" s="74"/>
      <c r="T188" s="11" t="s">
        <v>1982</v>
      </c>
      <c r="U188" s="77">
        <v>43882</v>
      </c>
      <c r="V188" s="11" t="s">
        <v>1983</v>
      </c>
    </row>
    <row r="189" spans="1:27" ht="14.25" customHeight="1">
      <c r="A189" s="5" t="s">
        <v>324</v>
      </c>
      <c r="B189" s="3" t="s">
        <v>14</v>
      </c>
      <c r="C189" s="5" t="s">
        <v>1959</v>
      </c>
      <c r="D189" s="74"/>
      <c r="E189" s="5" t="s">
        <v>1685</v>
      </c>
      <c r="F189" s="5" t="s">
        <v>1975</v>
      </c>
      <c r="G189" s="5">
        <v>66</v>
      </c>
      <c r="H189" s="89">
        <v>44652</v>
      </c>
      <c r="I189" s="5" t="s">
        <v>326</v>
      </c>
      <c r="J189" s="3"/>
      <c r="K189" s="5">
        <v>-35.429077999999997</v>
      </c>
      <c r="L189" s="5">
        <v>-72.389415999999997</v>
      </c>
      <c r="M189" s="74"/>
      <c r="N189" s="74"/>
      <c r="O189" s="74"/>
      <c r="P189" s="5" t="s">
        <v>1984</v>
      </c>
      <c r="Q189" s="94">
        <v>43861</v>
      </c>
      <c r="R189" s="5" t="s">
        <v>1985</v>
      </c>
      <c r="S189" s="76">
        <v>43886</v>
      </c>
    </row>
    <row r="190" spans="1:27" ht="14.25" customHeight="1">
      <c r="A190" s="5" t="s">
        <v>1986</v>
      </c>
      <c r="B190" s="3" t="s">
        <v>14</v>
      </c>
      <c r="C190" s="5" t="s">
        <v>1529</v>
      </c>
      <c r="D190" s="74"/>
      <c r="E190" s="5" t="s">
        <v>1685</v>
      </c>
      <c r="F190" s="5" t="s">
        <v>1975</v>
      </c>
      <c r="G190" s="5">
        <v>297</v>
      </c>
      <c r="H190" s="89">
        <v>45291</v>
      </c>
      <c r="I190" s="5" t="s">
        <v>1647</v>
      </c>
      <c r="J190" s="3"/>
      <c r="K190" s="5">
        <v>-23.200406000000001</v>
      </c>
      <c r="L190" s="5">
        <v>-70.466853999999998</v>
      </c>
      <c r="M190" s="74"/>
      <c r="N190" s="74"/>
      <c r="O190" s="74"/>
      <c r="P190" s="5" t="s">
        <v>1987</v>
      </c>
      <c r="Q190" s="94">
        <v>43866</v>
      </c>
      <c r="R190" s="74"/>
      <c r="S190" s="74"/>
      <c r="T190" s="11" t="s">
        <v>1988</v>
      </c>
      <c r="U190" s="79">
        <v>43882</v>
      </c>
      <c r="V190" s="11" t="s">
        <v>1983</v>
      </c>
    </row>
    <row r="191" spans="1:27" ht="14.25" customHeight="1">
      <c r="A191" s="5" t="s">
        <v>1989</v>
      </c>
      <c r="B191" s="5" t="s">
        <v>14</v>
      </c>
      <c r="C191" s="5" t="s">
        <v>1959</v>
      </c>
      <c r="D191" s="74"/>
      <c r="E191" s="5" t="s">
        <v>286</v>
      </c>
      <c r="F191" s="5" t="s">
        <v>1975</v>
      </c>
      <c r="G191" s="5">
        <v>100</v>
      </c>
      <c r="H191" s="89">
        <v>44621</v>
      </c>
      <c r="I191" s="5" t="s">
        <v>1990</v>
      </c>
      <c r="J191" s="3"/>
      <c r="K191" s="5">
        <v>-40.146650000000001</v>
      </c>
      <c r="L191" s="5">
        <v>-72.933656999999997</v>
      </c>
      <c r="M191" s="74"/>
      <c r="N191" s="74"/>
      <c r="O191" s="74"/>
      <c r="P191" s="5" t="s">
        <v>1991</v>
      </c>
      <c r="Q191" s="94">
        <v>43868</v>
      </c>
      <c r="R191" s="74"/>
      <c r="S191" s="74"/>
    </row>
    <row r="192" spans="1:27" ht="14.25" customHeight="1">
      <c r="A192" s="5" t="s">
        <v>1992</v>
      </c>
      <c r="B192" s="5" t="s">
        <v>14</v>
      </c>
      <c r="C192" s="5" t="s">
        <v>1684</v>
      </c>
      <c r="D192" s="74"/>
      <c r="E192" s="5" t="s">
        <v>289</v>
      </c>
      <c r="F192" s="5" t="s">
        <v>1542</v>
      </c>
      <c r="G192" s="74"/>
      <c r="H192" s="89"/>
      <c r="I192" s="74"/>
      <c r="J192" s="3"/>
      <c r="K192" s="74"/>
      <c r="L192" s="74"/>
      <c r="M192" s="74"/>
      <c r="N192" s="74"/>
      <c r="O192" s="74"/>
      <c r="P192" s="74"/>
      <c r="Q192" s="74"/>
      <c r="R192" s="74"/>
      <c r="S192" s="74"/>
      <c r="Z192" s="11" t="s">
        <v>1993</v>
      </c>
      <c r="AA192" s="79">
        <v>43868</v>
      </c>
    </row>
    <row r="193" spans="1:27" ht="14.25" customHeight="1">
      <c r="A193" s="5" t="s">
        <v>1994</v>
      </c>
      <c r="B193" s="5" t="s">
        <v>14</v>
      </c>
      <c r="C193" s="5" t="s">
        <v>1684</v>
      </c>
      <c r="D193" s="74"/>
      <c r="E193" s="5" t="s">
        <v>289</v>
      </c>
      <c r="F193" s="5" t="s">
        <v>1542</v>
      </c>
      <c r="G193" s="74"/>
      <c r="H193" s="89"/>
      <c r="I193" s="74"/>
      <c r="J193" s="3"/>
      <c r="K193" s="74"/>
      <c r="L193" s="74"/>
      <c r="M193" s="74"/>
      <c r="N193" s="74"/>
      <c r="O193" s="74"/>
      <c r="P193" s="74"/>
      <c r="Q193" s="74"/>
      <c r="R193" s="74"/>
      <c r="S193" s="74"/>
      <c r="Z193" s="11" t="s">
        <v>1995</v>
      </c>
      <c r="AA193" s="79">
        <v>43868</v>
      </c>
    </row>
    <row r="194" spans="1:27" ht="14.25" customHeight="1">
      <c r="A194" s="5" t="s">
        <v>1996</v>
      </c>
      <c r="B194" s="5" t="s">
        <v>14</v>
      </c>
      <c r="C194" s="5" t="s">
        <v>1997</v>
      </c>
      <c r="D194" s="74"/>
      <c r="E194" s="5" t="s">
        <v>1595</v>
      </c>
      <c r="F194" s="5" t="s">
        <v>1998</v>
      </c>
      <c r="G194" s="5">
        <v>980</v>
      </c>
      <c r="H194" s="89"/>
      <c r="I194" s="5" t="s">
        <v>1868</v>
      </c>
      <c r="J194" s="3"/>
      <c r="K194" s="74"/>
      <c r="L194" s="74"/>
      <c r="M194" s="74"/>
      <c r="N194" s="74"/>
      <c r="O194" s="74"/>
      <c r="P194" s="5" t="s">
        <v>1999</v>
      </c>
      <c r="Q194" s="76">
        <v>43871</v>
      </c>
      <c r="R194" s="74"/>
      <c r="S194" s="74"/>
      <c r="T194" s="11" t="s">
        <v>2000</v>
      </c>
      <c r="U194" s="77">
        <v>43885</v>
      </c>
    </row>
    <row r="195" spans="1:27" ht="14.25" customHeight="1">
      <c r="A195" s="5" t="s">
        <v>2001</v>
      </c>
      <c r="B195" s="5" t="s">
        <v>14</v>
      </c>
      <c r="C195" s="4" t="s">
        <v>1674</v>
      </c>
      <c r="D195" s="74"/>
      <c r="E195" s="5" t="s">
        <v>2002</v>
      </c>
      <c r="F195" s="5" t="s">
        <v>1542</v>
      </c>
      <c r="G195" s="5">
        <v>9</v>
      </c>
      <c r="H195" s="89"/>
      <c r="I195" s="74"/>
      <c r="J195" s="3"/>
      <c r="K195" s="74"/>
      <c r="L195" s="74"/>
      <c r="M195" s="74"/>
      <c r="N195" s="74"/>
      <c r="O195" s="74"/>
      <c r="P195" s="74"/>
      <c r="Q195" s="74"/>
      <c r="R195" s="5" t="s">
        <v>2003</v>
      </c>
      <c r="S195" s="6">
        <v>43867</v>
      </c>
    </row>
    <row r="196" spans="1:27" ht="14.25" customHeight="1">
      <c r="A196" s="5" t="s">
        <v>2004</v>
      </c>
      <c r="B196" s="5" t="s">
        <v>14</v>
      </c>
      <c r="C196" s="5" t="s">
        <v>1529</v>
      </c>
      <c r="D196" s="74"/>
      <c r="E196" s="5" t="s">
        <v>1685</v>
      </c>
      <c r="F196" s="5" t="s">
        <v>1975</v>
      </c>
      <c r="G196" s="5">
        <v>150</v>
      </c>
      <c r="H196" s="89">
        <v>45291</v>
      </c>
      <c r="I196" s="5" t="s">
        <v>2005</v>
      </c>
      <c r="J196" s="3"/>
      <c r="K196" s="5">
        <v>-37.235677000000003</v>
      </c>
      <c r="L196" s="5">
        <v>-72.332412000000005</v>
      </c>
      <c r="M196" s="74"/>
      <c r="N196" s="74"/>
      <c r="O196" s="74"/>
      <c r="P196" s="74"/>
      <c r="Q196" s="74"/>
      <c r="R196" s="74"/>
      <c r="S196" s="74"/>
      <c r="T196" s="11" t="s">
        <v>2006</v>
      </c>
      <c r="U196" s="79">
        <v>43885</v>
      </c>
    </row>
    <row r="197" spans="1:27" ht="14.25" customHeight="1">
      <c r="A197" s="5" t="s">
        <v>2007</v>
      </c>
      <c r="B197" s="5" t="s">
        <v>14</v>
      </c>
      <c r="C197" s="5" t="s">
        <v>1997</v>
      </c>
      <c r="D197" s="74"/>
      <c r="E197" s="9" t="s">
        <v>1699</v>
      </c>
      <c r="F197" s="5" t="s">
        <v>1542</v>
      </c>
      <c r="G197" s="5">
        <v>230</v>
      </c>
      <c r="H197" s="89">
        <v>44562</v>
      </c>
      <c r="I197" s="5" t="s">
        <v>317</v>
      </c>
      <c r="J197" s="3"/>
      <c r="K197" s="5">
        <v>-22.213403</v>
      </c>
      <c r="L197" s="5">
        <v>-69.563488000000007</v>
      </c>
      <c r="M197" s="74"/>
      <c r="N197" s="74"/>
      <c r="O197" s="74"/>
      <c r="P197" s="74"/>
      <c r="Q197" s="74"/>
      <c r="R197" s="74"/>
      <c r="S197" s="74"/>
      <c r="T197" s="11" t="s">
        <v>2008</v>
      </c>
      <c r="U197" s="79">
        <v>43873</v>
      </c>
    </row>
    <row r="198" spans="1:27" ht="14.25" customHeight="1">
      <c r="A198" s="5" t="s">
        <v>2009</v>
      </c>
      <c r="B198" s="5" t="s">
        <v>14</v>
      </c>
      <c r="C198" s="5" t="s">
        <v>1997</v>
      </c>
      <c r="D198" s="74"/>
      <c r="E198" s="5" t="s">
        <v>1568</v>
      </c>
      <c r="F198" s="5" t="s">
        <v>1998</v>
      </c>
      <c r="G198" s="5">
        <v>300</v>
      </c>
      <c r="H198" s="89"/>
      <c r="I198" s="5" t="s">
        <v>2010</v>
      </c>
      <c r="J198" s="3"/>
      <c r="K198" s="5">
        <v>-22.534374</v>
      </c>
      <c r="L198" s="5">
        <v>-68.747265999999996</v>
      </c>
      <c r="M198" s="74"/>
      <c r="N198" s="74"/>
      <c r="O198" s="74"/>
      <c r="P198" s="74"/>
      <c r="Q198" s="74"/>
      <c r="R198" s="74"/>
      <c r="S198" s="74"/>
      <c r="T198" s="11" t="s">
        <v>2011</v>
      </c>
      <c r="U198" s="77">
        <v>43892</v>
      </c>
    </row>
    <row r="199" spans="1:27" ht="14.25" customHeight="1">
      <c r="A199" s="5" t="s">
        <v>2012</v>
      </c>
      <c r="B199" s="5" t="s">
        <v>14</v>
      </c>
      <c r="C199" s="5" t="s">
        <v>1959</v>
      </c>
      <c r="D199" s="74"/>
      <c r="E199" s="5" t="s">
        <v>286</v>
      </c>
      <c r="F199" s="74"/>
      <c r="G199" s="74"/>
      <c r="H199" s="89">
        <v>44186</v>
      </c>
      <c r="I199" s="5" t="s">
        <v>1608</v>
      </c>
      <c r="J199" s="3"/>
      <c r="K199" s="5">
        <v>-20.264669999999999</v>
      </c>
      <c r="L199" s="5">
        <v>-69.768272999999994</v>
      </c>
      <c r="M199" s="74"/>
      <c r="N199" s="74"/>
      <c r="O199" s="74"/>
      <c r="P199" s="5" t="s">
        <v>2013</v>
      </c>
      <c r="Q199" s="76">
        <v>43875</v>
      </c>
      <c r="R199" s="74"/>
      <c r="S199" s="74"/>
    </row>
    <row r="200" spans="1:27" ht="14.25" customHeight="1">
      <c r="A200" s="5" t="s">
        <v>318</v>
      </c>
      <c r="B200" s="5" t="s">
        <v>14</v>
      </c>
      <c r="C200" s="5" t="s">
        <v>1997</v>
      </c>
      <c r="D200" s="74"/>
      <c r="E200" s="5" t="s">
        <v>319</v>
      </c>
      <c r="F200" s="74" t="s">
        <v>1542</v>
      </c>
      <c r="G200" s="74">
        <v>350</v>
      </c>
      <c r="H200" s="89"/>
      <c r="I200" s="5"/>
      <c r="J200" s="3"/>
      <c r="K200" s="5"/>
      <c r="L200" s="5"/>
      <c r="M200" s="74"/>
      <c r="N200" s="74"/>
      <c r="O200" s="74"/>
      <c r="P200" s="74"/>
      <c r="Q200" s="74"/>
      <c r="R200" s="74"/>
      <c r="S200" s="74"/>
      <c r="T200" s="11" t="s">
        <v>2014</v>
      </c>
      <c r="U200" s="77">
        <v>43881</v>
      </c>
    </row>
    <row r="201" spans="1:27" ht="14.25" customHeight="1">
      <c r="A201" s="5" t="s">
        <v>2015</v>
      </c>
      <c r="B201" s="5" t="s">
        <v>14</v>
      </c>
      <c r="C201" s="5" t="s">
        <v>2016</v>
      </c>
      <c r="D201" s="74"/>
      <c r="E201" s="5" t="s">
        <v>1699</v>
      </c>
      <c r="F201" s="74" t="s">
        <v>1542</v>
      </c>
      <c r="G201" s="74"/>
      <c r="H201" s="89"/>
      <c r="I201" s="5"/>
      <c r="J201" s="3"/>
      <c r="K201" s="5"/>
      <c r="L201" s="5"/>
      <c r="M201" s="74"/>
      <c r="N201" s="74"/>
      <c r="O201" s="74"/>
      <c r="P201" s="5" t="s">
        <v>2017</v>
      </c>
      <c r="Q201" s="76">
        <v>43886</v>
      </c>
      <c r="R201" s="74"/>
      <c r="S201" s="74"/>
    </row>
    <row r="202" spans="1:27" ht="14.25" customHeight="1">
      <c r="A202" s="5" t="s">
        <v>2018</v>
      </c>
      <c r="B202" s="5" t="s">
        <v>14</v>
      </c>
      <c r="C202" s="5" t="s">
        <v>2019</v>
      </c>
      <c r="D202" s="74"/>
      <c r="E202" s="5"/>
      <c r="F202" s="74"/>
      <c r="G202" s="74"/>
      <c r="H202" s="89"/>
      <c r="I202" s="5" t="s">
        <v>317</v>
      </c>
      <c r="J202" s="3"/>
      <c r="K202" s="5"/>
      <c r="L202" s="5"/>
      <c r="M202" s="74"/>
      <c r="N202" s="74"/>
      <c r="O202" s="74"/>
      <c r="P202" s="11" t="s">
        <v>2020</v>
      </c>
      <c r="Q202" s="77">
        <v>43892</v>
      </c>
      <c r="R202" s="74"/>
      <c r="S202" s="74"/>
      <c r="X202" s="11" t="s">
        <v>2021</v>
      </c>
      <c r="Y202" s="77">
        <v>43885</v>
      </c>
    </row>
    <row r="203" spans="1:27" ht="14.25" customHeight="1">
      <c r="A203" s="11" t="s">
        <v>2022</v>
      </c>
      <c r="B203" s="11" t="s">
        <v>14</v>
      </c>
      <c r="C203" s="11" t="s">
        <v>2023</v>
      </c>
      <c r="D203" s="11" t="s">
        <v>265</v>
      </c>
      <c r="E203" s="5" t="s">
        <v>265</v>
      </c>
      <c r="F203" s="5" t="s">
        <v>42</v>
      </c>
      <c r="J203" s="3"/>
      <c r="P203" s="11" t="s">
        <v>2024</v>
      </c>
      <c r="Q203" s="77">
        <v>43892</v>
      </c>
    </row>
    <row r="204" spans="1:27" ht="14.25" customHeight="1">
      <c r="A204" s="11" t="s">
        <v>2025</v>
      </c>
      <c r="B204" s="11" t="s">
        <v>14</v>
      </c>
      <c r="C204" s="11" t="s">
        <v>2023</v>
      </c>
      <c r="E204" s="5" t="s">
        <v>265</v>
      </c>
      <c r="F204" s="5" t="s">
        <v>42</v>
      </c>
      <c r="I204" s="11" t="s">
        <v>2026</v>
      </c>
      <c r="J204" s="3"/>
    </row>
    <row r="205" spans="1:27" ht="14.25" customHeight="1">
      <c r="A205" s="11" t="s">
        <v>2027</v>
      </c>
      <c r="B205" s="11" t="s">
        <v>14</v>
      </c>
      <c r="C205" s="11" t="s">
        <v>1997</v>
      </c>
      <c r="E205" s="5" t="s">
        <v>289</v>
      </c>
      <c r="F205" s="5" t="s">
        <v>42</v>
      </c>
      <c r="G205" s="11">
        <v>9</v>
      </c>
      <c r="I205" s="11" t="s">
        <v>2028</v>
      </c>
      <c r="J205" s="3"/>
      <c r="K205" s="11" t="s">
        <v>2029</v>
      </c>
      <c r="L205" s="11" t="s">
        <v>2030</v>
      </c>
      <c r="T205" s="11" t="s">
        <v>2031</v>
      </c>
      <c r="U205" s="79">
        <v>43892</v>
      </c>
    </row>
    <row r="206" spans="1:27" ht="14.25" customHeight="1">
      <c r="A206" s="11" t="s">
        <v>2032</v>
      </c>
      <c r="B206" s="11" t="s">
        <v>14</v>
      </c>
      <c r="C206" s="11" t="s">
        <v>1997</v>
      </c>
      <c r="E206" s="5" t="s">
        <v>286</v>
      </c>
      <c r="F206" s="5" t="s">
        <v>19</v>
      </c>
      <c r="G206" s="11">
        <v>100</v>
      </c>
      <c r="H206" s="13">
        <v>44621</v>
      </c>
      <c r="I206" s="11" t="s">
        <v>1990</v>
      </c>
      <c r="J206" s="3"/>
      <c r="K206" s="11" t="s">
        <v>2033</v>
      </c>
      <c r="L206" s="11" t="s">
        <v>2034</v>
      </c>
      <c r="T206" s="11" t="s">
        <v>2035</v>
      </c>
      <c r="U206" s="79">
        <v>43887</v>
      </c>
    </row>
    <row r="207" spans="1:27" ht="14.25" customHeight="1">
      <c r="J207" s="3"/>
    </row>
    <row r="208" spans="1:27" ht="14.25" customHeight="1">
      <c r="J208" s="3"/>
    </row>
    <row r="209" spans="10:10" ht="14.25" customHeight="1">
      <c r="J209" s="3"/>
    </row>
    <row r="210" spans="10:10" ht="14.25" customHeight="1">
      <c r="J210" s="3"/>
    </row>
    <row r="211" spans="10:10" ht="14.25" customHeight="1">
      <c r="J211" s="3"/>
    </row>
    <row r="212" spans="10:10" ht="14.25" customHeight="1">
      <c r="J212" s="3"/>
    </row>
    <row r="213" spans="10:10" ht="14.25" customHeight="1">
      <c r="J213" s="3"/>
    </row>
    <row r="214" spans="10:10" ht="14.25" customHeight="1">
      <c r="J214" s="3"/>
    </row>
    <row r="215" spans="10:10" ht="14.25" customHeight="1">
      <c r="J215" s="3"/>
    </row>
    <row r="216" spans="10:10" ht="14.25" customHeight="1">
      <c r="J216" s="3"/>
    </row>
    <row r="217" spans="10:10" ht="14.25" customHeight="1">
      <c r="J217" s="3"/>
    </row>
    <row r="218" spans="10:10" ht="14.25" customHeight="1">
      <c r="J218" s="3"/>
    </row>
    <row r="219" spans="10:10" ht="14.25" customHeight="1">
      <c r="J219" s="3"/>
    </row>
    <row r="220" spans="10:10" ht="14.25" customHeight="1">
      <c r="J220" s="3"/>
    </row>
    <row r="221" spans="10:10" ht="14.25" customHeight="1">
      <c r="J221" s="3"/>
    </row>
    <row r="222" spans="10:10" ht="14.25" customHeight="1">
      <c r="J222" s="3"/>
    </row>
    <row r="223" spans="10:10" ht="14.25" customHeight="1">
      <c r="J223" s="3"/>
    </row>
    <row r="224" spans="10:10" ht="14.25" customHeight="1">
      <c r="J224" s="3"/>
    </row>
    <row r="225" spans="10:10" ht="14.25" customHeight="1">
      <c r="J225" s="3"/>
    </row>
    <row r="226" spans="10:10" ht="14.25" customHeight="1">
      <c r="J226" s="3"/>
    </row>
    <row r="227" spans="10:10" ht="14.25" customHeight="1">
      <c r="J227" s="3"/>
    </row>
    <row r="228" spans="10:10" ht="14.25" customHeight="1">
      <c r="J228" s="3"/>
    </row>
    <row r="229" spans="10:10" ht="14.25" customHeight="1">
      <c r="J229" s="3"/>
    </row>
    <row r="230" spans="10:10" ht="14.25" customHeight="1">
      <c r="J230" s="3"/>
    </row>
    <row r="231" spans="10:10" ht="14.25" customHeight="1">
      <c r="J231" s="3"/>
    </row>
    <row r="232" spans="10:10" ht="14.25" customHeight="1">
      <c r="J232" s="3"/>
    </row>
    <row r="233" spans="10:10" ht="14.25" customHeight="1">
      <c r="J233" s="3"/>
    </row>
    <row r="234" spans="10:10" ht="14.25" customHeight="1">
      <c r="J234" s="3"/>
    </row>
    <row r="235" spans="10:10" ht="14.25" customHeight="1">
      <c r="J235" s="3"/>
    </row>
    <row r="236" spans="10:10" ht="14.25" customHeight="1">
      <c r="J236" s="3"/>
    </row>
    <row r="237" spans="10:10" ht="14.25" customHeight="1">
      <c r="J237" s="3"/>
    </row>
    <row r="238" spans="10:10" ht="14.25" customHeight="1">
      <c r="J238" s="3"/>
    </row>
    <row r="239" spans="10:10" ht="14.25" customHeight="1">
      <c r="J239" s="3"/>
    </row>
    <row r="240" spans="10:10" ht="14.25" customHeight="1">
      <c r="J240" s="3"/>
    </row>
    <row r="241" spans="10:10" ht="14.25" customHeight="1">
      <c r="J241" s="3"/>
    </row>
    <row r="242" spans="10:10" ht="14.25" customHeight="1">
      <c r="J242" s="3"/>
    </row>
    <row r="243" spans="10:10" ht="14.25" customHeight="1">
      <c r="J243" s="3"/>
    </row>
    <row r="244" spans="10:10" ht="14.25" customHeight="1">
      <c r="J244" s="3"/>
    </row>
    <row r="245" spans="10:10" ht="14.25" customHeight="1">
      <c r="J245" s="3"/>
    </row>
    <row r="246" spans="10:10" ht="14.25" customHeight="1">
      <c r="J246" s="3"/>
    </row>
    <row r="247" spans="10:10" ht="14.25" customHeight="1">
      <c r="J247" s="3"/>
    </row>
    <row r="248" spans="10:10" ht="14.25" customHeight="1">
      <c r="J248" s="3"/>
    </row>
    <row r="249" spans="10:10" ht="14.25" customHeight="1">
      <c r="J249" s="3"/>
    </row>
    <row r="250" spans="10:10" ht="14.25" customHeight="1">
      <c r="J250" s="3"/>
    </row>
    <row r="251" spans="10:10" ht="14.25" customHeight="1">
      <c r="J251" s="3"/>
    </row>
    <row r="252" spans="10:10" ht="14.25" customHeight="1">
      <c r="J252" s="3"/>
    </row>
    <row r="253" spans="10:10" ht="14.25" customHeight="1">
      <c r="J253" s="3"/>
    </row>
    <row r="254" spans="10:10" ht="14.25" customHeight="1">
      <c r="J254" s="3"/>
    </row>
    <row r="255" spans="10:10" ht="14.25" customHeight="1">
      <c r="J255" s="3"/>
    </row>
    <row r="256" spans="10:10" ht="14.25" customHeight="1">
      <c r="J256" s="3"/>
    </row>
    <row r="257" spans="10:10" ht="14.25" customHeight="1">
      <c r="J257" s="3"/>
    </row>
    <row r="258" spans="10:10" ht="14.25" customHeight="1">
      <c r="J258" s="3"/>
    </row>
    <row r="259" spans="10:10" ht="14.25" customHeight="1">
      <c r="J259" s="3"/>
    </row>
    <row r="260" spans="10:10" ht="14.25" customHeight="1">
      <c r="J260" s="3"/>
    </row>
    <row r="261" spans="10:10" ht="14.25" customHeight="1">
      <c r="J261" s="3"/>
    </row>
    <row r="262" spans="10:10" ht="14.25" customHeight="1">
      <c r="J262" s="3"/>
    </row>
    <row r="263" spans="10:10" ht="14.25" customHeight="1">
      <c r="J263" s="3"/>
    </row>
    <row r="264" spans="10:10" ht="14.25" customHeight="1">
      <c r="J264" s="3"/>
    </row>
    <row r="265" spans="10:10" ht="14.25" customHeight="1">
      <c r="J265" s="3"/>
    </row>
    <row r="266" spans="10:10" ht="14.25" customHeight="1">
      <c r="J266" s="3"/>
    </row>
    <row r="267" spans="10:10" ht="14.25" customHeight="1">
      <c r="J267" s="3"/>
    </row>
    <row r="268" spans="10:10" ht="14.25" customHeight="1">
      <c r="J268" s="3"/>
    </row>
    <row r="269" spans="10:10" ht="14.25" customHeight="1">
      <c r="J269" s="3"/>
    </row>
    <row r="270" spans="10:10" ht="14.25" customHeight="1">
      <c r="J270" s="3"/>
    </row>
    <row r="271" spans="10:10" ht="14.25" customHeight="1">
      <c r="J271" s="3"/>
    </row>
    <row r="272" spans="10:10" ht="14.25" customHeight="1">
      <c r="J272" s="3"/>
    </row>
    <row r="273" spans="10:10" ht="14.25" customHeight="1">
      <c r="J273" s="3"/>
    </row>
    <row r="274" spans="10:10" ht="14.25" customHeight="1">
      <c r="J274" s="3"/>
    </row>
    <row r="275" spans="10:10" ht="14.25" customHeight="1">
      <c r="J275" s="3"/>
    </row>
    <row r="276" spans="10:10" ht="14.25" customHeight="1">
      <c r="J276" s="3"/>
    </row>
    <row r="277" spans="10:10" ht="14.25" customHeight="1">
      <c r="J277" s="3"/>
    </row>
    <row r="278" spans="10:10" ht="14.25" customHeight="1">
      <c r="J278" s="3"/>
    </row>
    <row r="279" spans="10:10" ht="14.25" customHeight="1">
      <c r="J279" s="3"/>
    </row>
    <row r="280" spans="10:10" ht="14.25" customHeight="1">
      <c r="J280" s="3"/>
    </row>
    <row r="281" spans="10:10" ht="14.25" customHeight="1">
      <c r="J281" s="3"/>
    </row>
    <row r="282" spans="10:10" ht="14.25" customHeight="1">
      <c r="J282" s="3"/>
    </row>
    <row r="283" spans="10:10" ht="14.25" customHeight="1">
      <c r="J283" s="3"/>
    </row>
    <row r="284" spans="10:10" ht="14.25" customHeight="1">
      <c r="J284" s="3"/>
    </row>
    <row r="285" spans="10:10" ht="14.25" customHeight="1">
      <c r="J285" s="3"/>
    </row>
    <row r="286" spans="10:10" ht="14.25" customHeight="1">
      <c r="J286" s="3"/>
    </row>
    <row r="287" spans="10:10" ht="14.25" customHeight="1">
      <c r="J287" s="3"/>
    </row>
    <row r="288" spans="10:10" ht="14.25" customHeight="1">
      <c r="J288" s="3"/>
    </row>
    <row r="289" spans="10:10" ht="14.25" customHeight="1">
      <c r="J289" s="3"/>
    </row>
    <row r="290" spans="10:10" ht="14.25" customHeight="1">
      <c r="J290" s="3"/>
    </row>
    <row r="291" spans="10:10" ht="14.25" customHeight="1">
      <c r="J291" s="3"/>
    </row>
    <row r="292" spans="10:10" ht="14.25" customHeight="1">
      <c r="J292" s="3"/>
    </row>
    <row r="293" spans="10:10" ht="14.25" customHeight="1">
      <c r="J293" s="3"/>
    </row>
    <row r="294" spans="10:10" ht="14.25" customHeight="1">
      <c r="J294" s="3"/>
    </row>
    <row r="295" spans="10:10" ht="14.25" customHeight="1">
      <c r="J295" s="3"/>
    </row>
    <row r="296" spans="10:10" ht="14.25" customHeight="1">
      <c r="J296" s="3"/>
    </row>
    <row r="297" spans="10:10" ht="14.25" customHeight="1">
      <c r="J297" s="3"/>
    </row>
    <row r="298" spans="10:10" ht="14.25" customHeight="1">
      <c r="J298" s="3"/>
    </row>
    <row r="299" spans="10:10" ht="14.25" customHeight="1">
      <c r="J299" s="3"/>
    </row>
    <row r="300" spans="10:10" ht="14.25" customHeight="1">
      <c r="J300" s="3"/>
    </row>
    <row r="301" spans="10:10" ht="14.25" customHeight="1">
      <c r="J301" s="3"/>
    </row>
    <row r="302" spans="10:10" ht="14.25" customHeight="1">
      <c r="J302" s="3"/>
    </row>
    <row r="303" spans="10:10" ht="14.25" customHeight="1">
      <c r="J303" s="3"/>
    </row>
    <row r="304" spans="10:10" ht="14.25" customHeight="1">
      <c r="J304" s="3"/>
    </row>
    <row r="305" spans="10:10" ht="14.25" customHeight="1">
      <c r="J305" s="3"/>
    </row>
    <row r="306" spans="10:10" ht="14.25" customHeight="1">
      <c r="J306" s="3"/>
    </row>
    <row r="307" spans="10:10" ht="14.25" customHeight="1">
      <c r="J307" s="3"/>
    </row>
    <row r="308" spans="10:10" ht="14.25" customHeight="1">
      <c r="J308" s="3"/>
    </row>
    <row r="309" spans="10:10" ht="14.25" customHeight="1">
      <c r="J309" s="3"/>
    </row>
    <row r="310" spans="10:10" ht="14.25" customHeight="1">
      <c r="J310" s="3"/>
    </row>
    <row r="311" spans="10:10" ht="14.25" customHeight="1">
      <c r="J311" s="3"/>
    </row>
    <row r="312" spans="10:10" ht="14.25" customHeight="1">
      <c r="J312" s="3"/>
    </row>
    <row r="313" spans="10:10" ht="14.25" customHeight="1">
      <c r="J313" s="3"/>
    </row>
    <row r="314" spans="10:10" ht="14.25" customHeight="1">
      <c r="J314" s="3"/>
    </row>
    <row r="315" spans="10:10" ht="14.25" customHeight="1">
      <c r="J315" s="3"/>
    </row>
    <row r="316" spans="10:10" ht="14.25" customHeight="1">
      <c r="J316" s="3"/>
    </row>
    <row r="317" spans="10:10" ht="14.25" customHeight="1">
      <c r="J317" s="3"/>
    </row>
    <row r="318" spans="10:10" ht="14.25" customHeight="1">
      <c r="J318" s="3"/>
    </row>
    <row r="319" spans="10:10" ht="14.25" customHeight="1">
      <c r="J319" s="3"/>
    </row>
    <row r="320" spans="10:10" ht="14.25" customHeight="1">
      <c r="J320" s="3"/>
    </row>
    <row r="321" spans="10:10" ht="14.25" customHeight="1">
      <c r="J321" s="3"/>
    </row>
    <row r="322" spans="10:10" ht="14.25" customHeight="1">
      <c r="J322" s="3"/>
    </row>
    <row r="323" spans="10:10" ht="14.25" customHeight="1">
      <c r="J323" s="3"/>
    </row>
    <row r="324" spans="10:10" ht="14.25" customHeight="1">
      <c r="J324" s="3"/>
    </row>
    <row r="325" spans="10:10" ht="14.25" customHeight="1">
      <c r="J325" s="3"/>
    </row>
    <row r="326" spans="10:10" ht="14.25" customHeight="1">
      <c r="J326" s="3"/>
    </row>
    <row r="327" spans="10:10" ht="14.25" customHeight="1">
      <c r="J327" s="3"/>
    </row>
    <row r="328" spans="10:10" ht="14.25" customHeight="1">
      <c r="J328" s="3"/>
    </row>
    <row r="329" spans="10:10" ht="14.25" customHeight="1">
      <c r="J329" s="3"/>
    </row>
    <row r="330" spans="10:10" ht="14.25" customHeight="1">
      <c r="J330" s="3"/>
    </row>
    <row r="331" spans="10:10" ht="14.25" customHeight="1">
      <c r="J331" s="3"/>
    </row>
    <row r="332" spans="10:10" ht="14.25" customHeight="1">
      <c r="J332" s="3"/>
    </row>
    <row r="333" spans="10:10" ht="14.25" customHeight="1">
      <c r="J333" s="3"/>
    </row>
    <row r="334" spans="10:10" ht="14.25" customHeight="1">
      <c r="J334" s="3"/>
    </row>
    <row r="335" spans="10:10" ht="14.25" customHeight="1">
      <c r="J335" s="3"/>
    </row>
    <row r="336" spans="10:10" ht="14.25" customHeight="1">
      <c r="J336" s="3"/>
    </row>
    <row r="337" spans="10:10" ht="14.25" customHeight="1">
      <c r="J337" s="3"/>
    </row>
    <row r="338" spans="10:10" ht="14.25" customHeight="1">
      <c r="J338" s="3"/>
    </row>
    <row r="339" spans="10:10" ht="14.25" customHeight="1">
      <c r="J339" s="3"/>
    </row>
    <row r="340" spans="10:10" ht="14.25" customHeight="1">
      <c r="J340" s="3"/>
    </row>
    <row r="341" spans="10:10" ht="14.25" customHeight="1">
      <c r="J341" s="3"/>
    </row>
    <row r="342" spans="10:10" ht="14.25" customHeight="1">
      <c r="J342" s="3"/>
    </row>
    <row r="343" spans="10:10" ht="14.25" customHeight="1">
      <c r="J343" s="3"/>
    </row>
    <row r="344" spans="10:10" ht="14.25" customHeight="1">
      <c r="J344" s="3"/>
    </row>
    <row r="345" spans="10:10" ht="14.25" customHeight="1">
      <c r="J345" s="3"/>
    </row>
    <row r="346" spans="10:10" ht="14.25" customHeight="1">
      <c r="J346" s="3"/>
    </row>
    <row r="347" spans="10:10" ht="14.25" customHeight="1">
      <c r="J347" s="3"/>
    </row>
    <row r="348" spans="10:10" ht="14.25" customHeight="1">
      <c r="J348" s="3"/>
    </row>
    <row r="349" spans="10:10" ht="14.25" customHeight="1">
      <c r="J349" s="3"/>
    </row>
    <row r="350" spans="10:10" ht="14.25" customHeight="1">
      <c r="J350" s="3"/>
    </row>
    <row r="351" spans="10:10" ht="14.25" customHeight="1">
      <c r="J351" s="3"/>
    </row>
    <row r="352" spans="10:10" ht="14.25" customHeight="1">
      <c r="J352" s="3"/>
    </row>
    <row r="353" spans="10:10" ht="14.25" customHeight="1">
      <c r="J353" s="3"/>
    </row>
    <row r="354" spans="10:10" ht="14.25" customHeight="1">
      <c r="J354" s="3"/>
    </row>
    <row r="355" spans="10:10" ht="14.25" customHeight="1">
      <c r="J355" s="3"/>
    </row>
    <row r="356" spans="10:10" ht="14.25" customHeight="1">
      <c r="J356" s="3"/>
    </row>
    <row r="357" spans="10:10" ht="14.25" customHeight="1">
      <c r="J357" s="3"/>
    </row>
    <row r="358" spans="10:10" ht="14.25" customHeight="1">
      <c r="J358" s="3"/>
    </row>
    <row r="359" spans="10:10" ht="14.25" customHeight="1">
      <c r="J359" s="3"/>
    </row>
    <row r="360" spans="10:10" ht="14.25" customHeight="1">
      <c r="J360" s="3"/>
    </row>
    <row r="361" spans="10:10" ht="14.25" customHeight="1">
      <c r="J361" s="3"/>
    </row>
    <row r="362" spans="10:10" ht="14.25" customHeight="1">
      <c r="J362" s="3"/>
    </row>
    <row r="363" spans="10:10" ht="14.25" customHeight="1">
      <c r="J363" s="3"/>
    </row>
    <row r="364" spans="10:10" ht="14.25" customHeight="1">
      <c r="J364" s="3"/>
    </row>
    <row r="365" spans="10:10" ht="14.25" customHeight="1">
      <c r="J365" s="3"/>
    </row>
    <row r="366" spans="10:10" ht="14.25" customHeight="1">
      <c r="J366" s="3"/>
    </row>
    <row r="367" spans="10:10" ht="14.25" customHeight="1">
      <c r="J367" s="3"/>
    </row>
    <row r="368" spans="10:10" ht="14.25" customHeight="1">
      <c r="J368" s="3"/>
    </row>
    <row r="369" spans="10:10" ht="14.25" customHeight="1">
      <c r="J369" s="3"/>
    </row>
    <row r="370" spans="10:10" ht="14.25" customHeight="1">
      <c r="J370" s="3"/>
    </row>
    <row r="371" spans="10:10" ht="14.25" customHeight="1">
      <c r="J371" s="3"/>
    </row>
    <row r="372" spans="10:10" ht="14.25" customHeight="1">
      <c r="J372" s="3"/>
    </row>
    <row r="373" spans="10:10" ht="14.25" customHeight="1">
      <c r="J373" s="3"/>
    </row>
    <row r="374" spans="10:10" ht="14.25" customHeight="1">
      <c r="J374" s="3"/>
    </row>
    <row r="375" spans="10:10" ht="14.25" customHeight="1">
      <c r="J375" s="3"/>
    </row>
    <row r="376" spans="10:10" ht="14.25" customHeight="1">
      <c r="J376" s="3"/>
    </row>
    <row r="377" spans="10:10" ht="14.25" customHeight="1">
      <c r="J377" s="3"/>
    </row>
    <row r="378" spans="10:10" ht="14.25" customHeight="1">
      <c r="J378" s="3"/>
    </row>
    <row r="379" spans="10:10" ht="14.25" customHeight="1">
      <c r="J379" s="3"/>
    </row>
    <row r="380" spans="10:10" ht="14.25" customHeight="1">
      <c r="J380" s="3"/>
    </row>
    <row r="381" spans="10:10" ht="14.25" customHeight="1">
      <c r="J381" s="3"/>
    </row>
    <row r="382" spans="10:10" ht="14.25" customHeight="1">
      <c r="J382" s="3"/>
    </row>
    <row r="383" spans="10:10" ht="14.25" customHeight="1">
      <c r="J383" s="3"/>
    </row>
    <row r="384" spans="10:10" ht="14.25" customHeight="1">
      <c r="J384" s="3"/>
    </row>
    <row r="385" spans="10:10" ht="14.25" customHeight="1">
      <c r="J385" s="3"/>
    </row>
    <row r="386" spans="10:10" ht="14.25" customHeight="1">
      <c r="J386" s="3"/>
    </row>
    <row r="387" spans="10:10" ht="14.25" customHeight="1">
      <c r="J387" s="3"/>
    </row>
    <row r="388" spans="10:10" ht="14.25" customHeight="1">
      <c r="J388" s="3"/>
    </row>
    <row r="389" spans="10:10" ht="14.25" customHeight="1">
      <c r="J389" s="3"/>
    </row>
    <row r="390" spans="10:10" ht="14.25" customHeight="1">
      <c r="J390" s="3"/>
    </row>
    <row r="391" spans="10:10" ht="14.25" customHeight="1">
      <c r="J391" s="3"/>
    </row>
    <row r="392" spans="10:10" ht="14.25" customHeight="1">
      <c r="J392" s="3"/>
    </row>
    <row r="393" spans="10:10" ht="14.25" customHeight="1">
      <c r="J393" s="3"/>
    </row>
    <row r="394" spans="10:10" ht="14.25" customHeight="1">
      <c r="J394" s="3"/>
    </row>
    <row r="395" spans="10:10" ht="14.25" customHeight="1">
      <c r="J395" s="3"/>
    </row>
    <row r="396" spans="10:10" ht="14.25" customHeight="1">
      <c r="J396" s="3"/>
    </row>
    <row r="397" spans="10:10" ht="14.25" customHeight="1">
      <c r="J397" s="3"/>
    </row>
    <row r="398" spans="10:10" ht="14.25" customHeight="1">
      <c r="J398" s="3"/>
    </row>
    <row r="399" spans="10:10" ht="14.25" customHeight="1">
      <c r="J399" s="3"/>
    </row>
    <row r="400" spans="10:10" ht="14.25" customHeight="1">
      <c r="J400" s="3"/>
    </row>
    <row r="401" spans="10:10" ht="14.25" customHeight="1">
      <c r="J401" s="3"/>
    </row>
    <row r="402" spans="10:10" ht="14.25" customHeight="1">
      <c r="J402" s="3"/>
    </row>
    <row r="403" spans="10:10" ht="14.25" customHeight="1">
      <c r="J403" s="3"/>
    </row>
    <row r="404" spans="10:10" ht="14.25" customHeight="1">
      <c r="J404" s="3"/>
    </row>
    <row r="405" spans="10:10" ht="14.25" customHeight="1">
      <c r="J405" s="3"/>
    </row>
    <row r="406" spans="10:10" ht="14.25" customHeight="1">
      <c r="J406" s="3"/>
    </row>
    <row r="407" spans="10:10" ht="14.25" customHeight="1">
      <c r="J407" s="3"/>
    </row>
    <row r="408" spans="10:10" ht="14.25" customHeight="1">
      <c r="J408" s="3"/>
    </row>
    <row r="409" spans="10:10" ht="14.25" customHeight="1">
      <c r="J409" s="3"/>
    </row>
    <row r="410" spans="10:10" ht="14.25" customHeight="1">
      <c r="J410" s="3"/>
    </row>
    <row r="411" spans="10:10" ht="14.25" customHeight="1">
      <c r="J411" s="3"/>
    </row>
    <row r="412" spans="10:10" ht="14.25" customHeight="1">
      <c r="J412" s="3"/>
    </row>
    <row r="413" spans="10:10" ht="14.25" customHeight="1">
      <c r="J413" s="3"/>
    </row>
    <row r="414" spans="10:10" ht="14.25" customHeight="1">
      <c r="J414" s="3"/>
    </row>
    <row r="415" spans="10:10" ht="14.25" customHeight="1">
      <c r="J415" s="3"/>
    </row>
    <row r="416" spans="10:10" ht="14.25" customHeight="1">
      <c r="J416" s="3"/>
    </row>
    <row r="417" spans="10:10" ht="14.25" customHeight="1">
      <c r="J417" s="3"/>
    </row>
    <row r="418" spans="10:10" ht="14.25" customHeight="1">
      <c r="J418" s="3"/>
    </row>
    <row r="419" spans="10:10" ht="14.25" customHeight="1">
      <c r="J419" s="3"/>
    </row>
    <row r="420" spans="10:10" ht="14.25" customHeight="1">
      <c r="J420" s="3"/>
    </row>
    <row r="421" spans="10:10" ht="14.25" customHeight="1">
      <c r="J421" s="3"/>
    </row>
    <row r="422" spans="10:10" ht="14.25" customHeight="1">
      <c r="J422" s="3"/>
    </row>
    <row r="423" spans="10:10" ht="14.25" customHeight="1">
      <c r="J423" s="3"/>
    </row>
    <row r="424" spans="10:10" ht="14.25" customHeight="1">
      <c r="J424" s="3"/>
    </row>
    <row r="425" spans="10:10" ht="14.25" customHeight="1">
      <c r="J425" s="3"/>
    </row>
    <row r="426" spans="10:10" ht="14.25" customHeight="1">
      <c r="J426" s="3"/>
    </row>
    <row r="427" spans="10:10" ht="14.25" customHeight="1">
      <c r="J427" s="3"/>
    </row>
    <row r="428" spans="10:10" ht="14.25" customHeight="1">
      <c r="J428" s="3"/>
    </row>
    <row r="429" spans="10:10" ht="14.25" customHeight="1">
      <c r="J429" s="3"/>
    </row>
    <row r="430" spans="10:10" ht="14.25" customHeight="1">
      <c r="J430" s="3"/>
    </row>
    <row r="431" spans="10:10" ht="14.25" customHeight="1">
      <c r="J431" s="3"/>
    </row>
    <row r="432" spans="10:10" ht="14.25" customHeight="1">
      <c r="J432" s="3"/>
    </row>
    <row r="433" spans="10:10" ht="14.25" customHeight="1">
      <c r="J433" s="3"/>
    </row>
    <row r="434" spans="10:10" ht="14.25" customHeight="1">
      <c r="J434" s="3"/>
    </row>
    <row r="435" spans="10:10" ht="14.25" customHeight="1">
      <c r="J435" s="3"/>
    </row>
    <row r="436" spans="10:10" ht="14.25" customHeight="1">
      <c r="J436" s="3"/>
    </row>
    <row r="437" spans="10:10" ht="14.25" customHeight="1">
      <c r="J437" s="3"/>
    </row>
    <row r="438" spans="10:10" ht="14.25" customHeight="1">
      <c r="J438" s="3"/>
    </row>
    <row r="439" spans="10:10" ht="14.25" customHeight="1">
      <c r="J439" s="3"/>
    </row>
    <row r="440" spans="10:10" ht="14.25" customHeight="1">
      <c r="J440" s="3"/>
    </row>
    <row r="441" spans="10:10" ht="14.25" customHeight="1">
      <c r="J441" s="3"/>
    </row>
    <row r="442" spans="10:10" ht="14.25" customHeight="1">
      <c r="J442" s="3"/>
    </row>
    <row r="443" spans="10:10" ht="14.25" customHeight="1">
      <c r="J443" s="3"/>
    </row>
    <row r="444" spans="10:10" ht="14.25" customHeight="1">
      <c r="J444" s="3"/>
    </row>
    <row r="445" spans="10:10" ht="14.25" customHeight="1">
      <c r="J445" s="3"/>
    </row>
    <row r="446" spans="10:10" ht="14.25" customHeight="1">
      <c r="J446" s="3"/>
    </row>
    <row r="447" spans="10:10" ht="14.25" customHeight="1">
      <c r="J447" s="3"/>
    </row>
    <row r="448" spans="10:10" ht="14.25" customHeight="1">
      <c r="J448" s="3"/>
    </row>
    <row r="449" spans="10:10" ht="14.25" customHeight="1">
      <c r="J449" s="3"/>
    </row>
    <row r="450" spans="10:10" ht="14.25" customHeight="1">
      <c r="J450" s="3"/>
    </row>
    <row r="451" spans="10:10" ht="14.25" customHeight="1">
      <c r="J451" s="3"/>
    </row>
    <row r="452" spans="10:10" ht="14.25" customHeight="1">
      <c r="J452" s="3"/>
    </row>
    <row r="453" spans="10:10" ht="14.25" customHeight="1">
      <c r="J453" s="3"/>
    </row>
    <row r="454" spans="10:10" ht="14.25" customHeight="1">
      <c r="J454" s="3"/>
    </row>
    <row r="455" spans="10:10" ht="14.25" customHeight="1">
      <c r="J455" s="3"/>
    </row>
    <row r="456" spans="10:10" ht="14.25" customHeight="1">
      <c r="J456" s="3"/>
    </row>
    <row r="457" spans="10:10" ht="14.25" customHeight="1">
      <c r="J457" s="3"/>
    </row>
    <row r="458" spans="10:10" ht="14.25" customHeight="1">
      <c r="J458" s="3"/>
    </row>
    <row r="459" spans="10:10" ht="14.25" customHeight="1">
      <c r="J459" s="3"/>
    </row>
    <row r="460" spans="10:10" ht="14.25" customHeight="1">
      <c r="J460" s="3"/>
    </row>
    <row r="461" spans="10:10" ht="14.25" customHeight="1">
      <c r="J461" s="3"/>
    </row>
    <row r="462" spans="10:10" ht="14.25" customHeight="1">
      <c r="J462" s="3"/>
    </row>
    <row r="463" spans="10:10" ht="14.25" customHeight="1">
      <c r="J463" s="3"/>
    </row>
    <row r="464" spans="10:10" ht="14.25" customHeight="1">
      <c r="J464" s="3"/>
    </row>
    <row r="465" spans="10:10" ht="14.25" customHeight="1">
      <c r="J465" s="3"/>
    </row>
    <row r="466" spans="10:10" ht="14.25" customHeight="1">
      <c r="J466" s="3"/>
    </row>
    <row r="467" spans="10:10" ht="14.25" customHeight="1">
      <c r="J467" s="3"/>
    </row>
    <row r="468" spans="10:10" ht="14.25" customHeight="1">
      <c r="J468" s="3"/>
    </row>
    <row r="469" spans="10:10" ht="14.25" customHeight="1">
      <c r="J469" s="3"/>
    </row>
    <row r="470" spans="10:10" ht="14.25" customHeight="1">
      <c r="J470" s="3"/>
    </row>
    <row r="471" spans="10:10" ht="14.25" customHeight="1">
      <c r="J471" s="3"/>
    </row>
    <row r="472" spans="10:10" ht="14.25" customHeight="1">
      <c r="J472" s="3"/>
    </row>
    <row r="473" spans="10:10" ht="14.25" customHeight="1">
      <c r="J473" s="3"/>
    </row>
    <row r="474" spans="10:10" ht="14.25" customHeight="1">
      <c r="J474" s="3"/>
    </row>
    <row r="475" spans="10:10" ht="14.25" customHeight="1">
      <c r="J475" s="3"/>
    </row>
    <row r="476" spans="10:10" ht="14.25" customHeight="1">
      <c r="J476" s="3"/>
    </row>
    <row r="477" spans="10:10" ht="14.25" customHeight="1">
      <c r="J477" s="3"/>
    </row>
    <row r="478" spans="10:10" ht="14.25" customHeight="1">
      <c r="J478" s="3"/>
    </row>
    <row r="479" spans="10:10" ht="14.25" customHeight="1">
      <c r="J479" s="3"/>
    </row>
    <row r="480" spans="10:10" ht="14.25" customHeight="1">
      <c r="J480" s="3"/>
    </row>
    <row r="481" spans="10:10" ht="14.25" customHeight="1">
      <c r="J481" s="3"/>
    </row>
    <row r="482" spans="10:10" ht="14.25" customHeight="1">
      <c r="J482" s="3"/>
    </row>
    <row r="483" spans="10:10" ht="14.25" customHeight="1">
      <c r="J483" s="3"/>
    </row>
    <row r="484" spans="10:10" ht="14.25" customHeight="1">
      <c r="J484" s="3"/>
    </row>
    <row r="485" spans="10:10" ht="14.25" customHeight="1">
      <c r="J485" s="3"/>
    </row>
    <row r="486" spans="10:10" ht="14.25" customHeight="1">
      <c r="J486" s="3"/>
    </row>
    <row r="487" spans="10:10" ht="14.25" customHeight="1">
      <c r="J487" s="3"/>
    </row>
    <row r="488" spans="10:10" ht="14.25" customHeight="1">
      <c r="J488" s="3"/>
    </row>
    <row r="489" spans="10:10" ht="14.25" customHeight="1">
      <c r="J489" s="3"/>
    </row>
    <row r="490" spans="10:10" ht="14.25" customHeight="1">
      <c r="J490" s="3"/>
    </row>
    <row r="491" spans="10:10" ht="14.25" customHeight="1">
      <c r="J491" s="3"/>
    </row>
    <row r="492" spans="10:10" ht="14.25" customHeight="1">
      <c r="J492" s="3"/>
    </row>
    <row r="493" spans="10:10" ht="14.25" customHeight="1">
      <c r="J493" s="3"/>
    </row>
    <row r="494" spans="10:10" ht="14.25" customHeight="1">
      <c r="J494" s="3"/>
    </row>
    <row r="495" spans="10:10" ht="14.25" customHeight="1">
      <c r="J495" s="3"/>
    </row>
    <row r="496" spans="10:10" ht="14.25" customHeight="1">
      <c r="J496" s="3"/>
    </row>
    <row r="497" spans="10:10" ht="14.25" customHeight="1">
      <c r="J497" s="3"/>
    </row>
    <row r="498" spans="10:10" ht="14.25" customHeight="1">
      <c r="J498" s="3"/>
    </row>
    <row r="499" spans="10:10" ht="14.25" customHeight="1">
      <c r="J499" s="3"/>
    </row>
    <row r="500" spans="10:10" ht="14.25" customHeight="1">
      <c r="J500" s="3"/>
    </row>
    <row r="501" spans="10:10" ht="14.25" customHeight="1">
      <c r="J501" s="3"/>
    </row>
    <row r="502" spans="10:10" ht="14.25" customHeight="1">
      <c r="J502" s="3"/>
    </row>
    <row r="503" spans="10:10" ht="14.25" customHeight="1">
      <c r="J503" s="3"/>
    </row>
    <row r="504" spans="10:10" ht="14.25" customHeight="1">
      <c r="J504" s="3"/>
    </row>
    <row r="505" spans="10:10" ht="14.25" customHeight="1">
      <c r="J505" s="3"/>
    </row>
    <row r="506" spans="10:10" ht="14.25" customHeight="1">
      <c r="J506" s="3"/>
    </row>
    <row r="507" spans="10:10" ht="14.25" customHeight="1">
      <c r="J507" s="3"/>
    </row>
    <row r="508" spans="10:10" ht="14.25" customHeight="1">
      <c r="J508" s="3"/>
    </row>
    <row r="509" spans="10:10" ht="14.25" customHeight="1">
      <c r="J509" s="3"/>
    </row>
    <row r="510" spans="10:10" ht="14.25" customHeight="1">
      <c r="J510" s="3"/>
    </row>
    <row r="511" spans="10:10" ht="14.25" customHeight="1">
      <c r="J511" s="3"/>
    </row>
    <row r="512" spans="10:10" ht="14.25" customHeight="1">
      <c r="J512" s="3"/>
    </row>
    <row r="513" spans="10:10" ht="14.25" customHeight="1">
      <c r="J513" s="3"/>
    </row>
    <row r="514" spans="10:10" ht="14.25" customHeight="1">
      <c r="J514" s="3"/>
    </row>
    <row r="515" spans="10:10" ht="14.25" customHeight="1">
      <c r="J515" s="3"/>
    </row>
    <row r="516" spans="10:10" ht="14.25" customHeight="1">
      <c r="J516" s="3"/>
    </row>
    <row r="517" spans="10:10" ht="14.25" customHeight="1">
      <c r="J517" s="3"/>
    </row>
    <row r="518" spans="10:10" ht="14.25" customHeight="1">
      <c r="J518" s="3"/>
    </row>
    <row r="519" spans="10:10" ht="14.25" customHeight="1">
      <c r="J519" s="3"/>
    </row>
    <row r="520" spans="10:10" ht="14.25" customHeight="1">
      <c r="J520" s="3"/>
    </row>
    <row r="521" spans="10:10" ht="14.25" customHeight="1">
      <c r="J521" s="3"/>
    </row>
    <row r="522" spans="10:10" ht="14.25" customHeight="1">
      <c r="J522" s="3"/>
    </row>
    <row r="523" spans="10:10" ht="14.25" customHeight="1">
      <c r="J523" s="3"/>
    </row>
    <row r="524" spans="10:10" ht="14.25" customHeight="1">
      <c r="J524" s="3"/>
    </row>
    <row r="525" spans="10:10" ht="14.25" customHeight="1">
      <c r="J525" s="3"/>
    </row>
    <row r="526" spans="10:10" ht="14.25" customHeight="1">
      <c r="J526" s="3"/>
    </row>
    <row r="527" spans="10:10" ht="14.25" customHeight="1">
      <c r="J527" s="3"/>
    </row>
    <row r="528" spans="10:10" ht="14.25" customHeight="1">
      <c r="J528" s="3"/>
    </row>
    <row r="529" spans="10:10" ht="14.25" customHeight="1">
      <c r="J529" s="3"/>
    </row>
    <row r="530" spans="10:10" ht="14.25" customHeight="1">
      <c r="J530" s="3"/>
    </row>
    <row r="531" spans="10:10" ht="14.25" customHeight="1">
      <c r="J531" s="3"/>
    </row>
    <row r="532" spans="10:10" ht="14.25" customHeight="1">
      <c r="J532" s="3"/>
    </row>
    <row r="533" spans="10:10" ht="14.25" customHeight="1">
      <c r="J533" s="3"/>
    </row>
    <row r="534" spans="10:10" ht="14.25" customHeight="1">
      <c r="J534" s="3"/>
    </row>
    <row r="535" spans="10:10" ht="14.25" customHeight="1">
      <c r="J535" s="3"/>
    </row>
    <row r="536" spans="10:10" ht="14.25" customHeight="1">
      <c r="J536" s="3"/>
    </row>
    <row r="537" spans="10:10" ht="14.25" customHeight="1">
      <c r="J537" s="3"/>
    </row>
    <row r="538" spans="10:10" ht="14.25" customHeight="1">
      <c r="J538" s="3"/>
    </row>
    <row r="539" spans="10:10" ht="14.25" customHeight="1">
      <c r="J539" s="3"/>
    </row>
    <row r="540" spans="10:10" ht="14.25" customHeight="1">
      <c r="J540" s="3"/>
    </row>
    <row r="541" spans="10:10" ht="14.25" customHeight="1">
      <c r="J541" s="3"/>
    </row>
    <row r="542" spans="10:10" ht="14.25" customHeight="1">
      <c r="J542" s="3"/>
    </row>
    <row r="543" spans="10:10" ht="14.25" customHeight="1">
      <c r="J543" s="3"/>
    </row>
    <row r="544" spans="10:10" ht="14.25" customHeight="1">
      <c r="J544" s="3"/>
    </row>
    <row r="545" spans="10:10" ht="14.25" customHeight="1">
      <c r="J545" s="3"/>
    </row>
    <row r="546" spans="10:10" ht="14.25" customHeight="1">
      <c r="J546" s="3"/>
    </row>
    <row r="547" spans="10:10" ht="14.25" customHeight="1">
      <c r="J547" s="3"/>
    </row>
    <row r="548" spans="10:10" ht="14.25" customHeight="1">
      <c r="J548" s="3"/>
    </row>
    <row r="549" spans="10:10" ht="14.25" customHeight="1">
      <c r="J549" s="3"/>
    </row>
    <row r="550" spans="10:10" ht="14.25" customHeight="1">
      <c r="J550" s="3"/>
    </row>
    <row r="551" spans="10:10" ht="14.25" customHeight="1">
      <c r="J551" s="3"/>
    </row>
    <row r="552" spans="10:10" ht="14.25" customHeight="1">
      <c r="J552" s="3"/>
    </row>
    <row r="553" spans="10:10" ht="14.25" customHeight="1">
      <c r="J553" s="3"/>
    </row>
    <row r="554" spans="10:10" ht="14.25" customHeight="1">
      <c r="J554" s="3"/>
    </row>
    <row r="555" spans="10:10" ht="14.25" customHeight="1">
      <c r="J555" s="3"/>
    </row>
    <row r="556" spans="10:10" ht="14.25" customHeight="1">
      <c r="J556" s="3"/>
    </row>
    <row r="557" spans="10:10" ht="14.25" customHeight="1">
      <c r="J557" s="3"/>
    </row>
    <row r="558" spans="10:10" ht="14.25" customHeight="1">
      <c r="J558" s="3"/>
    </row>
    <row r="559" spans="10:10" ht="14.25" customHeight="1">
      <c r="J559" s="3"/>
    </row>
    <row r="560" spans="10:10" ht="14.25" customHeight="1">
      <c r="J560" s="3"/>
    </row>
    <row r="561" spans="10:10" ht="14.25" customHeight="1">
      <c r="J561" s="3"/>
    </row>
    <row r="562" spans="10:10" ht="14.25" customHeight="1">
      <c r="J562" s="3"/>
    </row>
    <row r="563" spans="10:10" ht="14.25" customHeight="1">
      <c r="J563" s="3"/>
    </row>
    <row r="564" spans="10:10" ht="14.25" customHeight="1">
      <c r="J564" s="3"/>
    </row>
    <row r="565" spans="10:10" ht="14.25" customHeight="1">
      <c r="J565" s="3"/>
    </row>
    <row r="566" spans="10:10" ht="14.25" customHeight="1">
      <c r="J566" s="3"/>
    </row>
    <row r="567" spans="10:10" ht="14.25" customHeight="1">
      <c r="J567" s="3"/>
    </row>
    <row r="568" spans="10:10" ht="14.25" customHeight="1">
      <c r="J568" s="3"/>
    </row>
    <row r="569" spans="10:10" ht="14.25" customHeight="1">
      <c r="J569" s="3"/>
    </row>
    <row r="570" spans="10:10" ht="14.25" customHeight="1">
      <c r="J570" s="3"/>
    </row>
    <row r="571" spans="10:10" ht="14.25" customHeight="1">
      <c r="J571" s="3"/>
    </row>
    <row r="572" spans="10:10" ht="14.25" customHeight="1">
      <c r="J572" s="3"/>
    </row>
    <row r="573" spans="10:10" ht="14.25" customHeight="1">
      <c r="J573" s="3"/>
    </row>
    <row r="574" spans="10:10" ht="14.25" customHeight="1">
      <c r="J574" s="3"/>
    </row>
    <row r="575" spans="10:10" ht="14.25" customHeight="1">
      <c r="J575" s="3"/>
    </row>
    <row r="576" spans="10:10" ht="14.25" customHeight="1">
      <c r="J576" s="3"/>
    </row>
    <row r="577" spans="10:10" ht="14.25" customHeight="1">
      <c r="J577" s="3"/>
    </row>
    <row r="578" spans="10:10" ht="14.25" customHeight="1">
      <c r="J578" s="3"/>
    </row>
    <row r="579" spans="10:10" ht="14.25" customHeight="1">
      <c r="J579" s="3"/>
    </row>
    <row r="580" spans="10:10" ht="14.25" customHeight="1">
      <c r="J580" s="3"/>
    </row>
    <row r="581" spans="10:10" ht="14.25" customHeight="1">
      <c r="J581" s="3"/>
    </row>
    <row r="582" spans="10:10" ht="14.25" customHeight="1">
      <c r="J582" s="3"/>
    </row>
    <row r="583" spans="10:10" ht="14.25" customHeight="1">
      <c r="J583" s="3"/>
    </row>
    <row r="584" spans="10:10" ht="14.25" customHeight="1">
      <c r="J584" s="3"/>
    </row>
    <row r="585" spans="10:10" ht="14.25" customHeight="1">
      <c r="J585" s="3"/>
    </row>
    <row r="586" spans="10:10" ht="14.25" customHeight="1">
      <c r="J586" s="3"/>
    </row>
    <row r="587" spans="10:10" ht="14.25" customHeight="1">
      <c r="J587" s="3"/>
    </row>
    <row r="588" spans="10:10" ht="14.25" customHeight="1">
      <c r="J588" s="3"/>
    </row>
    <row r="589" spans="10:10" ht="14.25" customHeight="1">
      <c r="J589" s="3"/>
    </row>
    <row r="590" spans="10:10" ht="14.25" customHeight="1">
      <c r="J590" s="3"/>
    </row>
    <row r="591" spans="10:10" ht="14.25" customHeight="1">
      <c r="J591" s="3"/>
    </row>
    <row r="592" spans="10:10" ht="14.25" customHeight="1">
      <c r="J592" s="3"/>
    </row>
    <row r="593" spans="10:10" ht="14.25" customHeight="1">
      <c r="J593" s="3"/>
    </row>
    <row r="594" spans="10:10" ht="14.25" customHeight="1">
      <c r="J594" s="3"/>
    </row>
    <row r="595" spans="10:10" ht="14.25" customHeight="1">
      <c r="J595" s="3"/>
    </row>
    <row r="596" spans="10:10" ht="14.25" customHeight="1">
      <c r="J596" s="3"/>
    </row>
    <row r="597" spans="10:10" ht="14.25" customHeight="1">
      <c r="J597" s="3"/>
    </row>
    <row r="598" spans="10:10" ht="14.25" customHeight="1">
      <c r="J598" s="3"/>
    </row>
    <row r="599" spans="10:10" ht="14.25" customHeight="1">
      <c r="J599" s="3"/>
    </row>
    <row r="600" spans="10:10" ht="14.25" customHeight="1">
      <c r="J600" s="3"/>
    </row>
    <row r="601" spans="10:10" ht="14.25" customHeight="1">
      <c r="J601" s="3"/>
    </row>
    <row r="602" spans="10:10" ht="14.25" customHeight="1">
      <c r="J602" s="3"/>
    </row>
    <row r="603" spans="10:10" ht="14.25" customHeight="1">
      <c r="J603" s="3"/>
    </row>
    <row r="604" spans="10:10" ht="14.25" customHeight="1">
      <c r="J604" s="3"/>
    </row>
    <row r="605" spans="10:10" ht="14.25" customHeight="1">
      <c r="J605" s="3"/>
    </row>
    <row r="606" spans="10:10" ht="14.25" customHeight="1">
      <c r="J606" s="3"/>
    </row>
    <row r="607" spans="10:10" ht="14.25" customHeight="1">
      <c r="J607" s="3"/>
    </row>
    <row r="608" spans="10:10" ht="14.25" customHeight="1">
      <c r="J608" s="3"/>
    </row>
    <row r="609" spans="10:10" ht="14.25" customHeight="1">
      <c r="J609" s="3"/>
    </row>
    <row r="610" spans="10:10" ht="14.25" customHeight="1">
      <c r="J610" s="3"/>
    </row>
    <row r="611" spans="10:10" ht="14.25" customHeight="1">
      <c r="J611" s="3"/>
    </row>
    <row r="612" spans="10:10" ht="14.25" customHeight="1">
      <c r="J612" s="3"/>
    </row>
    <row r="613" spans="10:10" ht="14.25" customHeight="1">
      <c r="J613" s="3"/>
    </row>
    <row r="614" spans="10:10" ht="14.25" customHeight="1">
      <c r="J614" s="3"/>
    </row>
    <row r="615" spans="10:10" ht="14.25" customHeight="1">
      <c r="J615" s="3"/>
    </row>
    <row r="616" spans="10:10" ht="14.25" customHeight="1">
      <c r="J616" s="3"/>
    </row>
    <row r="617" spans="10:10" ht="14.25" customHeight="1">
      <c r="J617" s="3"/>
    </row>
    <row r="618" spans="10:10" ht="14.25" customHeight="1">
      <c r="J618" s="3"/>
    </row>
    <row r="619" spans="10:10" ht="14.25" customHeight="1">
      <c r="J619" s="3"/>
    </row>
    <row r="620" spans="10:10" ht="14.25" customHeight="1">
      <c r="J620" s="3"/>
    </row>
    <row r="621" spans="10:10" ht="14.25" customHeight="1">
      <c r="J621" s="3"/>
    </row>
    <row r="622" spans="10:10" ht="14.25" customHeight="1">
      <c r="J622" s="3"/>
    </row>
    <row r="623" spans="10:10" ht="14.25" customHeight="1">
      <c r="J623" s="3"/>
    </row>
    <row r="624" spans="10:10" ht="14.25" customHeight="1">
      <c r="J624" s="3"/>
    </row>
    <row r="625" spans="10:10" ht="14.25" customHeight="1">
      <c r="J625" s="3"/>
    </row>
    <row r="626" spans="10:10" ht="14.25" customHeight="1">
      <c r="J626" s="3"/>
    </row>
    <row r="627" spans="10:10" ht="14.25" customHeight="1">
      <c r="J627" s="3"/>
    </row>
    <row r="628" spans="10:10" ht="14.25" customHeight="1">
      <c r="J628" s="3"/>
    </row>
    <row r="629" spans="10:10" ht="14.25" customHeight="1">
      <c r="J629" s="3"/>
    </row>
    <row r="630" spans="10:10" ht="14.25" customHeight="1">
      <c r="J630" s="3"/>
    </row>
    <row r="631" spans="10:10" ht="14.25" customHeight="1">
      <c r="J631" s="3"/>
    </row>
    <row r="632" spans="10:10" ht="14.25" customHeight="1">
      <c r="J632" s="3"/>
    </row>
    <row r="633" spans="10:10" ht="14.25" customHeight="1">
      <c r="J633" s="3"/>
    </row>
    <row r="634" spans="10:10" ht="14.25" customHeight="1">
      <c r="J634" s="3"/>
    </row>
    <row r="635" spans="10:10" ht="14.25" customHeight="1">
      <c r="J635" s="3"/>
    </row>
    <row r="636" spans="10:10" ht="14.25" customHeight="1">
      <c r="J636" s="3"/>
    </row>
    <row r="637" spans="10:10" ht="14.25" customHeight="1">
      <c r="J637" s="3"/>
    </row>
    <row r="638" spans="10:10" ht="14.25" customHeight="1">
      <c r="J638" s="3"/>
    </row>
    <row r="639" spans="10:10" ht="14.25" customHeight="1">
      <c r="J639" s="3"/>
    </row>
    <row r="640" spans="10:10" ht="14.25" customHeight="1">
      <c r="J640" s="3"/>
    </row>
    <row r="641" spans="10:10" ht="14.25" customHeight="1">
      <c r="J641" s="3"/>
    </row>
    <row r="642" spans="10:10" ht="14.25" customHeight="1">
      <c r="J642" s="3"/>
    </row>
    <row r="643" spans="10:10" ht="14.25" customHeight="1">
      <c r="J643" s="3"/>
    </row>
    <row r="644" spans="10:10" ht="14.25" customHeight="1">
      <c r="J644" s="3"/>
    </row>
    <row r="645" spans="10:10" ht="14.25" customHeight="1">
      <c r="J645" s="3"/>
    </row>
    <row r="646" spans="10:10" ht="14.25" customHeight="1">
      <c r="J646" s="3"/>
    </row>
    <row r="647" spans="10:10" ht="14.25" customHeight="1">
      <c r="J647" s="3"/>
    </row>
    <row r="648" spans="10:10" ht="14.25" customHeight="1">
      <c r="J648" s="3"/>
    </row>
    <row r="649" spans="10:10" ht="14.25" customHeight="1">
      <c r="J649" s="3"/>
    </row>
    <row r="650" spans="10:10" ht="14.25" customHeight="1">
      <c r="J650" s="3"/>
    </row>
    <row r="651" spans="10:10" ht="14.25" customHeight="1">
      <c r="J651" s="3"/>
    </row>
    <row r="652" spans="10:10" ht="14.25" customHeight="1">
      <c r="J652" s="3"/>
    </row>
    <row r="653" spans="10:10" ht="14.25" customHeight="1">
      <c r="J653" s="3"/>
    </row>
    <row r="654" spans="10:10" ht="14.25" customHeight="1">
      <c r="J654" s="3"/>
    </row>
    <row r="655" spans="10:10" ht="14.25" customHeight="1">
      <c r="J655" s="3"/>
    </row>
    <row r="656" spans="10:10" ht="14.25" customHeight="1">
      <c r="J656" s="3"/>
    </row>
    <row r="657" spans="10:10" ht="14.25" customHeight="1">
      <c r="J657" s="3"/>
    </row>
    <row r="658" spans="10:10" ht="14.25" customHeight="1">
      <c r="J658" s="3"/>
    </row>
    <row r="659" spans="10:10" ht="14.25" customHeight="1">
      <c r="J659" s="3"/>
    </row>
    <row r="660" spans="10:10" ht="14.25" customHeight="1">
      <c r="J660" s="3"/>
    </row>
    <row r="661" spans="10:10" ht="14.25" customHeight="1">
      <c r="J661" s="3"/>
    </row>
    <row r="662" spans="10:10" ht="14.25" customHeight="1">
      <c r="J662" s="3"/>
    </row>
    <row r="663" spans="10:10" ht="14.25" customHeight="1">
      <c r="J663" s="3"/>
    </row>
    <row r="664" spans="10:10" ht="14.25" customHeight="1">
      <c r="J664" s="3"/>
    </row>
    <row r="665" spans="10:10" ht="14.25" customHeight="1">
      <c r="J665" s="3"/>
    </row>
    <row r="666" spans="10:10" ht="14.25" customHeight="1">
      <c r="J666" s="3"/>
    </row>
    <row r="667" spans="10:10" ht="14.25" customHeight="1">
      <c r="J667" s="3"/>
    </row>
    <row r="668" spans="10:10" ht="14.25" customHeight="1">
      <c r="J668" s="3"/>
    </row>
    <row r="669" spans="10:10" ht="14.25" customHeight="1">
      <c r="J669" s="3"/>
    </row>
    <row r="670" spans="10:10" ht="14.25" customHeight="1">
      <c r="J670" s="3"/>
    </row>
    <row r="671" spans="10:10" ht="14.25" customHeight="1">
      <c r="J671" s="3"/>
    </row>
    <row r="672" spans="10:10" ht="14.25" customHeight="1">
      <c r="J672" s="3"/>
    </row>
    <row r="673" spans="10:10" ht="14.25" customHeight="1">
      <c r="J673" s="3"/>
    </row>
    <row r="674" spans="10:10" ht="14.25" customHeight="1">
      <c r="J674" s="3"/>
    </row>
    <row r="675" spans="10:10" ht="14.25" customHeight="1">
      <c r="J675" s="3"/>
    </row>
    <row r="676" spans="10:10" ht="14.25" customHeight="1">
      <c r="J676" s="3"/>
    </row>
    <row r="677" spans="10:10" ht="14.25" customHeight="1">
      <c r="J677" s="3"/>
    </row>
    <row r="678" spans="10:10" ht="14.25" customHeight="1">
      <c r="J678" s="3"/>
    </row>
    <row r="679" spans="10:10" ht="14.25" customHeight="1">
      <c r="J679" s="3"/>
    </row>
    <row r="680" spans="10:10" ht="14.25" customHeight="1">
      <c r="J680" s="3"/>
    </row>
    <row r="681" spans="10:10" ht="14.25" customHeight="1">
      <c r="J681" s="3"/>
    </row>
    <row r="682" spans="10:10" ht="14.25" customHeight="1">
      <c r="J682" s="3"/>
    </row>
    <row r="683" spans="10:10" ht="14.25" customHeight="1">
      <c r="J683" s="3"/>
    </row>
    <row r="684" spans="10:10" ht="14.25" customHeight="1">
      <c r="J684" s="3"/>
    </row>
    <row r="685" spans="10:10" ht="14.25" customHeight="1">
      <c r="J685" s="3"/>
    </row>
    <row r="686" spans="10:10" ht="14.25" customHeight="1">
      <c r="J686" s="3"/>
    </row>
    <row r="687" spans="10:10" ht="14.25" customHeight="1">
      <c r="J687" s="3"/>
    </row>
    <row r="688" spans="10:10" ht="14.25" customHeight="1">
      <c r="J688" s="3"/>
    </row>
    <row r="689" spans="10:10" ht="14.25" customHeight="1">
      <c r="J689" s="3"/>
    </row>
    <row r="690" spans="10:10" ht="14.25" customHeight="1">
      <c r="J690" s="3"/>
    </row>
    <row r="691" spans="10:10" ht="14.25" customHeight="1">
      <c r="J691" s="3"/>
    </row>
    <row r="692" spans="10:10" ht="14.25" customHeight="1">
      <c r="J692" s="3"/>
    </row>
    <row r="693" spans="10:10" ht="14.25" customHeight="1">
      <c r="J693" s="3"/>
    </row>
    <row r="694" spans="10:10" ht="14.25" customHeight="1">
      <c r="J694" s="3"/>
    </row>
    <row r="695" spans="10:10" ht="14.25" customHeight="1">
      <c r="J695" s="3"/>
    </row>
    <row r="696" spans="10:10" ht="14.25" customHeight="1">
      <c r="J696" s="3"/>
    </row>
    <row r="697" spans="10:10" ht="14.25" customHeight="1">
      <c r="J697" s="3"/>
    </row>
    <row r="698" spans="10:10" ht="14.25" customHeight="1">
      <c r="J698" s="3"/>
    </row>
    <row r="699" spans="10:10" ht="14.25" customHeight="1">
      <c r="J699" s="3"/>
    </row>
    <row r="700" spans="10:10" ht="14.25" customHeight="1">
      <c r="J700" s="3"/>
    </row>
    <row r="701" spans="10:10" ht="14.25" customHeight="1">
      <c r="J701" s="3"/>
    </row>
    <row r="702" spans="10:10" ht="14.25" customHeight="1">
      <c r="J702" s="3"/>
    </row>
    <row r="703" spans="10:10" ht="14.25" customHeight="1">
      <c r="J703" s="3"/>
    </row>
    <row r="704" spans="10:10" ht="14.25" customHeight="1">
      <c r="J704" s="3"/>
    </row>
    <row r="705" spans="10:10" ht="14.25" customHeight="1">
      <c r="J705" s="3"/>
    </row>
    <row r="706" spans="10:10" ht="14.25" customHeight="1">
      <c r="J706" s="3"/>
    </row>
    <row r="707" spans="10:10" ht="14.25" customHeight="1">
      <c r="J707" s="3"/>
    </row>
    <row r="708" spans="10:10" ht="14.25" customHeight="1">
      <c r="J708" s="3"/>
    </row>
    <row r="709" spans="10:10" ht="14.25" customHeight="1">
      <c r="J709" s="3"/>
    </row>
    <row r="710" spans="10:10" ht="14.25" customHeight="1">
      <c r="J710" s="3"/>
    </row>
    <row r="711" spans="10:10" ht="14.25" customHeight="1">
      <c r="J711" s="3"/>
    </row>
    <row r="712" spans="10:10" ht="14.25" customHeight="1">
      <c r="J712" s="3"/>
    </row>
    <row r="713" spans="10:10" ht="14.25" customHeight="1">
      <c r="J713" s="3"/>
    </row>
    <row r="714" spans="10:10" ht="14.25" customHeight="1">
      <c r="J714" s="3"/>
    </row>
    <row r="715" spans="10:10" ht="14.25" customHeight="1">
      <c r="J715" s="3"/>
    </row>
    <row r="716" spans="10:10" ht="14.25" customHeight="1">
      <c r="J716" s="3"/>
    </row>
    <row r="717" spans="10:10" ht="14.25" customHeight="1">
      <c r="J717" s="3"/>
    </row>
    <row r="718" spans="10:10" ht="14.25" customHeight="1">
      <c r="J718" s="3"/>
    </row>
    <row r="719" spans="10:10" ht="14.25" customHeight="1">
      <c r="J719" s="3"/>
    </row>
    <row r="720" spans="10:10" ht="14.25" customHeight="1">
      <c r="J720" s="3"/>
    </row>
    <row r="721" spans="10:10" ht="14.25" customHeight="1">
      <c r="J721" s="3"/>
    </row>
    <row r="722" spans="10:10" ht="14.25" customHeight="1">
      <c r="J722" s="3"/>
    </row>
    <row r="723" spans="10:10" ht="14.25" customHeight="1">
      <c r="J723" s="3"/>
    </row>
    <row r="724" spans="10:10" ht="14.25" customHeight="1">
      <c r="J724" s="3"/>
    </row>
    <row r="725" spans="10:10" ht="14.25" customHeight="1">
      <c r="J725" s="3"/>
    </row>
    <row r="726" spans="10:10" ht="14.25" customHeight="1">
      <c r="J726" s="3"/>
    </row>
    <row r="727" spans="10:10" ht="14.25" customHeight="1">
      <c r="J727" s="3"/>
    </row>
    <row r="728" spans="10:10" ht="14.25" customHeight="1">
      <c r="J728" s="3"/>
    </row>
    <row r="729" spans="10:10" ht="14.25" customHeight="1">
      <c r="J729" s="3"/>
    </row>
    <row r="730" spans="10:10" ht="14.25" customHeight="1">
      <c r="J730" s="3"/>
    </row>
    <row r="731" spans="10:10" ht="14.25" customHeight="1">
      <c r="J731" s="3"/>
    </row>
    <row r="732" spans="10:10" ht="14.25" customHeight="1">
      <c r="J732" s="3"/>
    </row>
    <row r="733" spans="10:10" ht="14.25" customHeight="1">
      <c r="J733" s="3"/>
    </row>
    <row r="734" spans="10:10" ht="14.25" customHeight="1">
      <c r="J734" s="3"/>
    </row>
    <row r="735" spans="10:10" ht="14.25" customHeight="1">
      <c r="J735" s="3"/>
    </row>
    <row r="736" spans="10:10" ht="14.25" customHeight="1">
      <c r="J736" s="3"/>
    </row>
    <row r="737" spans="10:10" ht="14.25" customHeight="1">
      <c r="J737" s="3"/>
    </row>
    <row r="738" spans="10:10" ht="14.25" customHeight="1">
      <c r="J738" s="3"/>
    </row>
    <row r="739" spans="10:10" ht="14.25" customHeight="1">
      <c r="J739" s="3"/>
    </row>
    <row r="740" spans="10:10" ht="14.25" customHeight="1">
      <c r="J740" s="3"/>
    </row>
    <row r="741" spans="10:10" ht="14.25" customHeight="1">
      <c r="J741" s="3"/>
    </row>
    <row r="742" spans="10:10" ht="14.25" customHeight="1">
      <c r="J742" s="3"/>
    </row>
    <row r="743" spans="10:10" ht="14.25" customHeight="1">
      <c r="J743" s="3"/>
    </row>
    <row r="744" spans="10:10" ht="14.25" customHeight="1">
      <c r="J744" s="3"/>
    </row>
    <row r="745" spans="10:10" ht="14.25" customHeight="1">
      <c r="J745" s="3"/>
    </row>
    <row r="746" spans="10:10" ht="14.25" customHeight="1">
      <c r="J746" s="3"/>
    </row>
    <row r="747" spans="10:10" ht="14.25" customHeight="1">
      <c r="J747" s="3"/>
    </row>
    <row r="748" spans="10:10" ht="14.25" customHeight="1">
      <c r="J748" s="3"/>
    </row>
    <row r="749" spans="10:10" ht="14.25" customHeight="1">
      <c r="J749" s="3"/>
    </row>
    <row r="750" spans="10:10" ht="14.25" customHeight="1">
      <c r="J750" s="3"/>
    </row>
    <row r="751" spans="10:10" ht="14.25" customHeight="1">
      <c r="J751" s="3"/>
    </row>
    <row r="752" spans="10:10" ht="14.25" customHeight="1">
      <c r="J752" s="3"/>
    </row>
    <row r="753" spans="10:10" ht="14.25" customHeight="1">
      <c r="J753" s="3"/>
    </row>
    <row r="754" spans="10:10" ht="14.25" customHeight="1">
      <c r="J754" s="3"/>
    </row>
    <row r="755" spans="10:10" ht="14.25" customHeight="1">
      <c r="J755" s="3"/>
    </row>
    <row r="756" spans="10:10" ht="14.25" customHeight="1">
      <c r="J756" s="3"/>
    </row>
    <row r="757" spans="10:10" ht="14.25" customHeight="1">
      <c r="J757" s="3"/>
    </row>
    <row r="758" spans="10:10" ht="14.25" customHeight="1">
      <c r="J758" s="3"/>
    </row>
    <row r="759" spans="10:10" ht="14.25" customHeight="1">
      <c r="J759" s="3"/>
    </row>
    <row r="760" spans="10:10" ht="14.25" customHeight="1">
      <c r="J760" s="3"/>
    </row>
    <row r="761" spans="10:10" ht="14.25" customHeight="1">
      <c r="J761" s="3"/>
    </row>
    <row r="762" spans="10:10" ht="14.25" customHeight="1">
      <c r="J762" s="3"/>
    </row>
    <row r="763" spans="10:10" ht="14.25" customHeight="1">
      <c r="J763" s="3"/>
    </row>
    <row r="764" spans="10:10" ht="14.25" customHeight="1">
      <c r="J764" s="3"/>
    </row>
    <row r="765" spans="10:10" ht="14.25" customHeight="1">
      <c r="J765" s="3"/>
    </row>
    <row r="766" spans="10:10" ht="14.25" customHeight="1">
      <c r="J766" s="3"/>
    </row>
    <row r="767" spans="10:10" ht="14.25" customHeight="1">
      <c r="J767" s="3"/>
    </row>
    <row r="768" spans="10:10" ht="14.25" customHeight="1">
      <c r="J768" s="3"/>
    </row>
    <row r="769" spans="10:10" ht="14.25" customHeight="1">
      <c r="J769" s="3"/>
    </row>
    <row r="770" spans="10:10" ht="14.25" customHeight="1">
      <c r="J770" s="3"/>
    </row>
    <row r="771" spans="10:10" ht="14.25" customHeight="1">
      <c r="J771" s="3"/>
    </row>
    <row r="772" spans="10:10" ht="14.25" customHeight="1">
      <c r="J772" s="3"/>
    </row>
    <row r="773" spans="10:10" ht="14.25" customHeight="1">
      <c r="J773" s="3"/>
    </row>
    <row r="774" spans="10:10" ht="14.25" customHeight="1">
      <c r="J774" s="3"/>
    </row>
    <row r="775" spans="10:10" ht="14.25" customHeight="1">
      <c r="J775" s="3"/>
    </row>
    <row r="776" spans="10:10" ht="14.25" customHeight="1">
      <c r="J776" s="3"/>
    </row>
    <row r="777" spans="10:10" ht="14.25" customHeight="1">
      <c r="J777" s="3"/>
    </row>
    <row r="778" spans="10:10" ht="14.25" customHeight="1">
      <c r="J778" s="3"/>
    </row>
    <row r="779" spans="10:10" ht="14.25" customHeight="1">
      <c r="J779" s="3"/>
    </row>
    <row r="780" spans="10:10" ht="14.25" customHeight="1">
      <c r="J780" s="3"/>
    </row>
    <row r="781" spans="10:10" ht="14.25" customHeight="1">
      <c r="J781" s="3"/>
    </row>
    <row r="782" spans="10:10" ht="14.25" customHeight="1">
      <c r="J782" s="3"/>
    </row>
    <row r="783" spans="10:10" ht="14.25" customHeight="1">
      <c r="J783" s="3"/>
    </row>
    <row r="784" spans="10:10" ht="14.25" customHeight="1">
      <c r="J784" s="3"/>
    </row>
    <row r="785" spans="10:10" ht="14.25" customHeight="1">
      <c r="J785" s="3"/>
    </row>
    <row r="786" spans="10:10" ht="14.25" customHeight="1">
      <c r="J786" s="3"/>
    </row>
    <row r="787" spans="10:10" ht="14.25" customHeight="1">
      <c r="J787" s="3"/>
    </row>
    <row r="788" spans="10:10" ht="14.25" customHeight="1">
      <c r="J788" s="3"/>
    </row>
    <row r="789" spans="10:10" ht="14.25" customHeight="1">
      <c r="J789" s="3"/>
    </row>
    <row r="790" spans="10:10" ht="14.25" customHeight="1">
      <c r="J790" s="3"/>
    </row>
    <row r="791" spans="10:10" ht="14.25" customHeight="1">
      <c r="J791" s="3"/>
    </row>
    <row r="792" spans="10:10" ht="14.25" customHeight="1">
      <c r="J792" s="3"/>
    </row>
    <row r="793" spans="10:10" ht="14.25" customHeight="1">
      <c r="J793" s="3"/>
    </row>
    <row r="794" spans="10:10" ht="14.25" customHeight="1">
      <c r="J794" s="3"/>
    </row>
    <row r="795" spans="10:10" ht="14.25" customHeight="1">
      <c r="J795" s="3"/>
    </row>
    <row r="796" spans="10:10" ht="14.25" customHeight="1">
      <c r="J796" s="3"/>
    </row>
    <row r="797" spans="10:10" ht="14.25" customHeight="1">
      <c r="J797" s="3"/>
    </row>
    <row r="798" spans="10:10" ht="14.25" customHeight="1">
      <c r="J798" s="3"/>
    </row>
    <row r="799" spans="10:10" ht="14.25" customHeight="1">
      <c r="J799" s="3"/>
    </row>
    <row r="800" spans="10:10" ht="14.25" customHeight="1">
      <c r="J800" s="3"/>
    </row>
    <row r="801" spans="10:10" ht="14.25" customHeight="1">
      <c r="J801" s="3"/>
    </row>
    <row r="802" spans="10:10" ht="14.25" customHeight="1">
      <c r="J802" s="3"/>
    </row>
    <row r="803" spans="10:10" ht="14.25" customHeight="1">
      <c r="J803" s="3"/>
    </row>
    <row r="804" spans="10:10" ht="14.25" customHeight="1">
      <c r="J804" s="3"/>
    </row>
    <row r="805" spans="10:10" ht="14.25" customHeight="1">
      <c r="J805" s="3"/>
    </row>
    <row r="806" spans="10:10" ht="14.25" customHeight="1">
      <c r="J806" s="3"/>
    </row>
    <row r="807" spans="10:10" ht="14.25" customHeight="1">
      <c r="J807" s="3"/>
    </row>
    <row r="808" spans="10:10" ht="14.25" customHeight="1">
      <c r="J808" s="3"/>
    </row>
    <row r="809" spans="10:10" ht="14.25" customHeight="1">
      <c r="J809" s="3"/>
    </row>
    <row r="810" spans="10:10" ht="14.25" customHeight="1">
      <c r="J810" s="3"/>
    </row>
    <row r="811" spans="10:10" ht="14.25" customHeight="1">
      <c r="J811" s="3"/>
    </row>
    <row r="812" spans="10:10" ht="14.25" customHeight="1">
      <c r="J812" s="3"/>
    </row>
    <row r="813" spans="10:10" ht="14.25" customHeight="1">
      <c r="J813" s="3"/>
    </row>
    <row r="814" spans="10:10" ht="14.25" customHeight="1">
      <c r="J814" s="3"/>
    </row>
    <row r="815" spans="10:10" ht="14.25" customHeight="1">
      <c r="J815" s="3"/>
    </row>
    <row r="816" spans="10:10" ht="14.25" customHeight="1">
      <c r="J816" s="3"/>
    </row>
    <row r="817" spans="10:10" ht="14.25" customHeight="1">
      <c r="J817" s="3"/>
    </row>
    <row r="818" spans="10:10" ht="14.25" customHeight="1">
      <c r="J818" s="3"/>
    </row>
    <row r="819" spans="10:10" ht="14.25" customHeight="1">
      <c r="J819" s="3"/>
    </row>
    <row r="820" spans="10:10" ht="14.25" customHeight="1">
      <c r="J820" s="3"/>
    </row>
    <row r="821" spans="10:10" ht="14.25" customHeight="1">
      <c r="J821" s="3"/>
    </row>
    <row r="822" spans="10:10" ht="14.25" customHeight="1">
      <c r="J822" s="3"/>
    </row>
    <row r="823" spans="10:10" ht="14.25" customHeight="1">
      <c r="J823" s="3"/>
    </row>
    <row r="824" spans="10:10" ht="14.25" customHeight="1">
      <c r="J824" s="3"/>
    </row>
    <row r="825" spans="10:10" ht="14.25" customHeight="1">
      <c r="J825" s="3"/>
    </row>
    <row r="826" spans="10:10" ht="14.25" customHeight="1">
      <c r="J826" s="3"/>
    </row>
    <row r="827" spans="10:10" ht="14.25" customHeight="1">
      <c r="J827" s="3"/>
    </row>
    <row r="828" spans="10:10" ht="14.25" customHeight="1">
      <c r="J828" s="3"/>
    </row>
    <row r="829" spans="10:10" ht="14.25" customHeight="1">
      <c r="J829" s="3"/>
    </row>
    <row r="830" spans="10:10" ht="14.25" customHeight="1">
      <c r="J830" s="3"/>
    </row>
    <row r="831" spans="10:10" ht="14.25" customHeight="1">
      <c r="J831" s="3"/>
    </row>
    <row r="832" spans="10:10" ht="14.25" customHeight="1">
      <c r="J832" s="3"/>
    </row>
    <row r="833" spans="10:10" ht="14.25" customHeight="1">
      <c r="J833" s="3"/>
    </row>
    <row r="834" spans="10:10" ht="14.25" customHeight="1">
      <c r="J834" s="3"/>
    </row>
    <row r="835" spans="10:10" ht="14.25" customHeight="1">
      <c r="J835" s="3"/>
    </row>
    <row r="836" spans="10:10" ht="14.25" customHeight="1">
      <c r="J836" s="3"/>
    </row>
    <row r="837" spans="10:10" ht="14.25" customHeight="1">
      <c r="J837" s="3"/>
    </row>
    <row r="838" spans="10:10" ht="14.25" customHeight="1">
      <c r="J838" s="3"/>
    </row>
    <row r="839" spans="10:10" ht="14.25" customHeight="1">
      <c r="J839" s="3"/>
    </row>
    <row r="840" spans="10:10" ht="14.25" customHeight="1">
      <c r="J840" s="3"/>
    </row>
    <row r="841" spans="10:10" ht="14.25" customHeight="1">
      <c r="J841" s="3"/>
    </row>
    <row r="842" spans="10:10" ht="14.25" customHeight="1">
      <c r="J842" s="3"/>
    </row>
    <row r="843" spans="10:10" ht="14.25" customHeight="1">
      <c r="J843" s="3"/>
    </row>
    <row r="844" spans="10:10" ht="14.25" customHeight="1">
      <c r="J844" s="3"/>
    </row>
    <row r="845" spans="10:10" ht="14.25" customHeight="1">
      <c r="J845" s="3"/>
    </row>
    <row r="846" spans="10:10" ht="14.25" customHeight="1">
      <c r="J846" s="3"/>
    </row>
    <row r="847" spans="10:10" ht="14.25" customHeight="1">
      <c r="J847" s="3"/>
    </row>
    <row r="848" spans="10:10" ht="14.25" customHeight="1">
      <c r="J848" s="3"/>
    </row>
    <row r="849" spans="10:10" ht="14.25" customHeight="1">
      <c r="J849" s="3"/>
    </row>
    <row r="850" spans="10:10" ht="14.25" customHeight="1">
      <c r="J850" s="3"/>
    </row>
    <row r="851" spans="10:10" ht="14.25" customHeight="1">
      <c r="J851" s="3"/>
    </row>
    <row r="852" spans="10:10" ht="14.25" customHeight="1">
      <c r="J852" s="3"/>
    </row>
    <row r="853" spans="10:10" ht="14.25" customHeight="1">
      <c r="J853" s="3"/>
    </row>
    <row r="854" spans="10:10" ht="14.25" customHeight="1">
      <c r="J854" s="3"/>
    </row>
    <row r="855" spans="10:10" ht="14.25" customHeight="1">
      <c r="J855" s="3"/>
    </row>
    <row r="856" spans="10:10" ht="14.25" customHeight="1">
      <c r="J856" s="3"/>
    </row>
    <row r="857" spans="10:10" ht="14.25" customHeight="1">
      <c r="J857" s="3"/>
    </row>
    <row r="858" spans="10:10" ht="14.25" customHeight="1">
      <c r="J858" s="3"/>
    </row>
    <row r="859" spans="10:10" ht="14.25" customHeight="1">
      <c r="J859" s="3"/>
    </row>
    <row r="860" spans="10:10" ht="14.25" customHeight="1">
      <c r="J860" s="3"/>
    </row>
    <row r="861" spans="10:10" ht="14.25" customHeight="1">
      <c r="J861" s="3"/>
    </row>
    <row r="862" spans="10:10" ht="14.25" customHeight="1">
      <c r="J862" s="3"/>
    </row>
    <row r="863" spans="10:10" ht="14.25" customHeight="1">
      <c r="J863" s="3"/>
    </row>
    <row r="864" spans="10:10" ht="14.25" customHeight="1">
      <c r="J864" s="3"/>
    </row>
    <row r="865" spans="10:10" ht="14.25" customHeight="1">
      <c r="J865" s="3"/>
    </row>
    <row r="866" spans="10:10" ht="14.25" customHeight="1">
      <c r="J866" s="3"/>
    </row>
    <row r="867" spans="10:10" ht="14.25" customHeight="1">
      <c r="J867" s="3"/>
    </row>
    <row r="868" spans="10:10" ht="14.25" customHeight="1">
      <c r="J868" s="3"/>
    </row>
    <row r="869" spans="10:10" ht="14.25" customHeight="1">
      <c r="J869" s="3"/>
    </row>
    <row r="870" spans="10:10" ht="14.25" customHeight="1">
      <c r="J870" s="3"/>
    </row>
    <row r="871" spans="10:10" ht="14.25" customHeight="1">
      <c r="J871" s="3"/>
    </row>
    <row r="872" spans="10:10" ht="14.25" customHeight="1">
      <c r="J872" s="3"/>
    </row>
    <row r="873" spans="10:10" ht="14.25" customHeight="1">
      <c r="J873" s="3"/>
    </row>
    <row r="874" spans="10:10" ht="14.25" customHeight="1">
      <c r="J874" s="3"/>
    </row>
    <row r="875" spans="10:10" ht="14.25" customHeight="1">
      <c r="J875" s="3"/>
    </row>
    <row r="876" spans="10:10" ht="14.25" customHeight="1">
      <c r="J876" s="3"/>
    </row>
    <row r="877" spans="10:10" ht="14.25" customHeight="1">
      <c r="J877" s="3"/>
    </row>
    <row r="878" spans="10:10" ht="14.25" customHeight="1">
      <c r="J878" s="3"/>
    </row>
    <row r="879" spans="10:10" ht="14.25" customHeight="1">
      <c r="J879" s="3"/>
    </row>
    <row r="880" spans="10:10" ht="14.25" customHeight="1">
      <c r="J880" s="3"/>
    </row>
    <row r="881" spans="10:10" ht="14.25" customHeight="1">
      <c r="J881" s="3"/>
    </row>
    <row r="882" spans="10:10" ht="14.25" customHeight="1">
      <c r="J882" s="3"/>
    </row>
    <row r="883" spans="10:10" ht="14.25" customHeight="1">
      <c r="J883" s="3"/>
    </row>
    <row r="884" spans="10:10" ht="14.25" customHeight="1">
      <c r="J884" s="3"/>
    </row>
    <row r="885" spans="10:10" ht="14.25" customHeight="1">
      <c r="J885" s="3"/>
    </row>
    <row r="886" spans="10:10" ht="14.25" customHeight="1">
      <c r="J886" s="3"/>
    </row>
    <row r="887" spans="10:10" ht="14.25" customHeight="1">
      <c r="J887" s="3"/>
    </row>
    <row r="888" spans="10:10" ht="14.25" customHeight="1">
      <c r="J888" s="3"/>
    </row>
    <row r="889" spans="10:10" ht="14.25" customHeight="1">
      <c r="J889" s="3"/>
    </row>
    <row r="890" spans="10:10" ht="14.25" customHeight="1">
      <c r="J890" s="3"/>
    </row>
    <row r="891" spans="10:10" ht="14.25" customHeight="1">
      <c r="J891" s="3"/>
    </row>
    <row r="892" spans="10:10" ht="14.25" customHeight="1">
      <c r="J892" s="3"/>
    </row>
    <row r="893" spans="10:10" ht="14.25" customHeight="1">
      <c r="J893" s="3"/>
    </row>
    <row r="894" spans="10:10" ht="14.25" customHeight="1">
      <c r="J894" s="3"/>
    </row>
    <row r="895" spans="10:10" ht="14.25" customHeight="1">
      <c r="J895" s="3"/>
    </row>
    <row r="896" spans="10:10" ht="14.25" customHeight="1">
      <c r="J896" s="3"/>
    </row>
    <row r="897" spans="10:10" ht="14.25" customHeight="1">
      <c r="J897" s="3"/>
    </row>
    <row r="898" spans="10:10" ht="14.25" customHeight="1">
      <c r="J898" s="3"/>
    </row>
    <row r="899" spans="10:10" ht="14.25" customHeight="1">
      <c r="J899" s="3"/>
    </row>
    <row r="900" spans="10:10" ht="14.25" customHeight="1">
      <c r="J900" s="3"/>
    </row>
    <row r="901" spans="10:10" ht="14.25" customHeight="1">
      <c r="J901" s="3"/>
    </row>
    <row r="902" spans="10:10" ht="14.25" customHeight="1">
      <c r="J902" s="3"/>
    </row>
    <row r="903" spans="10:10" ht="14.25" customHeight="1">
      <c r="J903" s="3"/>
    </row>
    <row r="904" spans="10:10" ht="14.25" customHeight="1">
      <c r="J904" s="3"/>
    </row>
    <row r="905" spans="10:10" ht="14.25" customHeight="1">
      <c r="J905" s="3"/>
    </row>
    <row r="906" spans="10:10" ht="14.25" customHeight="1">
      <c r="J906" s="3"/>
    </row>
    <row r="907" spans="10:10" ht="14.25" customHeight="1">
      <c r="J907" s="3"/>
    </row>
    <row r="908" spans="10:10" ht="14.25" customHeight="1">
      <c r="J908" s="3"/>
    </row>
    <row r="909" spans="10:10" ht="14.25" customHeight="1">
      <c r="J909" s="3"/>
    </row>
    <row r="910" spans="10:10" ht="14.25" customHeight="1">
      <c r="J910" s="3"/>
    </row>
    <row r="911" spans="10:10" ht="14.25" customHeight="1">
      <c r="J911" s="3"/>
    </row>
    <row r="912" spans="10:10" ht="14.25" customHeight="1">
      <c r="J912" s="3"/>
    </row>
    <row r="913" spans="10:10" ht="14.25" customHeight="1">
      <c r="J913" s="3"/>
    </row>
    <row r="914" spans="10:10" ht="14.25" customHeight="1">
      <c r="J914" s="3"/>
    </row>
    <row r="915" spans="10:10" ht="14.25" customHeight="1">
      <c r="J915" s="3"/>
    </row>
    <row r="916" spans="10:10" ht="14.25" customHeight="1">
      <c r="J916" s="3"/>
    </row>
    <row r="917" spans="10:10" ht="14.25" customHeight="1">
      <c r="J917" s="3"/>
    </row>
    <row r="918" spans="10:10" ht="14.25" customHeight="1">
      <c r="J918" s="3"/>
    </row>
    <row r="919" spans="10:10" ht="14.25" customHeight="1">
      <c r="J919" s="3"/>
    </row>
    <row r="920" spans="10:10" ht="14.25" customHeight="1">
      <c r="J920" s="3"/>
    </row>
    <row r="921" spans="10:10" ht="14.25" customHeight="1">
      <c r="J921" s="3"/>
    </row>
    <row r="922" spans="10:10" ht="14.25" customHeight="1">
      <c r="J922" s="3"/>
    </row>
    <row r="923" spans="10:10" ht="14.25" customHeight="1">
      <c r="J923" s="3"/>
    </row>
    <row r="924" spans="10:10" ht="14.25" customHeight="1">
      <c r="J924" s="3"/>
    </row>
    <row r="925" spans="10:10" ht="14.25" customHeight="1">
      <c r="J925" s="3"/>
    </row>
    <row r="926" spans="10:10" ht="14.25" customHeight="1">
      <c r="J926" s="3"/>
    </row>
    <row r="927" spans="10:10" ht="14.25" customHeight="1">
      <c r="J927" s="3"/>
    </row>
    <row r="928" spans="10:10" ht="14.25" customHeight="1">
      <c r="J928" s="3"/>
    </row>
    <row r="929" spans="10:10" ht="14.25" customHeight="1">
      <c r="J929" s="3"/>
    </row>
    <row r="930" spans="10:10" ht="14.25" customHeight="1">
      <c r="J930" s="3"/>
    </row>
    <row r="931" spans="10:10" ht="14.25" customHeight="1">
      <c r="J931" s="3"/>
    </row>
    <row r="932" spans="10:10" ht="14.25" customHeight="1">
      <c r="J932" s="3"/>
    </row>
    <row r="933" spans="10:10" ht="14.25" customHeight="1">
      <c r="J933" s="3"/>
    </row>
    <row r="934" spans="10:10" ht="14.25" customHeight="1">
      <c r="J934" s="3"/>
    </row>
    <row r="935" spans="10:10" ht="14.25" customHeight="1">
      <c r="J935" s="3"/>
    </row>
    <row r="936" spans="10:10" ht="14.25" customHeight="1">
      <c r="J936" s="3"/>
    </row>
    <row r="937" spans="10:10" ht="14.25" customHeight="1">
      <c r="J937" s="3"/>
    </row>
    <row r="938" spans="10:10" ht="14.25" customHeight="1">
      <c r="J938" s="3"/>
    </row>
    <row r="939" spans="10:10" ht="14.25" customHeight="1">
      <c r="J939" s="3"/>
    </row>
    <row r="940" spans="10:10" ht="14.25" customHeight="1">
      <c r="J940" s="3"/>
    </row>
    <row r="941" spans="10:10" ht="14.25" customHeight="1">
      <c r="J941" s="3"/>
    </row>
    <row r="942" spans="10:10" ht="14.25" customHeight="1">
      <c r="J942" s="3"/>
    </row>
    <row r="943" spans="10:10" ht="14.25" customHeight="1">
      <c r="J943" s="3"/>
    </row>
    <row r="944" spans="10:10" ht="14.25" customHeight="1">
      <c r="J944" s="3"/>
    </row>
    <row r="945" spans="10:10" ht="14.25" customHeight="1">
      <c r="J945" s="3"/>
    </row>
    <row r="946" spans="10:10" ht="14.25" customHeight="1">
      <c r="J946" s="3"/>
    </row>
    <row r="947" spans="10:10" ht="14.25" customHeight="1">
      <c r="J947" s="3"/>
    </row>
    <row r="948" spans="10:10" ht="14.25" customHeight="1">
      <c r="J948" s="3"/>
    </row>
    <row r="949" spans="10:10" ht="14.25" customHeight="1">
      <c r="J949" s="3"/>
    </row>
    <row r="950" spans="10:10" ht="14.25" customHeight="1">
      <c r="J950" s="3"/>
    </row>
    <row r="951" spans="10:10" ht="14.25" customHeight="1">
      <c r="J951" s="3"/>
    </row>
    <row r="952" spans="10:10" ht="14.25" customHeight="1">
      <c r="J952" s="3"/>
    </row>
    <row r="953" spans="10:10" ht="14.25" customHeight="1">
      <c r="J953" s="3"/>
    </row>
    <row r="954" spans="10:10" ht="14.25" customHeight="1">
      <c r="J954" s="3"/>
    </row>
    <row r="955" spans="10:10" ht="14.25" customHeight="1">
      <c r="J955" s="3"/>
    </row>
    <row r="956" spans="10:10" ht="14.25" customHeight="1">
      <c r="J956" s="3"/>
    </row>
    <row r="957" spans="10:10" ht="14.25" customHeight="1">
      <c r="J957" s="3"/>
    </row>
    <row r="958" spans="10:10" ht="14.25" customHeight="1">
      <c r="J958" s="3"/>
    </row>
    <row r="959" spans="10:10" ht="14.25" customHeight="1">
      <c r="J959" s="3"/>
    </row>
    <row r="960" spans="10:10" ht="14.25" customHeight="1">
      <c r="J960" s="3"/>
    </row>
    <row r="961" spans="10:10" ht="14.25" customHeight="1">
      <c r="J961" s="3"/>
    </row>
    <row r="962" spans="10:10" ht="14.25" customHeight="1">
      <c r="J962" s="3"/>
    </row>
    <row r="963" spans="10:10" ht="14.25" customHeight="1">
      <c r="J963" s="3"/>
    </row>
    <row r="964" spans="10:10" ht="14.25" customHeight="1">
      <c r="J964" s="3"/>
    </row>
    <row r="965" spans="10:10" ht="14.25" customHeight="1">
      <c r="J965" s="3"/>
    </row>
    <row r="966" spans="10:10" ht="14.25" customHeight="1">
      <c r="J966" s="3"/>
    </row>
    <row r="967" spans="10:10" ht="14.25" customHeight="1">
      <c r="J967" s="3"/>
    </row>
    <row r="968" spans="10:10" ht="14.25" customHeight="1">
      <c r="J968" s="3"/>
    </row>
    <row r="969" spans="10:10" ht="14.25" customHeight="1">
      <c r="J969" s="3"/>
    </row>
    <row r="970" spans="10:10" ht="14.25" customHeight="1">
      <c r="J970" s="3"/>
    </row>
    <row r="971" spans="10:10" ht="14.25" customHeight="1">
      <c r="J971" s="3"/>
    </row>
    <row r="972" spans="10:10" ht="14.25" customHeight="1">
      <c r="J972" s="3"/>
    </row>
    <row r="973" spans="10:10" ht="14.25" customHeight="1">
      <c r="J973" s="3"/>
    </row>
    <row r="974" spans="10:10" ht="14.25" customHeight="1">
      <c r="J974" s="3"/>
    </row>
    <row r="975" spans="10:10" ht="14.25" customHeight="1">
      <c r="J975" s="3"/>
    </row>
    <row r="976" spans="10:10" ht="14.25" customHeight="1">
      <c r="J976" s="3"/>
    </row>
    <row r="977" spans="10:10" ht="14.25" customHeight="1">
      <c r="J977" s="3"/>
    </row>
    <row r="978" spans="10:10" ht="14.25" customHeight="1">
      <c r="J978" s="3"/>
    </row>
    <row r="979" spans="10:10" ht="14.25" customHeight="1">
      <c r="J979" s="3"/>
    </row>
    <row r="980" spans="10:10" ht="14.25" customHeight="1">
      <c r="J980" s="3"/>
    </row>
    <row r="981" spans="10:10" ht="14.25" customHeight="1">
      <c r="J981" s="3"/>
    </row>
    <row r="982" spans="10:10" ht="14.25" customHeight="1">
      <c r="J982" s="3"/>
    </row>
    <row r="983" spans="10:10" ht="14.25" customHeight="1">
      <c r="J983" s="3"/>
    </row>
    <row r="984" spans="10:10" ht="14.25" customHeight="1">
      <c r="J984" s="3"/>
    </row>
    <row r="985" spans="10:10" ht="14.25" customHeight="1">
      <c r="J985" s="3"/>
    </row>
    <row r="986" spans="10:10" ht="14.25" customHeight="1">
      <c r="J986" s="3"/>
    </row>
    <row r="987" spans="10:10" ht="14.25" customHeight="1">
      <c r="J987" s="3"/>
    </row>
    <row r="988" spans="10:10" ht="14.25" customHeight="1">
      <c r="J988" s="3"/>
    </row>
    <row r="989" spans="10:10" ht="14.25" customHeight="1">
      <c r="J989" s="3"/>
    </row>
    <row r="990" spans="10:10" ht="14.25" customHeight="1">
      <c r="J990" s="3"/>
    </row>
    <row r="991" spans="10:10" ht="14.25" customHeight="1">
      <c r="J991" s="3"/>
    </row>
    <row r="992" spans="10:10" ht="14.25" customHeight="1">
      <c r="J992" s="3"/>
    </row>
    <row r="993" spans="10:10" ht="14.25" customHeight="1">
      <c r="J993" s="3"/>
    </row>
    <row r="994" spans="10:10" ht="14.25" customHeight="1">
      <c r="J994" s="3"/>
    </row>
    <row r="995" spans="10:10" ht="14.25" customHeight="1">
      <c r="J995" s="3"/>
    </row>
    <row r="996" spans="10:10" ht="14.25" customHeight="1">
      <c r="J996" s="3"/>
    </row>
    <row r="997" spans="10:10" ht="14.25" customHeight="1">
      <c r="J997" s="3"/>
    </row>
    <row r="998" spans="10:10" ht="14.25" customHeight="1">
      <c r="J998" s="3"/>
    </row>
    <row r="999" spans="10:10" ht="14.25" customHeight="1">
      <c r="J999" s="3"/>
    </row>
  </sheetData>
  <autoFilter ref="A1:AI206" xr:uid="{00000000-0009-0000-0000-000007000000}"/>
  <mergeCells count="7">
    <mergeCell ref="Z1:AA1"/>
    <mergeCell ref="AB1:AC1"/>
    <mergeCell ref="P1:Q1"/>
    <mergeCell ref="R1:S1"/>
    <mergeCell ref="T1:U1"/>
    <mergeCell ref="V1:W1"/>
    <mergeCell ref="X1:Y1"/>
  </mergeCells>
  <hyperlinks>
    <hyperlink ref="T100" r:id="rId1" xr:uid="{00000000-0004-0000-0700-000000000000}"/>
  </hyperlinks>
  <pageMargins left="0.7" right="0.7" top="0.75" bottom="0.75" header="0" footer="0"/>
  <pageSetup orientation="landscape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Haz clic e introduce una opción" xr:uid="{00000000-0002-0000-0700-000000000000}">
          <x14:formula1>
            <xm:f>'Lista desplegable'!$C$1:$C$10</xm:f>
          </x14:formula1>
          <xm:sqref>F203:F206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9"/>
  <sheetViews>
    <sheetView workbookViewId="0"/>
  </sheetViews>
  <sheetFormatPr baseColWidth="10" defaultColWidth="14.42578125" defaultRowHeight="15" customHeight="1"/>
  <cols>
    <col min="1" max="1" width="56" customWidth="1"/>
    <col min="2" max="2" width="47.140625" customWidth="1"/>
    <col min="3" max="3" width="18.28515625" customWidth="1"/>
    <col min="4" max="4" width="15.28515625" customWidth="1"/>
    <col min="5" max="5" width="17.85546875" customWidth="1"/>
    <col min="6" max="7" width="18.28515625" customWidth="1"/>
    <col min="8" max="8" width="33.42578125" customWidth="1"/>
    <col min="9" max="10" width="18" customWidth="1"/>
    <col min="11" max="11" width="12.140625" customWidth="1"/>
  </cols>
  <sheetData>
    <row r="1" spans="1:13">
      <c r="A1" s="1" t="s">
        <v>2036</v>
      </c>
      <c r="B1" s="1" t="s">
        <v>2037</v>
      </c>
      <c r="C1" s="1" t="s">
        <v>2038</v>
      </c>
      <c r="D1" s="1" t="s">
        <v>2039</v>
      </c>
      <c r="E1" s="2" t="s">
        <v>2040</v>
      </c>
      <c r="F1" s="2" t="s">
        <v>2041</v>
      </c>
      <c r="G1" s="2" t="s">
        <v>2042</v>
      </c>
      <c r="H1" s="2" t="s">
        <v>394</v>
      </c>
      <c r="I1" s="1" t="s">
        <v>11</v>
      </c>
      <c r="J1" s="1" t="s">
        <v>12</v>
      </c>
      <c r="K1" s="1" t="s">
        <v>395</v>
      </c>
    </row>
    <row r="2" spans="1:13">
      <c r="A2" s="95" t="s">
        <v>2043</v>
      </c>
      <c r="B2" s="96" t="s">
        <v>162</v>
      </c>
      <c r="C2" s="83" t="s">
        <v>42</v>
      </c>
      <c r="D2" s="11">
        <v>9</v>
      </c>
      <c r="E2" s="97" t="s">
        <v>2044</v>
      </c>
      <c r="F2" s="11"/>
      <c r="G2" s="11"/>
      <c r="H2" s="97" t="s">
        <v>2045</v>
      </c>
      <c r="I2" s="98">
        <v>-1834788</v>
      </c>
      <c r="J2" s="98">
        <v>-7025587</v>
      </c>
      <c r="K2" s="11">
        <v>1</v>
      </c>
      <c r="L2" s="83">
        <f t="shared" ref="L2:M2" si="0">I2/100000</f>
        <v>-18.34788</v>
      </c>
      <c r="M2" s="83">
        <f t="shared" si="0"/>
        <v>-70.255870000000002</v>
      </c>
    </row>
    <row r="3" spans="1:13">
      <c r="A3" s="99" t="s">
        <v>2046</v>
      </c>
      <c r="B3" s="96" t="s">
        <v>2047</v>
      </c>
      <c r="C3" s="83" t="s">
        <v>42</v>
      </c>
      <c r="D3" s="11">
        <v>610</v>
      </c>
      <c r="E3" s="97" t="s">
        <v>2044</v>
      </c>
      <c r="H3" s="97" t="s">
        <v>2048</v>
      </c>
      <c r="I3" s="98">
        <v>-2028288</v>
      </c>
      <c r="J3" s="98">
        <v>-6972212</v>
      </c>
      <c r="K3" s="11">
        <v>1</v>
      </c>
      <c r="L3" s="83">
        <f t="shared" ref="L3:M3" si="1">I3/100000</f>
        <v>-20.282879999999999</v>
      </c>
      <c r="M3" s="83">
        <f t="shared" si="1"/>
        <v>-69.722120000000004</v>
      </c>
    </row>
    <row r="4" spans="1:13">
      <c r="A4" s="97" t="s">
        <v>2049</v>
      </c>
      <c r="B4" s="100" t="s">
        <v>2050</v>
      </c>
      <c r="C4" s="83" t="s">
        <v>42</v>
      </c>
      <c r="D4" s="11">
        <v>9</v>
      </c>
      <c r="E4" s="97" t="s">
        <v>2044</v>
      </c>
      <c r="I4" s="98">
        <v>-2252132</v>
      </c>
      <c r="J4" s="98">
        <v>-6870892</v>
      </c>
      <c r="K4" s="11">
        <v>1</v>
      </c>
      <c r="L4" s="83">
        <f t="shared" ref="L4:M4" si="2">I4/100000</f>
        <v>-22.521319999999999</v>
      </c>
      <c r="M4" s="83">
        <f t="shared" si="2"/>
        <v>-68.708920000000006</v>
      </c>
    </row>
    <row r="5" spans="1:13">
      <c r="A5" s="99" t="s">
        <v>2051</v>
      </c>
      <c r="B5" s="96" t="s">
        <v>2052</v>
      </c>
      <c r="C5" s="83" t="s">
        <v>42</v>
      </c>
      <c r="D5" s="11">
        <v>188</v>
      </c>
      <c r="E5" s="97" t="s">
        <v>2044</v>
      </c>
      <c r="H5" s="97" t="s">
        <v>2053</v>
      </c>
      <c r="I5" s="98">
        <v>-2232219</v>
      </c>
      <c r="J5" s="98">
        <v>-6958667</v>
      </c>
      <c r="K5" s="11">
        <v>1</v>
      </c>
      <c r="L5" s="83">
        <f t="shared" ref="L5:M5" si="3">I5/100000</f>
        <v>-22.322189999999999</v>
      </c>
      <c r="M5" s="83">
        <f t="shared" si="3"/>
        <v>-69.586669999999998</v>
      </c>
    </row>
    <row r="6" spans="1:13">
      <c r="A6" s="99" t="s">
        <v>2054</v>
      </c>
      <c r="B6" s="96" t="s">
        <v>2055</v>
      </c>
      <c r="C6" s="83" t="s">
        <v>42</v>
      </c>
      <c r="D6" s="11">
        <v>9</v>
      </c>
      <c r="E6" s="97" t="s">
        <v>2044</v>
      </c>
      <c r="I6" s="98">
        <v>-3273395</v>
      </c>
      <c r="J6" s="98">
        <v>-7118525</v>
      </c>
      <c r="K6" s="11">
        <v>1</v>
      </c>
      <c r="L6" s="83">
        <f t="shared" ref="L6:M6" si="4">I6/100000</f>
        <v>-32.73395</v>
      </c>
      <c r="M6" s="83">
        <f t="shared" si="4"/>
        <v>-71.185249999999996</v>
      </c>
    </row>
    <row r="7" spans="1:13">
      <c r="A7" s="99" t="s">
        <v>2056</v>
      </c>
      <c r="B7" s="96" t="s">
        <v>2057</v>
      </c>
      <c r="C7" s="83" t="s">
        <v>42</v>
      </c>
      <c r="D7" s="11">
        <v>6</v>
      </c>
      <c r="E7" s="97" t="s">
        <v>2044</v>
      </c>
      <c r="I7" s="98">
        <v>-3341803</v>
      </c>
      <c r="J7" s="98">
        <v>-7160220</v>
      </c>
      <c r="K7" s="11">
        <v>1</v>
      </c>
      <c r="L7" s="83">
        <f t="shared" ref="L7:M7" si="5">I7/100000</f>
        <v>-33.418030000000002</v>
      </c>
      <c r="M7" s="83">
        <f t="shared" si="5"/>
        <v>-71.602199999999996</v>
      </c>
    </row>
    <row r="8" spans="1:13">
      <c r="A8" s="99" t="s">
        <v>2058</v>
      </c>
      <c r="B8" s="96" t="s">
        <v>2059</v>
      </c>
      <c r="C8" s="83" t="s">
        <v>42</v>
      </c>
      <c r="D8" s="11">
        <v>9</v>
      </c>
      <c r="E8" s="97" t="s">
        <v>2044</v>
      </c>
      <c r="I8" s="98">
        <v>-3399912</v>
      </c>
      <c r="J8" s="98">
        <v>-7128050</v>
      </c>
      <c r="K8" s="11">
        <v>1</v>
      </c>
      <c r="L8" s="83">
        <f t="shared" ref="L8:M8" si="6">I8/100000</f>
        <v>-33.999119999999998</v>
      </c>
      <c r="M8" s="83">
        <f t="shared" si="6"/>
        <v>-71.280500000000004</v>
      </c>
    </row>
    <row r="9" spans="1:13">
      <c r="A9" s="99" t="s">
        <v>2060</v>
      </c>
      <c r="B9" s="96" t="s">
        <v>2061</v>
      </c>
      <c r="C9" s="83" t="s">
        <v>42</v>
      </c>
      <c r="D9" s="11">
        <v>9</v>
      </c>
      <c r="E9" s="97" t="s">
        <v>2044</v>
      </c>
      <c r="I9" s="98">
        <v>-3456372</v>
      </c>
      <c r="J9" s="98">
        <v>-7098207</v>
      </c>
      <c r="K9" s="11">
        <v>1</v>
      </c>
      <c r="L9" s="83">
        <f t="shared" ref="L9:M9" si="7">I9/100000</f>
        <v>-34.563720000000004</v>
      </c>
      <c r="M9" s="83">
        <f t="shared" si="7"/>
        <v>-70.982069999999993</v>
      </c>
    </row>
    <row r="10" spans="1:13">
      <c r="A10" s="99" t="s">
        <v>2062</v>
      </c>
      <c r="B10" s="96" t="s">
        <v>2063</v>
      </c>
      <c r="C10" s="83" t="s">
        <v>42</v>
      </c>
      <c r="D10" s="11">
        <v>9</v>
      </c>
      <c r="E10" s="97" t="s">
        <v>2044</v>
      </c>
      <c r="I10" s="98">
        <v>-3612978</v>
      </c>
      <c r="J10" s="98">
        <v>-7180425</v>
      </c>
      <c r="K10" s="11">
        <v>1</v>
      </c>
      <c r="L10" s="83">
        <f t="shared" ref="L10:M10" si="8">I10/100000</f>
        <v>-36.129779999999997</v>
      </c>
      <c r="M10" s="83">
        <f t="shared" si="8"/>
        <v>-71.804249999999996</v>
      </c>
    </row>
    <row r="11" spans="1:13">
      <c r="A11" s="99" t="s">
        <v>2064</v>
      </c>
      <c r="B11" s="96" t="s">
        <v>2065</v>
      </c>
      <c r="C11" s="83" t="s">
        <v>42</v>
      </c>
      <c r="D11" s="11">
        <v>9</v>
      </c>
      <c r="E11" s="97" t="s">
        <v>2044</v>
      </c>
      <c r="I11" s="98">
        <v>-3613067</v>
      </c>
      <c r="J11" s="98">
        <v>-7180437</v>
      </c>
      <c r="K11" s="11">
        <v>1</v>
      </c>
      <c r="L11" s="83">
        <f t="shared" ref="L11:M11" si="9">I11/100000</f>
        <v>-36.130670000000002</v>
      </c>
      <c r="M11" s="83">
        <f t="shared" si="9"/>
        <v>-71.804370000000006</v>
      </c>
    </row>
    <row r="12" spans="1:13">
      <c r="A12" s="97" t="s">
        <v>2066</v>
      </c>
      <c r="B12" s="97" t="s">
        <v>2067</v>
      </c>
      <c r="C12" s="83" t="s">
        <v>42</v>
      </c>
      <c r="D12" s="11">
        <v>9</v>
      </c>
      <c r="E12" s="97" t="s">
        <v>2044</v>
      </c>
      <c r="I12" s="98">
        <v>-3496456</v>
      </c>
      <c r="J12" s="98">
        <v>-7115807</v>
      </c>
      <c r="K12" s="11">
        <v>1</v>
      </c>
      <c r="L12" s="83">
        <f t="shared" ref="L12:M12" si="10">I12/100000</f>
        <v>-34.964559999999999</v>
      </c>
      <c r="M12" s="83">
        <f t="shared" si="10"/>
        <v>-71.158069999999995</v>
      </c>
    </row>
    <row r="13" spans="1:13">
      <c r="A13" s="99" t="s">
        <v>2068</v>
      </c>
      <c r="B13" s="96" t="s">
        <v>2069</v>
      </c>
      <c r="C13" s="83" t="s">
        <v>42</v>
      </c>
      <c r="D13" s="11">
        <v>9</v>
      </c>
      <c r="E13" s="97" t="s">
        <v>2044</v>
      </c>
      <c r="I13" s="98">
        <v>-3496709</v>
      </c>
      <c r="J13" s="98">
        <v>-7116505</v>
      </c>
      <c r="K13" s="11">
        <v>1</v>
      </c>
      <c r="L13" s="83">
        <f t="shared" ref="L13:M13" si="11">I13/100000</f>
        <v>-34.967089999999999</v>
      </c>
      <c r="M13" s="83">
        <f t="shared" si="11"/>
        <v>-71.165049999999994</v>
      </c>
    </row>
    <row r="14" spans="1:13">
      <c r="A14" s="99" t="s">
        <v>2070</v>
      </c>
      <c r="B14" s="96" t="s">
        <v>2071</v>
      </c>
      <c r="C14" s="83" t="s">
        <v>42</v>
      </c>
      <c r="D14" s="11">
        <v>9</v>
      </c>
      <c r="E14" s="97" t="s">
        <v>2044</v>
      </c>
      <c r="I14" s="98">
        <v>-3659628</v>
      </c>
      <c r="J14" s="98">
        <v>-7214030</v>
      </c>
      <c r="K14" s="11">
        <v>1</v>
      </c>
      <c r="L14" s="83">
        <f t="shared" ref="L14:M14" si="12">I14/100000</f>
        <v>-36.59628</v>
      </c>
      <c r="M14" s="83">
        <f t="shared" si="12"/>
        <v>-72.140299999999996</v>
      </c>
    </row>
    <row r="15" spans="1:13">
      <c r="A15" s="99" t="s">
        <v>2072</v>
      </c>
      <c r="B15" s="96" t="s">
        <v>2073</v>
      </c>
      <c r="C15" s="83" t="s">
        <v>42</v>
      </c>
      <c r="D15" s="11">
        <v>9</v>
      </c>
      <c r="E15" s="97" t="s">
        <v>2044</v>
      </c>
      <c r="I15" s="98">
        <v>-3661721</v>
      </c>
      <c r="J15" s="98">
        <v>-7202716</v>
      </c>
      <c r="K15" s="11">
        <v>1</v>
      </c>
      <c r="L15" s="83">
        <f t="shared" ref="L15:M15" si="13">I15/100000</f>
        <v>-36.61721</v>
      </c>
      <c r="M15" s="83">
        <f t="shared" si="13"/>
        <v>-72.027159999999995</v>
      </c>
    </row>
    <row r="16" spans="1:13">
      <c r="A16" s="99" t="s">
        <v>2074</v>
      </c>
      <c r="B16" s="96" t="s">
        <v>2075</v>
      </c>
      <c r="C16" s="83" t="s">
        <v>42</v>
      </c>
      <c r="D16" s="11">
        <v>6</v>
      </c>
      <c r="E16" s="97" t="s">
        <v>2044</v>
      </c>
      <c r="I16" s="98">
        <v>-3626859</v>
      </c>
      <c r="J16" s="98">
        <v>-7187931</v>
      </c>
      <c r="K16" s="11">
        <v>1</v>
      </c>
      <c r="L16" s="83">
        <f t="shared" ref="L16:M16" si="14">I16/100000</f>
        <v>-36.268590000000003</v>
      </c>
      <c r="M16" s="83">
        <f t="shared" si="14"/>
        <v>-71.879310000000004</v>
      </c>
    </row>
    <row r="17" spans="1:13">
      <c r="A17" s="99" t="s">
        <v>2076</v>
      </c>
      <c r="B17" s="96" t="s">
        <v>2077</v>
      </c>
      <c r="C17" s="83" t="s">
        <v>42</v>
      </c>
      <c r="D17" s="11">
        <v>9</v>
      </c>
      <c r="E17" s="97" t="s">
        <v>2044</v>
      </c>
      <c r="I17" s="98">
        <v>-3743243</v>
      </c>
      <c r="J17" s="98">
        <v>-7240783</v>
      </c>
      <c r="K17" s="11">
        <v>1</v>
      </c>
      <c r="L17" s="83">
        <f t="shared" ref="L17:M17" si="15">I17/100000</f>
        <v>-37.432429999999997</v>
      </c>
      <c r="M17" s="83">
        <f t="shared" si="15"/>
        <v>-72.407830000000004</v>
      </c>
    </row>
    <row r="18" spans="1:13">
      <c r="A18" s="99" t="s">
        <v>2078</v>
      </c>
      <c r="B18" s="96" t="s">
        <v>2079</v>
      </c>
      <c r="C18" s="83" t="s">
        <v>42</v>
      </c>
      <c r="D18" s="11">
        <v>9</v>
      </c>
      <c r="E18" s="97" t="s">
        <v>2044</v>
      </c>
      <c r="I18" s="98">
        <v>-3703187</v>
      </c>
      <c r="J18" s="98">
        <v>-7238084</v>
      </c>
      <c r="K18" s="11">
        <v>1</v>
      </c>
      <c r="L18" s="83">
        <f t="shared" ref="L18:M18" si="16">I18/100000</f>
        <v>-37.031869999999998</v>
      </c>
      <c r="M18" s="83">
        <f t="shared" si="16"/>
        <v>-72.380840000000006</v>
      </c>
    </row>
    <row r="19" spans="1:13">
      <c r="A19" s="99" t="s">
        <v>2080</v>
      </c>
      <c r="B19" s="96" t="s">
        <v>2081</v>
      </c>
      <c r="C19" s="11" t="s">
        <v>19</v>
      </c>
      <c r="D19" s="11">
        <v>198</v>
      </c>
      <c r="E19" s="97" t="s">
        <v>2044</v>
      </c>
      <c r="I19" s="98">
        <v>-3741049</v>
      </c>
      <c r="J19" s="98">
        <v>-7263596</v>
      </c>
      <c r="K19" s="11">
        <v>1</v>
      </c>
      <c r="L19" s="83">
        <f t="shared" ref="L19:M19" si="17">I19/100000</f>
        <v>-37.410490000000003</v>
      </c>
      <c r="M19" s="83">
        <f t="shared" si="17"/>
        <v>-72.635959999999997</v>
      </c>
    </row>
    <row r="20" spans="1:13">
      <c r="A20" s="99" t="s">
        <v>2082</v>
      </c>
      <c r="B20" s="96" t="s">
        <v>2083</v>
      </c>
      <c r="C20" s="11" t="s">
        <v>42</v>
      </c>
      <c r="D20" s="11">
        <v>9</v>
      </c>
      <c r="E20" s="11" t="s">
        <v>2084</v>
      </c>
      <c r="I20" s="98">
        <v>-3375235</v>
      </c>
      <c r="J20" s="98">
        <v>-7119044</v>
      </c>
      <c r="K20" s="11">
        <v>1</v>
      </c>
      <c r="L20" s="83">
        <f t="shared" ref="L20:M20" si="18">I20/100000</f>
        <v>-33.75235</v>
      </c>
      <c r="M20" s="83">
        <f t="shared" si="18"/>
        <v>-71.190439999999995</v>
      </c>
    </row>
    <row r="21" spans="1:13">
      <c r="A21" s="99" t="s">
        <v>2085</v>
      </c>
      <c r="B21" s="96" t="s">
        <v>2086</v>
      </c>
      <c r="C21" s="11" t="s">
        <v>42</v>
      </c>
      <c r="D21" s="11">
        <v>9</v>
      </c>
      <c r="E21" s="11" t="s">
        <v>2084</v>
      </c>
      <c r="I21" s="98">
        <v>-3392716</v>
      </c>
      <c r="J21" s="98">
        <v>-7147303</v>
      </c>
      <c r="K21" s="11">
        <v>1</v>
      </c>
      <c r="L21" s="83">
        <f t="shared" ref="L21:M21" si="19">I21/100000</f>
        <v>-33.927160000000001</v>
      </c>
      <c r="M21" s="83">
        <f t="shared" si="19"/>
        <v>-71.473029999999994</v>
      </c>
    </row>
    <row r="22" spans="1:13">
      <c r="A22" s="99" t="s">
        <v>2087</v>
      </c>
      <c r="B22" s="96" t="s">
        <v>2088</v>
      </c>
      <c r="C22" s="11" t="s">
        <v>42</v>
      </c>
      <c r="D22" s="11">
        <v>9</v>
      </c>
      <c r="E22" s="11" t="s">
        <v>2084</v>
      </c>
      <c r="I22" s="98">
        <v>-3303414</v>
      </c>
      <c r="J22" s="98">
        <v>-7127477</v>
      </c>
      <c r="K22" s="11">
        <v>1</v>
      </c>
      <c r="L22" s="83">
        <f t="shared" ref="L22:M22" si="20">I22/100000</f>
        <v>-33.034140000000001</v>
      </c>
      <c r="M22" s="83">
        <f t="shared" si="20"/>
        <v>-71.274770000000004</v>
      </c>
    </row>
    <row r="23" spans="1:13">
      <c r="A23" s="99" t="s">
        <v>2089</v>
      </c>
      <c r="B23" s="96" t="s">
        <v>2090</v>
      </c>
      <c r="C23" s="11" t="s">
        <v>42</v>
      </c>
      <c r="D23" s="11">
        <v>9</v>
      </c>
      <c r="E23" s="11" t="s">
        <v>2084</v>
      </c>
      <c r="I23" s="98">
        <v>-3541851</v>
      </c>
      <c r="J23" s="98">
        <v>-7181943</v>
      </c>
      <c r="K23" s="11">
        <v>1</v>
      </c>
      <c r="L23" s="83">
        <f>J23/100000</f>
        <v>-71.819429999999997</v>
      </c>
      <c r="M23" s="83" t="e">
        <f>#REF!/100000</f>
        <v>#REF!</v>
      </c>
    </row>
    <row r="24" spans="1:13">
      <c r="A24" s="99" t="s">
        <v>2091</v>
      </c>
      <c r="B24" s="96" t="s">
        <v>2092</v>
      </c>
      <c r="C24" s="11" t="s">
        <v>42</v>
      </c>
      <c r="D24" s="11">
        <v>6</v>
      </c>
      <c r="E24" s="11" t="s">
        <v>2084</v>
      </c>
      <c r="I24" s="98">
        <v>-3347384</v>
      </c>
      <c r="J24" s="98">
        <v>-7110962</v>
      </c>
      <c r="K24" s="11">
        <v>1</v>
      </c>
      <c r="L24" s="83">
        <f t="shared" ref="L24:M24" si="21">I24/100000</f>
        <v>-33.473840000000003</v>
      </c>
      <c r="M24" s="83">
        <f t="shared" si="21"/>
        <v>-71.109620000000007</v>
      </c>
    </row>
    <row r="25" spans="1:13">
      <c r="A25" s="99" t="s">
        <v>2093</v>
      </c>
      <c r="B25" s="96" t="s">
        <v>2094</v>
      </c>
      <c r="C25" s="11" t="s">
        <v>42</v>
      </c>
      <c r="D25" s="11">
        <v>9</v>
      </c>
      <c r="E25" s="11" t="s">
        <v>2084</v>
      </c>
      <c r="I25" s="98">
        <v>-3659973</v>
      </c>
      <c r="J25" s="98">
        <v>-7213814</v>
      </c>
      <c r="K25" s="11">
        <v>1</v>
      </c>
      <c r="L25" s="83">
        <f t="shared" ref="L25:M25" si="22">I25/100000</f>
        <v>-36.599730000000001</v>
      </c>
      <c r="M25" s="83">
        <f t="shared" si="22"/>
        <v>-72.138140000000007</v>
      </c>
    </row>
    <row r="26" spans="1:13">
      <c r="A26" s="99" t="s">
        <v>2095</v>
      </c>
      <c r="B26" s="96" t="s">
        <v>2096</v>
      </c>
      <c r="C26" s="11" t="s">
        <v>19</v>
      </c>
      <c r="D26" s="11">
        <v>16</v>
      </c>
      <c r="E26" s="11" t="s">
        <v>2084</v>
      </c>
      <c r="I26" s="98">
        <v>-4213158</v>
      </c>
      <c r="J26" s="98">
        <v>-7373487</v>
      </c>
      <c r="K26" s="11">
        <v>1</v>
      </c>
      <c r="L26" s="83">
        <f t="shared" ref="L26:M26" si="23">I26/100000</f>
        <v>-42.13158</v>
      </c>
      <c r="M26" s="83">
        <f t="shared" si="23"/>
        <v>-73.734870000000001</v>
      </c>
    </row>
    <row r="27" spans="1:13">
      <c r="A27" s="99" t="s">
        <v>2097</v>
      </c>
      <c r="B27" s="96" t="s">
        <v>2098</v>
      </c>
      <c r="C27" s="11" t="s">
        <v>19</v>
      </c>
      <c r="D27" s="11">
        <v>16</v>
      </c>
      <c r="E27" s="11" t="s">
        <v>2084</v>
      </c>
      <c r="I27" s="98">
        <v>-4215488</v>
      </c>
      <c r="J27" s="98">
        <v>-7371854</v>
      </c>
      <c r="K27" s="11">
        <v>1</v>
      </c>
      <c r="L27" s="83">
        <f t="shared" ref="L27:M27" si="24">I27/100000</f>
        <v>-42.154879999999999</v>
      </c>
      <c r="M27" s="83">
        <f t="shared" si="24"/>
        <v>-73.718540000000004</v>
      </c>
    </row>
    <row r="28" spans="1:13">
      <c r="A28" s="101"/>
      <c r="B28" s="101"/>
    </row>
    <row r="29" spans="1:13">
      <c r="A29" s="101"/>
      <c r="B29" s="10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37.85546875" customWidth="1"/>
    <col min="2" max="2" width="9.5703125" hidden="1" customWidth="1"/>
    <col min="3" max="3" width="47.7109375" hidden="1" customWidth="1"/>
    <col min="4" max="4" width="4.140625" hidden="1" customWidth="1"/>
    <col min="5" max="5" width="28.5703125" customWidth="1"/>
    <col min="6" max="6" width="8.7109375" customWidth="1"/>
    <col min="7" max="7" width="10.42578125" customWidth="1"/>
    <col min="8" max="8" width="10.140625" customWidth="1"/>
    <col min="9" max="9" width="44.140625" customWidth="1"/>
    <col min="10" max="10" width="13.140625" customWidth="1"/>
    <col min="11" max="13" width="15.5703125" customWidth="1"/>
    <col min="14" max="32" width="8.7109375" customWidth="1"/>
  </cols>
  <sheetData>
    <row r="1" spans="1:26" ht="42.75" customHeight="1">
      <c r="A1" s="102" t="s">
        <v>2099</v>
      </c>
      <c r="B1" s="102" t="s">
        <v>2100</v>
      </c>
      <c r="C1" s="102" t="s">
        <v>2101</v>
      </c>
      <c r="D1" s="103" t="s">
        <v>1511</v>
      </c>
      <c r="E1" s="102" t="s">
        <v>2102</v>
      </c>
      <c r="F1" s="102" t="s">
        <v>2103</v>
      </c>
      <c r="G1" s="102" t="s">
        <v>2104</v>
      </c>
      <c r="H1" s="104" t="s">
        <v>6</v>
      </c>
      <c r="I1" s="104" t="s">
        <v>394</v>
      </c>
      <c r="J1" s="104" t="s">
        <v>1514</v>
      </c>
      <c r="K1" s="1" t="s">
        <v>11</v>
      </c>
      <c r="L1" s="1" t="s">
        <v>12</v>
      </c>
      <c r="M1" s="479" t="s">
        <v>2105</v>
      </c>
      <c r="N1" s="480"/>
      <c r="O1" s="479" t="s">
        <v>2106</v>
      </c>
      <c r="P1" s="480"/>
      <c r="Q1" s="479" t="s">
        <v>2107</v>
      </c>
      <c r="R1" s="480"/>
      <c r="S1" s="479" t="s">
        <v>2108</v>
      </c>
      <c r="T1" s="480"/>
      <c r="U1" s="479" t="s">
        <v>2109</v>
      </c>
      <c r="V1" s="480"/>
      <c r="W1" s="479" t="s">
        <v>1521</v>
      </c>
      <c r="X1" s="480"/>
      <c r="Y1" s="479" t="s">
        <v>2110</v>
      </c>
      <c r="Z1" s="480"/>
    </row>
    <row r="2" spans="1:26" ht="14.25" customHeight="1">
      <c r="A2" s="105" t="s">
        <v>2111</v>
      </c>
      <c r="B2" s="105" t="s">
        <v>30</v>
      </c>
      <c r="C2" s="105" t="s">
        <v>1529</v>
      </c>
      <c r="D2" s="105">
        <f t="shared" ref="D2:D126" si="0">+IF(OR(C2="Rechazada",C2="Desistida"),0,1)</f>
        <v>0</v>
      </c>
      <c r="E2" s="106" t="s">
        <v>2112</v>
      </c>
      <c r="F2" s="106" t="s">
        <v>31</v>
      </c>
      <c r="G2" s="107">
        <v>3</v>
      </c>
      <c r="H2" s="105" t="s">
        <v>2113</v>
      </c>
      <c r="I2" s="105" t="s">
        <v>2114</v>
      </c>
      <c r="J2" s="108" t="s">
        <v>1629</v>
      </c>
    </row>
    <row r="3" spans="1:26" ht="14.25" customHeight="1">
      <c r="A3" s="105" t="s">
        <v>2115</v>
      </c>
      <c r="B3" s="105" t="s">
        <v>30</v>
      </c>
      <c r="C3" s="106" t="s">
        <v>1547</v>
      </c>
      <c r="D3" s="105">
        <f t="shared" si="0"/>
        <v>1</v>
      </c>
      <c r="E3" s="106" t="s">
        <v>2116</v>
      </c>
      <c r="F3" s="106" t="s">
        <v>31</v>
      </c>
      <c r="G3" s="107">
        <v>2.9</v>
      </c>
      <c r="H3" s="105" t="s">
        <v>1585</v>
      </c>
      <c r="I3" s="106" t="s">
        <v>2117</v>
      </c>
      <c r="J3" s="108" t="s">
        <v>1533</v>
      </c>
    </row>
    <row r="4" spans="1:26" ht="14.25" customHeight="1">
      <c r="A4" s="105" t="s">
        <v>2118</v>
      </c>
      <c r="B4" s="105" t="s">
        <v>30</v>
      </c>
      <c r="C4" s="106" t="s">
        <v>1547</v>
      </c>
      <c r="D4" s="105">
        <f t="shared" si="0"/>
        <v>1</v>
      </c>
      <c r="E4" s="106" t="s">
        <v>2119</v>
      </c>
      <c r="F4" s="106" t="s">
        <v>31</v>
      </c>
      <c r="G4" s="107">
        <v>1.6</v>
      </c>
      <c r="H4" s="105" t="s">
        <v>37</v>
      </c>
      <c r="I4" s="105" t="s">
        <v>2120</v>
      </c>
      <c r="J4" s="109" t="s">
        <v>1556</v>
      </c>
    </row>
    <row r="5" spans="1:26" ht="14.25" customHeight="1">
      <c r="A5" s="105" t="s">
        <v>2121</v>
      </c>
      <c r="B5" s="105" t="s">
        <v>30</v>
      </c>
      <c r="C5" s="105" t="s">
        <v>1524</v>
      </c>
      <c r="D5" s="105">
        <f t="shared" si="0"/>
        <v>1</v>
      </c>
      <c r="E5" s="106" t="s">
        <v>2122</v>
      </c>
      <c r="F5" s="106" t="s">
        <v>31</v>
      </c>
      <c r="G5" s="107">
        <v>19.98</v>
      </c>
      <c r="H5" s="105" t="s">
        <v>2123</v>
      </c>
      <c r="I5" s="106" t="s">
        <v>2124</v>
      </c>
      <c r="J5" s="108" t="s">
        <v>1687</v>
      </c>
    </row>
    <row r="6" spans="1:26" ht="14.25" customHeight="1">
      <c r="A6" s="105" t="s">
        <v>2125</v>
      </c>
      <c r="B6" s="105" t="s">
        <v>30</v>
      </c>
      <c r="C6" s="105" t="s">
        <v>1529</v>
      </c>
      <c r="D6" s="105">
        <f t="shared" si="0"/>
        <v>0</v>
      </c>
      <c r="E6" s="105" t="s">
        <v>2126</v>
      </c>
      <c r="F6" s="106" t="s">
        <v>31</v>
      </c>
      <c r="G6" s="107">
        <v>5</v>
      </c>
      <c r="H6" s="105" t="s">
        <v>2123</v>
      </c>
      <c r="I6" s="106" t="s">
        <v>2127</v>
      </c>
      <c r="J6" s="108" t="s">
        <v>1687</v>
      </c>
    </row>
    <row r="7" spans="1:26" ht="14.25" customHeight="1">
      <c r="A7" s="105" t="s">
        <v>2128</v>
      </c>
      <c r="B7" s="105" t="s">
        <v>30</v>
      </c>
      <c r="C7" s="106" t="s">
        <v>1547</v>
      </c>
      <c r="D7" s="105">
        <f t="shared" si="0"/>
        <v>1</v>
      </c>
      <c r="E7" s="106" t="s">
        <v>2129</v>
      </c>
      <c r="F7" s="106" t="s">
        <v>31</v>
      </c>
      <c r="G7" s="107">
        <v>2.5</v>
      </c>
      <c r="H7" s="105" t="s">
        <v>64</v>
      </c>
      <c r="I7" s="105" t="s">
        <v>2130</v>
      </c>
      <c r="J7" s="109" t="s">
        <v>1556</v>
      </c>
    </row>
    <row r="8" spans="1:26" ht="14.25" customHeight="1">
      <c r="A8" s="105" t="s">
        <v>2131</v>
      </c>
      <c r="B8" s="105" t="s">
        <v>30</v>
      </c>
      <c r="C8" s="105" t="s">
        <v>1529</v>
      </c>
      <c r="D8" s="105">
        <f t="shared" si="0"/>
        <v>0</v>
      </c>
      <c r="E8" s="106" t="s">
        <v>2132</v>
      </c>
      <c r="F8" s="106" t="s">
        <v>31</v>
      </c>
      <c r="G8" s="107">
        <v>2.6</v>
      </c>
      <c r="H8" s="105" t="s">
        <v>2113</v>
      </c>
      <c r="I8" s="105" t="s">
        <v>2114</v>
      </c>
      <c r="J8" s="108" t="s">
        <v>1629</v>
      </c>
    </row>
    <row r="9" spans="1:26" ht="14.25" customHeight="1">
      <c r="A9" s="106" t="s">
        <v>2133</v>
      </c>
      <c r="B9" s="105" t="s">
        <v>30</v>
      </c>
      <c r="C9" s="105" t="s">
        <v>1524</v>
      </c>
      <c r="D9" s="105">
        <f t="shared" si="0"/>
        <v>1</v>
      </c>
      <c r="E9" s="106" t="s">
        <v>2134</v>
      </c>
      <c r="F9" s="106" t="s">
        <v>31</v>
      </c>
      <c r="G9" s="107">
        <v>20</v>
      </c>
      <c r="H9" s="105" t="s">
        <v>32</v>
      </c>
      <c r="I9" s="106" t="s">
        <v>2135</v>
      </c>
      <c r="J9" s="109" t="s">
        <v>1527</v>
      </c>
    </row>
    <row r="10" spans="1:26" ht="14.25" customHeight="1">
      <c r="A10" s="105" t="s">
        <v>2136</v>
      </c>
      <c r="B10" s="105" t="s">
        <v>30</v>
      </c>
      <c r="C10" s="105" t="s">
        <v>1524</v>
      </c>
      <c r="D10" s="105">
        <f t="shared" si="0"/>
        <v>1</v>
      </c>
      <c r="E10" s="106" t="s">
        <v>1535</v>
      </c>
      <c r="F10" s="105" t="s">
        <v>36</v>
      </c>
      <c r="G10" s="107">
        <v>50</v>
      </c>
      <c r="H10" s="105" t="s">
        <v>37</v>
      </c>
      <c r="I10" s="106" t="s">
        <v>2137</v>
      </c>
      <c r="J10" s="108" t="s">
        <v>1687</v>
      </c>
    </row>
    <row r="11" spans="1:26" ht="14.25" customHeight="1">
      <c r="A11" s="105" t="s">
        <v>2138</v>
      </c>
      <c r="B11" s="105" t="s">
        <v>30</v>
      </c>
      <c r="C11" s="105" t="s">
        <v>1524</v>
      </c>
      <c r="D11" s="105">
        <f t="shared" si="0"/>
        <v>1</v>
      </c>
      <c r="E11" s="106" t="s">
        <v>1568</v>
      </c>
      <c r="F11" s="106" t="s">
        <v>1539</v>
      </c>
      <c r="G11" s="107">
        <v>150</v>
      </c>
      <c r="H11" s="105" t="s">
        <v>104</v>
      </c>
      <c r="I11" s="106" t="s">
        <v>2139</v>
      </c>
      <c r="J11" s="108" t="s">
        <v>1565</v>
      </c>
    </row>
    <row r="12" spans="1:26" ht="14.25" customHeight="1">
      <c r="A12" s="105" t="s">
        <v>2140</v>
      </c>
      <c r="B12" s="105" t="s">
        <v>30</v>
      </c>
      <c r="C12" s="105" t="s">
        <v>1529</v>
      </c>
      <c r="D12" s="105">
        <f t="shared" si="0"/>
        <v>0</v>
      </c>
      <c r="E12" s="106" t="s">
        <v>2141</v>
      </c>
      <c r="F12" s="106" t="s">
        <v>31</v>
      </c>
      <c r="G12" s="107">
        <v>11</v>
      </c>
      <c r="H12" s="105" t="s">
        <v>104</v>
      </c>
      <c r="I12" s="106" t="s">
        <v>2142</v>
      </c>
      <c r="J12" s="108" t="s">
        <v>1629</v>
      </c>
    </row>
    <row r="13" spans="1:26" ht="14.25" customHeight="1">
      <c r="A13" s="106" t="s">
        <v>2143</v>
      </c>
      <c r="B13" s="105" t="s">
        <v>30</v>
      </c>
      <c r="C13" s="106" t="s">
        <v>1547</v>
      </c>
      <c r="D13" s="105">
        <f t="shared" si="0"/>
        <v>1</v>
      </c>
      <c r="E13" s="106" t="s">
        <v>2144</v>
      </c>
      <c r="F13" s="106" t="s">
        <v>31</v>
      </c>
      <c r="G13" s="107">
        <v>2.9</v>
      </c>
      <c r="H13" s="105" t="s">
        <v>78</v>
      </c>
      <c r="I13" s="106" t="s">
        <v>2117</v>
      </c>
      <c r="J13" s="108" t="s">
        <v>1533</v>
      </c>
    </row>
    <row r="14" spans="1:26" ht="14.25" customHeight="1">
      <c r="A14" s="106" t="s">
        <v>2145</v>
      </c>
      <c r="B14" s="105" t="s">
        <v>30</v>
      </c>
      <c r="C14" s="106" t="s">
        <v>1547</v>
      </c>
      <c r="D14" s="105">
        <f t="shared" si="0"/>
        <v>1</v>
      </c>
      <c r="E14" s="106" t="s">
        <v>2146</v>
      </c>
      <c r="F14" s="106" t="s">
        <v>31</v>
      </c>
      <c r="G14" s="107">
        <v>3</v>
      </c>
      <c r="H14" s="105" t="s">
        <v>78</v>
      </c>
      <c r="I14" s="106" t="s">
        <v>2117</v>
      </c>
      <c r="J14" s="108" t="s">
        <v>1533</v>
      </c>
    </row>
    <row r="15" spans="1:26" ht="14.25" customHeight="1">
      <c r="A15" s="105" t="s">
        <v>2147</v>
      </c>
      <c r="B15" s="105" t="s">
        <v>30</v>
      </c>
      <c r="C15" s="106" t="s">
        <v>1547</v>
      </c>
      <c r="D15" s="105">
        <f t="shared" si="0"/>
        <v>1</v>
      </c>
      <c r="E15" s="105" t="s">
        <v>293</v>
      </c>
      <c r="F15" s="106" t="s">
        <v>1539</v>
      </c>
      <c r="G15" s="107">
        <v>109.2</v>
      </c>
      <c r="H15" s="105" t="s">
        <v>91</v>
      </c>
      <c r="I15" s="105" t="s">
        <v>351</v>
      </c>
      <c r="J15" s="108" t="s">
        <v>1565</v>
      </c>
    </row>
    <row r="16" spans="1:26" ht="14.25" customHeight="1">
      <c r="A16" s="105" t="s">
        <v>2148</v>
      </c>
      <c r="B16" s="105" t="s">
        <v>30</v>
      </c>
      <c r="C16" s="106" t="s">
        <v>1547</v>
      </c>
      <c r="D16" s="105">
        <f t="shared" si="0"/>
        <v>1</v>
      </c>
      <c r="E16" s="105" t="s">
        <v>2149</v>
      </c>
      <c r="F16" s="105" t="s">
        <v>1542</v>
      </c>
      <c r="G16" s="107">
        <v>201</v>
      </c>
      <c r="H16" s="105" t="s">
        <v>1531</v>
      </c>
      <c r="I16" s="105" t="s">
        <v>2150</v>
      </c>
      <c r="J16" s="108" t="s">
        <v>1565</v>
      </c>
    </row>
    <row r="17" spans="1:10" ht="14.25" customHeight="1">
      <c r="A17" s="105" t="s">
        <v>2151</v>
      </c>
      <c r="B17" s="105" t="s">
        <v>30</v>
      </c>
      <c r="C17" s="106" t="s">
        <v>1547</v>
      </c>
      <c r="D17" s="105">
        <f t="shared" si="0"/>
        <v>1</v>
      </c>
      <c r="E17" s="105" t="s">
        <v>293</v>
      </c>
      <c r="F17" s="105" t="s">
        <v>1542</v>
      </c>
      <c r="G17" s="107">
        <v>100</v>
      </c>
      <c r="H17" s="105" t="s">
        <v>91</v>
      </c>
      <c r="I17" s="106" t="s">
        <v>2152</v>
      </c>
      <c r="J17" s="108" t="s">
        <v>1565</v>
      </c>
    </row>
    <row r="18" spans="1:10" ht="14.25" customHeight="1">
      <c r="A18" s="105" t="s">
        <v>2153</v>
      </c>
      <c r="B18" s="105" t="s">
        <v>30</v>
      </c>
      <c r="C18" s="106" t="s">
        <v>2154</v>
      </c>
      <c r="D18" s="105">
        <f t="shared" si="0"/>
        <v>1</v>
      </c>
      <c r="E18" s="105" t="s">
        <v>293</v>
      </c>
      <c r="F18" s="106" t="s">
        <v>1539</v>
      </c>
      <c r="G18" s="107">
        <v>159.6</v>
      </c>
      <c r="H18" s="105" t="s">
        <v>226</v>
      </c>
      <c r="I18" s="106" t="s">
        <v>2155</v>
      </c>
      <c r="J18" s="108" t="s">
        <v>1565</v>
      </c>
    </row>
    <row r="19" spans="1:10" ht="14.25" customHeight="1">
      <c r="A19" s="105" t="s">
        <v>2156</v>
      </c>
      <c r="B19" s="105" t="s">
        <v>30</v>
      </c>
      <c r="C19" s="105" t="s">
        <v>1524</v>
      </c>
      <c r="D19" s="105">
        <f t="shared" si="0"/>
        <v>1</v>
      </c>
      <c r="E19" s="105" t="s">
        <v>293</v>
      </c>
      <c r="F19" s="106" t="s">
        <v>1539</v>
      </c>
      <c r="G19" s="107">
        <v>184.8</v>
      </c>
      <c r="H19" s="105" t="s">
        <v>104</v>
      </c>
      <c r="I19" s="106" t="s">
        <v>2157</v>
      </c>
      <c r="J19" s="108" t="s">
        <v>1565</v>
      </c>
    </row>
    <row r="20" spans="1:10" ht="14.25" customHeight="1">
      <c r="A20" s="105" t="s">
        <v>2158</v>
      </c>
      <c r="B20" s="105" t="s">
        <v>30</v>
      </c>
      <c r="C20" s="105" t="s">
        <v>1524</v>
      </c>
      <c r="D20" s="105">
        <f t="shared" si="0"/>
        <v>1</v>
      </c>
      <c r="E20" s="106" t="s">
        <v>2159</v>
      </c>
      <c r="F20" s="105" t="s">
        <v>15</v>
      </c>
      <c r="G20" s="107">
        <v>150</v>
      </c>
      <c r="H20" s="105" t="s">
        <v>1575</v>
      </c>
      <c r="I20" s="106" t="s">
        <v>2160</v>
      </c>
      <c r="J20" s="108" t="s">
        <v>1545</v>
      </c>
    </row>
    <row r="21" spans="1:10" ht="14.25" customHeight="1">
      <c r="A21" s="105" t="s">
        <v>2161</v>
      </c>
      <c r="B21" s="105" t="s">
        <v>30</v>
      </c>
      <c r="C21" s="105" t="s">
        <v>1524</v>
      </c>
      <c r="D21" s="105">
        <f t="shared" si="0"/>
        <v>1</v>
      </c>
      <c r="E21" s="106" t="s">
        <v>2162</v>
      </c>
      <c r="F21" s="106" t="s">
        <v>31</v>
      </c>
      <c r="G21" s="107">
        <v>9</v>
      </c>
      <c r="H21" s="105" t="s">
        <v>2163</v>
      </c>
      <c r="I21" s="106" t="s">
        <v>2164</v>
      </c>
      <c r="J21" s="108" t="s">
        <v>1533</v>
      </c>
    </row>
    <row r="22" spans="1:10" ht="14.25" customHeight="1">
      <c r="A22" s="105" t="s">
        <v>2165</v>
      </c>
      <c r="B22" s="105" t="s">
        <v>30</v>
      </c>
      <c r="C22" s="106" t="s">
        <v>2166</v>
      </c>
      <c r="D22" s="105">
        <f t="shared" si="0"/>
        <v>1</v>
      </c>
      <c r="E22" s="105" t="s">
        <v>293</v>
      </c>
      <c r="F22" s="106" t="s">
        <v>1539</v>
      </c>
      <c r="G22" s="107">
        <v>84</v>
      </c>
      <c r="H22" s="105" t="s">
        <v>226</v>
      </c>
      <c r="I22" s="106" t="s">
        <v>2167</v>
      </c>
      <c r="J22" s="109" t="s">
        <v>1527</v>
      </c>
    </row>
    <row r="23" spans="1:10" ht="14.25" customHeight="1">
      <c r="A23" s="105" t="s">
        <v>2168</v>
      </c>
      <c r="B23" s="105" t="s">
        <v>30</v>
      </c>
      <c r="C23" s="105" t="s">
        <v>1524</v>
      </c>
      <c r="D23" s="105">
        <f t="shared" si="0"/>
        <v>1</v>
      </c>
      <c r="E23" s="105" t="s">
        <v>2169</v>
      </c>
      <c r="F23" s="105" t="s">
        <v>1542</v>
      </c>
      <c r="G23" s="107">
        <v>84</v>
      </c>
      <c r="H23" s="105" t="s">
        <v>98</v>
      </c>
      <c r="I23" s="106" t="s">
        <v>2170</v>
      </c>
      <c r="J23" s="108" t="s">
        <v>1582</v>
      </c>
    </row>
    <row r="24" spans="1:10" ht="14.25" customHeight="1">
      <c r="A24" s="105" t="s">
        <v>2171</v>
      </c>
      <c r="B24" s="105" t="s">
        <v>30</v>
      </c>
      <c r="C24" s="106" t="s">
        <v>1547</v>
      </c>
      <c r="D24" s="105">
        <f t="shared" si="0"/>
        <v>1</v>
      </c>
      <c r="E24" s="106" t="s">
        <v>2172</v>
      </c>
      <c r="F24" s="106" t="s">
        <v>31</v>
      </c>
      <c r="G24" s="107">
        <v>3</v>
      </c>
      <c r="H24" s="105" t="s">
        <v>91</v>
      </c>
      <c r="I24" s="106" t="s">
        <v>2117</v>
      </c>
      <c r="J24" s="108" t="s">
        <v>1533</v>
      </c>
    </row>
    <row r="25" spans="1:10" ht="14.25" customHeight="1">
      <c r="A25" s="105" t="s">
        <v>2173</v>
      </c>
      <c r="B25" s="105" t="s">
        <v>30</v>
      </c>
      <c r="C25" s="105" t="s">
        <v>1684</v>
      </c>
      <c r="D25" s="105">
        <f t="shared" si="0"/>
        <v>0</v>
      </c>
      <c r="E25" s="106" t="s">
        <v>2174</v>
      </c>
      <c r="F25" s="106" t="s">
        <v>31</v>
      </c>
      <c r="G25" s="107">
        <v>11.5</v>
      </c>
      <c r="H25" s="105" t="s">
        <v>16</v>
      </c>
      <c r="I25" s="105" t="s">
        <v>2175</v>
      </c>
      <c r="J25" s="109" t="s">
        <v>1527</v>
      </c>
    </row>
    <row r="26" spans="1:10" ht="14.25" customHeight="1">
      <c r="A26" s="105" t="s">
        <v>2176</v>
      </c>
      <c r="B26" s="105" t="s">
        <v>30</v>
      </c>
      <c r="C26" s="106" t="s">
        <v>1547</v>
      </c>
      <c r="D26" s="105">
        <f t="shared" si="0"/>
        <v>1</v>
      </c>
      <c r="E26" s="105" t="s">
        <v>2177</v>
      </c>
      <c r="F26" s="105" t="s">
        <v>1542</v>
      </c>
      <c r="G26" s="107">
        <v>180</v>
      </c>
      <c r="H26" s="105" t="s">
        <v>2178</v>
      </c>
      <c r="I26" s="106" t="s">
        <v>2179</v>
      </c>
      <c r="J26" s="108" t="s">
        <v>1565</v>
      </c>
    </row>
    <row r="27" spans="1:10" ht="14.25" customHeight="1">
      <c r="A27" s="105" t="s">
        <v>2180</v>
      </c>
      <c r="B27" s="105" t="s">
        <v>30</v>
      </c>
      <c r="C27" s="106" t="s">
        <v>1547</v>
      </c>
      <c r="D27" s="105">
        <f t="shared" si="0"/>
        <v>1</v>
      </c>
      <c r="E27" s="105" t="s">
        <v>2181</v>
      </c>
      <c r="F27" s="105" t="s">
        <v>1542</v>
      </c>
      <c r="G27" s="107">
        <v>20</v>
      </c>
      <c r="H27" s="105" t="s">
        <v>226</v>
      </c>
      <c r="I27" s="106" t="s">
        <v>2182</v>
      </c>
      <c r="J27" s="108" t="s">
        <v>1565</v>
      </c>
    </row>
    <row r="28" spans="1:10" ht="14.25" customHeight="1">
      <c r="A28" s="106" t="s">
        <v>2183</v>
      </c>
      <c r="B28" s="105" t="s">
        <v>30</v>
      </c>
      <c r="C28" s="106" t="s">
        <v>1547</v>
      </c>
      <c r="D28" s="105">
        <f t="shared" si="0"/>
        <v>1</v>
      </c>
      <c r="E28" s="106" t="s">
        <v>2184</v>
      </c>
      <c r="F28" s="106" t="s">
        <v>1539</v>
      </c>
      <c r="G28" s="107">
        <v>140</v>
      </c>
      <c r="H28" s="105" t="s">
        <v>189</v>
      </c>
      <c r="I28" s="106" t="s">
        <v>2185</v>
      </c>
      <c r="J28" s="109" t="s">
        <v>1527</v>
      </c>
    </row>
    <row r="29" spans="1:10" ht="14.25" customHeight="1">
      <c r="A29" s="105" t="s">
        <v>2186</v>
      </c>
      <c r="B29" s="105" t="s">
        <v>30</v>
      </c>
      <c r="C29" s="106" t="s">
        <v>1547</v>
      </c>
      <c r="D29" s="105">
        <f t="shared" si="0"/>
        <v>1</v>
      </c>
      <c r="E29" s="105" t="s">
        <v>2187</v>
      </c>
      <c r="F29" s="105" t="s">
        <v>1626</v>
      </c>
      <c r="G29" s="107">
        <v>8.5</v>
      </c>
      <c r="H29" s="105" t="s">
        <v>89</v>
      </c>
      <c r="I29" s="106" t="s">
        <v>2188</v>
      </c>
      <c r="J29" s="108" t="s">
        <v>1582</v>
      </c>
    </row>
    <row r="30" spans="1:10" ht="14.25" customHeight="1">
      <c r="A30" s="106" t="s">
        <v>2189</v>
      </c>
      <c r="B30" s="105" t="s">
        <v>30</v>
      </c>
      <c r="C30" s="105" t="s">
        <v>1524</v>
      </c>
      <c r="D30" s="105">
        <f t="shared" si="0"/>
        <v>1</v>
      </c>
      <c r="E30" s="106" t="s">
        <v>2190</v>
      </c>
      <c r="F30" s="105" t="s">
        <v>1626</v>
      </c>
      <c r="G30" s="107">
        <v>12</v>
      </c>
      <c r="H30" s="105" t="s">
        <v>2113</v>
      </c>
      <c r="I30" s="105" t="s">
        <v>2191</v>
      </c>
      <c r="J30" s="109" t="s">
        <v>1601</v>
      </c>
    </row>
    <row r="31" spans="1:10" ht="14.25" customHeight="1">
      <c r="A31" s="105" t="s">
        <v>2192</v>
      </c>
      <c r="B31" s="105" t="s">
        <v>30</v>
      </c>
      <c r="C31" s="105" t="s">
        <v>1524</v>
      </c>
      <c r="D31" s="105">
        <f t="shared" si="0"/>
        <v>1</v>
      </c>
      <c r="E31" s="105" t="s">
        <v>2193</v>
      </c>
      <c r="F31" s="105" t="s">
        <v>1542</v>
      </c>
      <c r="G31" s="107">
        <v>100</v>
      </c>
      <c r="H31" s="105" t="s">
        <v>87</v>
      </c>
      <c r="I31" s="106" t="s">
        <v>2139</v>
      </c>
      <c r="J31" s="108" t="s">
        <v>1565</v>
      </c>
    </row>
    <row r="32" spans="1:10" ht="14.25" customHeight="1">
      <c r="A32" s="105" t="s">
        <v>2194</v>
      </c>
      <c r="B32" s="105" t="s">
        <v>30</v>
      </c>
      <c r="C32" s="105" t="s">
        <v>1524</v>
      </c>
      <c r="D32" s="105">
        <f t="shared" si="0"/>
        <v>1</v>
      </c>
      <c r="E32" s="105" t="s">
        <v>2195</v>
      </c>
      <c r="F32" s="105" t="s">
        <v>1626</v>
      </c>
      <c r="G32" s="107">
        <v>50</v>
      </c>
      <c r="H32" s="105" t="s">
        <v>32</v>
      </c>
      <c r="I32" s="106" t="s">
        <v>2196</v>
      </c>
      <c r="J32" s="108" t="s">
        <v>1565</v>
      </c>
    </row>
    <row r="33" spans="1:23" ht="14.25" customHeight="1">
      <c r="A33" s="105" t="s">
        <v>2197</v>
      </c>
      <c r="B33" s="105" t="s">
        <v>30</v>
      </c>
      <c r="C33" s="105" t="s">
        <v>1529</v>
      </c>
      <c r="D33" s="105">
        <f t="shared" si="0"/>
        <v>0</v>
      </c>
      <c r="E33" s="106" t="s">
        <v>1639</v>
      </c>
      <c r="F33" s="106" t="s">
        <v>1539</v>
      </c>
      <c r="G33" s="107">
        <v>100</v>
      </c>
      <c r="H33" s="105" t="s">
        <v>186</v>
      </c>
      <c r="I33" s="106" t="s">
        <v>2198</v>
      </c>
      <c r="J33" s="109" t="s">
        <v>1527</v>
      </c>
    </row>
    <row r="34" spans="1:23" ht="14.25" customHeight="1">
      <c r="A34" s="106" t="s">
        <v>2199</v>
      </c>
      <c r="B34" s="105" t="s">
        <v>30</v>
      </c>
      <c r="C34" s="105" t="s">
        <v>1524</v>
      </c>
      <c r="D34" s="105">
        <f t="shared" si="0"/>
        <v>1</v>
      </c>
      <c r="E34" s="106" t="s">
        <v>2200</v>
      </c>
      <c r="F34" s="106" t="s">
        <v>448</v>
      </c>
      <c r="G34" s="107">
        <v>33</v>
      </c>
      <c r="H34" s="105" t="s">
        <v>101</v>
      </c>
      <c r="I34" s="106" t="s">
        <v>2201</v>
      </c>
      <c r="J34" s="108" t="s">
        <v>1565</v>
      </c>
    </row>
    <row r="35" spans="1:23" ht="14.25" customHeight="1">
      <c r="A35" s="105" t="s">
        <v>2202</v>
      </c>
      <c r="B35" s="105" t="s">
        <v>30</v>
      </c>
      <c r="C35" s="105" t="s">
        <v>1684</v>
      </c>
      <c r="D35" s="105">
        <f t="shared" si="0"/>
        <v>0</v>
      </c>
      <c r="E35" s="106" t="s">
        <v>2203</v>
      </c>
      <c r="F35" s="106" t="s">
        <v>31</v>
      </c>
      <c r="G35" s="107">
        <v>16</v>
      </c>
      <c r="H35" s="105" t="s">
        <v>49</v>
      </c>
      <c r="I35" s="105" t="s">
        <v>2204</v>
      </c>
      <c r="J35" s="109" t="s">
        <v>1527</v>
      </c>
    </row>
    <row r="36" spans="1:23" ht="14.25" customHeight="1">
      <c r="A36" s="105" t="s">
        <v>2205</v>
      </c>
      <c r="B36" s="105" t="s">
        <v>30</v>
      </c>
      <c r="C36" s="105" t="s">
        <v>1684</v>
      </c>
      <c r="D36" s="105">
        <f t="shared" si="0"/>
        <v>0</v>
      </c>
      <c r="E36" s="105" t="s">
        <v>2206</v>
      </c>
      <c r="F36" s="106" t="s">
        <v>31</v>
      </c>
      <c r="G36" s="107">
        <v>10</v>
      </c>
      <c r="H36" s="105" t="s">
        <v>1543</v>
      </c>
      <c r="I36" s="105" t="s">
        <v>2207</v>
      </c>
      <c r="J36" s="108" t="s">
        <v>1623</v>
      </c>
    </row>
    <row r="37" spans="1:23" ht="14.25" customHeight="1">
      <c r="A37" s="105" t="s">
        <v>2208</v>
      </c>
      <c r="B37" s="105" t="s">
        <v>30</v>
      </c>
      <c r="C37" s="105" t="s">
        <v>1684</v>
      </c>
      <c r="D37" s="105">
        <f t="shared" si="0"/>
        <v>0</v>
      </c>
      <c r="E37" s="105" t="s">
        <v>2206</v>
      </c>
      <c r="F37" s="106" t="s">
        <v>31</v>
      </c>
      <c r="G37" s="107">
        <v>10.4</v>
      </c>
      <c r="H37" s="105" t="s">
        <v>1543</v>
      </c>
      <c r="I37" s="105" t="s">
        <v>2207</v>
      </c>
      <c r="J37" s="108" t="s">
        <v>1623</v>
      </c>
    </row>
    <row r="38" spans="1:23" ht="14.25" customHeight="1">
      <c r="A38" s="105" t="s">
        <v>2209</v>
      </c>
      <c r="B38" s="105" t="s">
        <v>30</v>
      </c>
      <c r="C38" s="106" t="s">
        <v>1547</v>
      </c>
      <c r="D38" s="105">
        <f t="shared" si="0"/>
        <v>1</v>
      </c>
      <c r="E38" s="105" t="s">
        <v>2210</v>
      </c>
      <c r="F38" s="105" t="s">
        <v>1542</v>
      </c>
      <c r="G38" s="107">
        <v>80</v>
      </c>
      <c r="H38" s="105" t="s">
        <v>104</v>
      </c>
      <c r="I38" s="106" t="s">
        <v>2211</v>
      </c>
      <c r="J38" s="108" t="s">
        <v>1582</v>
      </c>
    </row>
    <row r="39" spans="1:23" ht="14.25" customHeight="1">
      <c r="A39" s="105" t="s">
        <v>2212</v>
      </c>
      <c r="B39" s="105" t="s">
        <v>30</v>
      </c>
      <c r="C39" s="106" t="s">
        <v>1547</v>
      </c>
      <c r="D39" s="105">
        <f t="shared" si="0"/>
        <v>1</v>
      </c>
      <c r="E39" s="105" t="s">
        <v>2213</v>
      </c>
      <c r="F39" s="105" t="s">
        <v>1542</v>
      </c>
      <c r="G39" s="107">
        <v>50</v>
      </c>
      <c r="H39" s="105" t="s">
        <v>1610</v>
      </c>
      <c r="I39" s="105" t="s">
        <v>2214</v>
      </c>
      <c r="J39" s="108" t="s">
        <v>1565</v>
      </c>
    </row>
    <row r="40" spans="1:23" ht="14.25" customHeight="1">
      <c r="A40" s="105" t="s">
        <v>2215</v>
      </c>
      <c r="B40" s="105" t="s">
        <v>30</v>
      </c>
      <c r="C40" s="106" t="s">
        <v>1547</v>
      </c>
      <c r="D40" s="105">
        <f t="shared" si="0"/>
        <v>1</v>
      </c>
      <c r="E40" s="105" t="s">
        <v>236</v>
      </c>
      <c r="F40" s="105" t="s">
        <v>1542</v>
      </c>
      <c r="G40" s="107">
        <v>9</v>
      </c>
      <c r="H40" s="105" t="s">
        <v>232</v>
      </c>
      <c r="I40" s="106" t="s">
        <v>2216</v>
      </c>
      <c r="J40" s="108" t="s">
        <v>1582</v>
      </c>
    </row>
    <row r="41" spans="1:23" ht="14.25" customHeight="1">
      <c r="A41" s="105" t="s">
        <v>234</v>
      </c>
      <c r="B41" s="105" t="s">
        <v>30</v>
      </c>
      <c r="C41" s="106" t="s">
        <v>2217</v>
      </c>
      <c r="D41" s="105">
        <f t="shared" si="0"/>
        <v>1</v>
      </c>
      <c r="E41" s="105" t="s">
        <v>236</v>
      </c>
      <c r="F41" s="105" t="s">
        <v>1542</v>
      </c>
      <c r="G41" s="107">
        <v>91</v>
      </c>
      <c r="H41" s="105" t="s">
        <v>232</v>
      </c>
      <c r="I41" s="106" t="s">
        <v>2218</v>
      </c>
      <c r="J41" s="108" t="s">
        <v>1582</v>
      </c>
    </row>
    <row r="42" spans="1:23" ht="14.25" customHeight="1">
      <c r="A42" s="105" t="s">
        <v>2219</v>
      </c>
      <c r="B42" s="105" t="s">
        <v>30</v>
      </c>
      <c r="C42" s="105" t="s">
        <v>1529</v>
      </c>
      <c r="D42" s="105">
        <f t="shared" si="0"/>
        <v>0</v>
      </c>
      <c r="E42" s="105" t="s">
        <v>2220</v>
      </c>
      <c r="F42" s="106" t="s">
        <v>1539</v>
      </c>
      <c r="G42" s="107">
        <v>39.6</v>
      </c>
      <c r="H42" s="105" t="s">
        <v>98</v>
      </c>
      <c r="I42" s="106" t="s">
        <v>2221</v>
      </c>
      <c r="J42" s="109" t="s">
        <v>1527</v>
      </c>
    </row>
    <row r="43" spans="1:23" ht="14.25" customHeight="1">
      <c r="A43" s="105" t="s">
        <v>2222</v>
      </c>
      <c r="B43" s="105" t="s">
        <v>30</v>
      </c>
      <c r="C43" s="105" t="s">
        <v>1529</v>
      </c>
      <c r="D43" s="105">
        <f t="shared" si="0"/>
        <v>0</v>
      </c>
      <c r="E43" s="105" t="s">
        <v>2223</v>
      </c>
      <c r="F43" s="105" t="s">
        <v>1542</v>
      </c>
      <c r="G43" s="107">
        <v>9</v>
      </c>
      <c r="H43" s="105" t="s">
        <v>89</v>
      </c>
      <c r="I43" s="106" t="s">
        <v>2224</v>
      </c>
      <c r="J43" s="108" t="s">
        <v>1629</v>
      </c>
    </row>
    <row r="44" spans="1:23" ht="14.25" customHeight="1">
      <c r="A44" s="105" t="s">
        <v>2225</v>
      </c>
      <c r="B44" s="105" t="s">
        <v>30</v>
      </c>
      <c r="C44" s="106" t="s">
        <v>1547</v>
      </c>
      <c r="D44" s="105">
        <f t="shared" si="0"/>
        <v>1</v>
      </c>
      <c r="E44" s="105" t="s">
        <v>2226</v>
      </c>
      <c r="F44" s="106" t="s">
        <v>1539</v>
      </c>
      <c r="G44" s="107">
        <v>72</v>
      </c>
      <c r="H44" s="105" t="s">
        <v>104</v>
      </c>
      <c r="I44" s="106" t="s">
        <v>2227</v>
      </c>
      <c r="J44" s="109" t="s">
        <v>1527</v>
      </c>
      <c r="U44" s="11" t="s">
        <v>2228</v>
      </c>
      <c r="V44" s="79">
        <v>43867</v>
      </c>
      <c r="W44" s="13">
        <v>44256</v>
      </c>
    </row>
    <row r="45" spans="1:23" ht="14.25" customHeight="1">
      <c r="A45" s="105" t="s">
        <v>2229</v>
      </c>
      <c r="B45" s="105" t="s">
        <v>30</v>
      </c>
      <c r="C45" s="105" t="s">
        <v>1524</v>
      </c>
      <c r="D45" s="105">
        <f t="shared" si="0"/>
        <v>1</v>
      </c>
      <c r="E45" s="105" t="s">
        <v>2230</v>
      </c>
      <c r="F45" s="106" t="s">
        <v>1539</v>
      </c>
      <c r="G45" s="107">
        <v>60</v>
      </c>
      <c r="H45" s="105" t="s">
        <v>1610</v>
      </c>
      <c r="I45" s="105" t="s">
        <v>2231</v>
      </c>
      <c r="J45" s="109" t="s">
        <v>1527</v>
      </c>
    </row>
    <row r="46" spans="1:23" ht="14.25" customHeight="1">
      <c r="A46" s="105" t="s">
        <v>2232</v>
      </c>
      <c r="B46" s="105" t="s">
        <v>30</v>
      </c>
      <c r="C46" s="106" t="s">
        <v>1547</v>
      </c>
      <c r="D46" s="105">
        <f t="shared" si="0"/>
        <v>1</v>
      </c>
      <c r="E46" s="105" t="s">
        <v>2232</v>
      </c>
      <c r="F46" s="105" t="s">
        <v>1626</v>
      </c>
      <c r="G46" s="107">
        <v>12</v>
      </c>
      <c r="H46" s="105" t="s">
        <v>2233</v>
      </c>
      <c r="I46" s="106" t="s">
        <v>2234</v>
      </c>
      <c r="J46" s="108" t="s">
        <v>1565</v>
      </c>
    </row>
    <row r="47" spans="1:23" ht="14.25" customHeight="1">
      <c r="A47" s="105" t="s">
        <v>2235</v>
      </c>
      <c r="B47" s="105" t="s">
        <v>30</v>
      </c>
      <c r="C47" s="105" t="s">
        <v>1524</v>
      </c>
      <c r="D47" s="105">
        <f t="shared" si="0"/>
        <v>1</v>
      </c>
      <c r="E47" s="105" t="s">
        <v>2236</v>
      </c>
      <c r="F47" s="106" t="s">
        <v>31</v>
      </c>
      <c r="G47" s="107">
        <v>15</v>
      </c>
      <c r="H47" s="105" t="s">
        <v>1616</v>
      </c>
      <c r="I47" s="105" t="s">
        <v>2237</v>
      </c>
      <c r="J47" s="109" t="s">
        <v>1722</v>
      </c>
    </row>
    <row r="48" spans="1:23" ht="14.25" customHeight="1">
      <c r="A48" s="105" t="s">
        <v>2238</v>
      </c>
      <c r="B48" s="105" t="s">
        <v>30</v>
      </c>
      <c r="C48" s="106" t="s">
        <v>1547</v>
      </c>
      <c r="D48" s="105">
        <f t="shared" si="0"/>
        <v>1</v>
      </c>
      <c r="E48" s="105" t="s">
        <v>2239</v>
      </c>
      <c r="F48" s="105" t="s">
        <v>1542</v>
      </c>
      <c r="G48" s="107">
        <v>100</v>
      </c>
      <c r="H48" s="105" t="s">
        <v>87</v>
      </c>
      <c r="I48" s="106" t="s">
        <v>2240</v>
      </c>
      <c r="J48" s="108" t="s">
        <v>1582</v>
      </c>
    </row>
    <row r="49" spans="1:10" ht="14.25" customHeight="1">
      <c r="A49" s="105" t="s">
        <v>2241</v>
      </c>
      <c r="B49" s="105" t="s">
        <v>30</v>
      </c>
      <c r="C49" s="105" t="s">
        <v>1524</v>
      </c>
      <c r="D49" s="105">
        <f t="shared" si="0"/>
        <v>1</v>
      </c>
      <c r="E49" s="106" t="s">
        <v>2242</v>
      </c>
      <c r="F49" s="105" t="s">
        <v>1542</v>
      </c>
      <c r="G49" s="107">
        <v>200</v>
      </c>
      <c r="H49" s="105" t="s">
        <v>2243</v>
      </c>
      <c r="I49" s="105" t="s">
        <v>2244</v>
      </c>
      <c r="J49" s="108" t="s">
        <v>1565</v>
      </c>
    </row>
    <row r="50" spans="1:10" ht="14.25" customHeight="1">
      <c r="A50" s="105" t="s">
        <v>2245</v>
      </c>
      <c r="B50" s="105" t="s">
        <v>30</v>
      </c>
      <c r="C50" s="105" t="s">
        <v>1529</v>
      </c>
      <c r="D50" s="105">
        <f t="shared" si="0"/>
        <v>0</v>
      </c>
      <c r="E50" s="106" t="s">
        <v>2246</v>
      </c>
      <c r="F50" s="106" t="s">
        <v>1539</v>
      </c>
      <c r="G50" s="107">
        <v>323.39999999999998</v>
      </c>
      <c r="H50" s="105" t="s">
        <v>1676</v>
      </c>
      <c r="I50" s="106" t="s">
        <v>2247</v>
      </c>
      <c r="J50" s="109" t="s">
        <v>1527</v>
      </c>
    </row>
    <row r="51" spans="1:10" ht="14.25" customHeight="1">
      <c r="A51" s="105" t="s">
        <v>330</v>
      </c>
      <c r="B51" s="105" t="s">
        <v>30</v>
      </c>
      <c r="C51" s="106" t="s">
        <v>2217</v>
      </c>
      <c r="D51" s="105">
        <f t="shared" si="0"/>
        <v>1</v>
      </c>
      <c r="E51" s="105" t="s">
        <v>331</v>
      </c>
      <c r="F51" s="105" t="s">
        <v>1542</v>
      </c>
      <c r="G51" s="107">
        <v>291.39999999999998</v>
      </c>
      <c r="H51" s="105" t="s">
        <v>135</v>
      </c>
      <c r="I51" s="106" t="s">
        <v>2248</v>
      </c>
      <c r="J51" s="108" t="s">
        <v>1582</v>
      </c>
    </row>
    <row r="52" spans="1:10" ht="14.25" customHeight="1">
      <c r="A52" s="105" t="s">
        <v>2249</v>
      </c>
      <c r="B52" s="105" t="s">
        <v>30</v>
      </c>
      <c r="C52" s="105" t="s">
        <v>1529</v>
      </c>
      <c r="D52" s="105">
        <f t="shared" si="0"/>
        <v>0</v>
      </c>
      <c r="E52" s="106" t="s">
        <v>2250</v>
      </c>
      <c r="F52" s="106" t="s">
        <v>31</v>
      </c>
      <c r="G52" s="107">
        <v>90</v>
      </c>
      <c r="H52" s="105" t="s">
        <v>205</v>
      </c>
      <c r="I52" s="106" t="s">
        <v>2251</v>
      </c>
      <c r="J52" s="109" t="s">
        <v>1527</v>
      </c>
    </row>
    <row r="53" spans="1:10" ht="14.25" customHeight="1">
      <c r="A53" s="105" t="s">
        <v>2252</v>
      </c>
      <c r="B53" s="105" t="s">
        <v>30</v>
      </c>
      <c r="C53" s="105" t="s">
        <v>1524</v>
      </c>
      <c r="D53" s="105">
        <f t="shared" si="0"/>
        <v>1</v>
      </c>
      <c r="E53" s="105" t="s">
        <v>2253</v>
      </c>
      <c r="F53" s="106" t="s">
        <v>31</v>
      </c>
      <c r="G53" s="107">
        <v>2.61</v>
      </c>
      <c r="H53" s="105" t="s">
        <v>1633</v>
      </c>
      <c r="I53" s="106" t="s">
        <v>2254</v>
      </c>
      <c r="J53" s="109" t="s">
        <v>1527</v>
      </c>
    </row>
    <row r="54" spans="1:10" ht="14.25" customHeight="1">
      <c r="A54" s="105" t="s">
        <v>2255</v>
      </c>
      <c r="B54" s="105" t="s">
        <v>30</v>
      </c>
      <c r="C54" s="106" t="s">
        <v>2256</v>
      </c>
      <c r="D54" s="105">
        <f t="shared" si="0"/>
        <v>1</v>
      </c>
      <c r="E54" s="106" t="s">
        <v>2257</v>
      </c>
      <c r="F54" s="106" t="s">
        <v>31</v>
      </c>
      <c r="G54" s="107">
        <v>48.1</v>
      </c>
      <c r="H54" s="105" t="s">
        <v>73</v>
      </c>
      <c r="I54" s="106" t="s">
        <v>2258</v>
      </c>
      <c r="J54" s="108" t="s">
        <v>1623</v>
      </c>
    </row>
    <row r="55" spans="1:10" ht="14.25" customHeight="1">
      <c r="A55" s="105" t="s">
        <v>2259</v>
      </c>
      <c r="B55" s="105" t="s">
        <v>30</v>
      </c>
      <c r="C55" s="106" t="s">
        <v>1547</v>
      </c>
      <c r="D55" s="105">
        <f t="shared" si="0"/>
        <v>1</v>
      </c>
      <c r="E55" s="105" t="s">
        <v>2260</v>
      </c>
      <c r="F55" s="105" t="s">
        <v>1542</v>
      </c>
      <c r="G55" s="107">
        <v>100.8</v>
      </c>
      <c r="H55" s="105" t="s">
        <v>87</v>
      </c>
      <c r="I55" s="105" t="s">
        <v>2261</v>
      </c>
      <c r="J55" s="108" t="s">
        <v>1582</v>
      </c>
    </row>
    <row r="56" spans="1:10" ht="14.25" customHeight="1">
      <c r="A56" s="105" t="s">
        <v>2262</v>
      </c>
      <c r="B56" s="105" t="s">
        <v>30</v>
      </c>
      <c r="C56" s="105" t="s">
        <v>1529</v>
      </c>
      <c r="D56" s="105">
        <f t="shared" si="0"/>
        <v>0</v>
      </c>
      <c r="E56" s="105" t="s">
        <v>345</v>
      </c>
      <c r="F56" s="105" t="s">
        <v>1542</v>
      </c>
      <c r="G56" s="107">
        <v>140</v>
      </c>
      <c r="H56" s="105" t="s">
        <v>49</v>
      </c>
      <c r="I56" s="106" t="s">
        <v>2170</v>
      </c>
      <c r="J56" s="108" t="s">
        <v>1582</v>
      </c>
    </row>
    <row r="57" spans="1:10" ht="14.25" customHeight="1">
      <c r="A57" s="105" t="s">
        <v>333</v>
      </c>
      <c r="B57" s="105" t="s">
        <v>30</v>
      </c>
      <c r="C57" s="106" t="s">
        <v>2217</v>
      </c>
      <c r="D57" s="105">
        <f t="shared" si="0"/>
        <v>1</v>
      </c>
      <c r="E57" s="105" t="s">
        <v>334</v>
      </c>
      <c r="F57" s="105" t="s">
        <v>1542</v>
      </c>
      <c r="G57" s="107">
        <v>400</v>
      </c>
      <c r="H57" s="105" t="s">
        <v>127</v>
      </c>
      <c r="I57" s="106" t="s">
        <v>2263</v>
      </c>
      <c r="J57" s="108" t="s">
        <v>1582</v>
      </c>
    </row>
    <row r="58" spans="1:10" ht="14.25" customHeight="1">
      <c r="A58" s="105" t="s">
        <v>2264</v>
      </c>
      <c r="B58" s="105" t="s">
        <v>30</v>
      </c>
      <c r="C58" s="106" t="s">
        <v>1547</v>
      </c>
      <c r="D58" s="105">
        <f t="shared" si="0"/>
        <v>1</v>
      </c>
      <c r="E58" s="105" t="s">
        <v>2265</v>
      </c>
      <c r="F58" s="105" t="s">
        <v>1542</v>
      </c>
      <c r="G58" s="107">
        <v>26.6</v>
      </c>
      <c r="H58" s="105" t="s">
        <v>232</v>
      </c>
      <c r="I58" s="105" t="s">
        <v>2266</v>
      </c>
      <c r="J58" s="108" t="s">
        <v>1565</v>
      </c>
    </row>
    <row r="59" spans="1:10" ht="14.25" customHeight="1">
      <c r="A59" s="106" t="s">
        <v>2267</v>
      </c>
      <c r="B59" s="105" t="s">
        <v>30</v>
      </c>
      <c r="C59" s="105" t="s">
        <v>1524</v>
      </c>
      <c r="D59" s="105">
        <f t="shared" si="0"/>
        <v>1</v>
      </c>
      <c r="E59" s="105" t="s">
        <v>2268</v>
      </c>
      <c r="F59" s="106" t="s">
        <v>31</v>
      </c>
      <c r="G59" s="107">
        <v>7</v>
      </c>
      <c r="H59" s="105" t="s">
        <v>1616</v>
      </c>
      <c r="I59" s="106" t="s">
        <v>2269</v>
      </c>
      <c r="J59" s="109" t="s">
        <v>1527</v>
      </c>
    </row>
    <row r="60" spans="1:10" ht="14.25" customHeight="1">
      <c r="A60" s="105" t="s">
        <v>2270</v>
      </c>
      <c r="B60" s="105" t="s">
        <v>30</v>
      </c>
      <c r="C60" s="106" t="s">
        <v>1547</v>
      </c>
      <c r="D60" s="105">
        <f t="shared" si="0"/>
        <v>1</v>
      </c>
      <c r="E60" s="105" t="s">
        <v>1649</v>
      </c>
      <c r="F60" s="105" t="s">
        <v>1542</v>
      </c>
      <c r="G60" s="107">
        <v>152</v>
      </c>
      <c r="H60" s="105" t="s">
        <v>1616</v>
      </c>
      <c r="I60" s="105" t="s">
        <v>2271</v>
      </c>
      <c r="J60" s="108" t="s">
        <v>1565</v>
      </c>
    </row>
    <row r="61" spans="1:10" ht="14.25" customHeight="1">
      <c r="A61" s="105" t="s">
        <v>336</v>
      </c>
      <c r="B61" s="105" t="s">
        <v>30</v>
      </c>
      <c r="C61" s="106" t="s">
        <v>2217</v>
      </c>
      <c r="D61" s="105">
        <f t="shared" si="0"/>
        <v>1</v>
      </c>
      <c r="E61" s="105" t="s">
        <v>286</v>
      </c>
      <c r="F61" s="105" t="s">
        <v>1542</v>
      </c>
      <c r="G61" s="107">
        <v>220</v>
      </c>
      <c r="H61" s="105" t="s">
        <v>127</v>
      </c>
      <c r="I61" s="105" t="s">
        <v>337</v>
      </c>
      <c r="J61" s="108" t="s">
        <v>1565</v>
      </c>
    </row>
    <row r="62" spans="1:10" ht="14.25" customHeight="1">
      <c r="A62" s="105" t="s">
        <v>2272</v>
      </c>
      <c r="B62" s="105" t="s">
        <v>30</v>
      </c>
      <c r="C62" s="105" t="s">
        <v>1684</v>
      </c>
      <c r="D62" s="105">
        <f t="shared" si="0"/>
        <v>0</v>
      </c>
      <c r="E62" s="105" t="s">
        <v>2273</v>
      </c>
      <c r="F62" s="105" t="s">
        <v>1542</v>
      </c>
      <c r="G62" s="107">
        <v>155.05000000000001</v>
      </c>
      <c r="H62" s="105" t="s">
        <v>1766</v>
      </c>
      <c r="I62" s="106" t="s">
        <v>2248</v>
      </c>
      <c r="J62" s="108" t="s">
        <v>1582</v>
      </c>
    </row>
    <row r="63" spans="1:10" ht="14.25" customHeight="1">
      <c r="A63" s="105" t="s">
        <v>2274</v>
      </c>
      <c r="B63" s="105" t="s">
        <v>30</v>
      </c>
      <c r="C63" s="106" t="s">
        <v>2256</v>
      </c>
      <c r="D63" s="105">
        <f t="shared" si="0"/>
        <v>1</v>
      </c>
      <c r="E63" s="105" t="s">
        <v>2275</v>
      </c>
      <c r="F63" s="105" t="s">
        <v>1542</v>
      </c>
      <c r="G63" s="107">
        <v>9</v>
      </c>
      <c r="H63" s="105" t="s">
        <v>1932</v>
      </c>
      <c r="I63" s="106" t="s">
        <v>2276</v>
      </c>
      <c r="J63" s="108" t="s">
        <v>1629</v>
      </c>
    </row>
    <row r="64" spans="1:10" ht="14.25" customHeight="1">
      <c r="A64" s="105" t="s">
        <v>338</v>
      </c>
      <c r="B64" s="105" t="s">
        <v>30</v>
      </c>
      <c r="C64" s="106" t="s">
        <v>1674</v>
      </c>
      <c r="D64" s="105">
        <f t="shared" si="0"/>
        <v>1</v>
      </c>
      <c r="E64" s="106" t="s">
        <v>2277</v>
      </c>
      <c r="F64" s="106" t="s">
        <v>1539</v>
      </c>
      <c r="G64" s="107">
        <v>177.6</v>
      </c>
      <c r="H64" s="105" t="s">
        <v>171</v>
      </c>
      <c r="I64" s="106" t="s">
        <v>2278</v>
      </c>
      <c r="J64" s="108" t="s">
        <v>1582</v>
      </c>
    </row>
    <row r="65" spans="1:26" ht="14.25" customHeight="1">
      <c r="A65" s="105" t="s">
        <v>2279</v>
      </c>
      <c r="B65" s="105" t="s">
        <v>30</v>
      </c>
      <c r="C65" s="106" t="s">
        <v>2217</v>
      </c>
      <c r="D65" s="105">
        <f t="shared" si="0"/>
        <v>1</v>
      </c>
      <c r="E65" s="105" t="s">
        <v>2280</v>
      </c>
      <c r="F65" s="105" t="s">
        <v>1626</v>
      </c>
      <c r="G65" s="107">
        <v>20</v>
      </c>
      <c r="H65" s="105" t="s">
        <v>127</v>
      </c>
      <c r="I65" s="106" t="s">
        <v>2281</v>
      </c>
      <c r="J65" s="108" t="s">
        <v>1582</v>
      </c>
    </row>
    <row r="66" spans="1:26" ht="14.25" customHeight="1">
      <c r="A66" s="105" t="s">
        <v>2282</v>
      </c>
      <c r="B66" s="105" t="s">
        <v>30</v>
      </c>
      <c r="C66" s="105" t="s">
        <v>1524</v>
      </c>
      <c r="D66" s="105">
        <f t="shared" si="0"/>
        <v>1</v>
      </c>
      <c r="E66" s="105" t="s">
        <v>2230</v>
      </c>
      <c r="F66" s="106" t="s">
        <v>1539</v>
      </c>
      <c r="G66" s="107">
        <v>100</v>
      </c>
      <c r="H66" s="105" t="s">
        <v>1627</v>
      </c>
      <c r="I66" s="106" t="s">
        <v>2283</v>
      </c>
      <c r="J66" s="109" t="s">
        <v>1527</v>
      </c>
    </row>
    <row r="67" spans="1:26" ht="14.25" customHeight="1">
      <c r="A67" s="105" t="s">
        <v>341</v>
      </c>
      <c r="B67" s="105" t="s">
        <v>30</v>
      </c>
      <c r="C67" s="106" t="s">
        <v>1674</v>
      </c>
      <c r="D67" s="105">
        <f t="shared" si="0"/>
        <v>1</v>
      </c>
      <c r="E67" s="105" t="s">
        <v>342</v>
      </c>
      <c r="F67" s="105" t="s">
        <v>1542</v>
      </c>
      <c r="G67" s="107">
        <v>250</v>
      </c>
      <c r="H67" s="105" t="s">
        <v>205</v>
      </c>
      <c r="I67" s="106" t="s">
        <v>2284</v>
      </c>
      <c r="J67" s="108" t="s">
        <v>1565</v>
      </c>
    </row>
    <row r="68" spans="1:26" ht="14.25" customHeight="1">
      <c r="A68" s="105" t="s">
        <v>2285</v>
      </c>
      <c r="B68" s="105" t="s">
        <v>30</v>
      </c>
      <c r="C68" s="105" t="s">
        <v>1529</v>
      </c>
      <c r="D68" s="105">
        <f t="shared" si="0"/>
        <v>0</v>
      </c>
      <c r="E68" s="105" t="s">
        <v>2286</v>
      </c>
      <c r="F68" s="105" t="s">
        <v>1542</v>
      </c>
      <c r="G68" s="107">
        <v>50</v>
      </c>
      <c r="H68" s="105" t="s">
        <v>127</v>
      </c>
      <c r="I68" s="106" t="s">
        <v>2287</v>
      </c>
      <c r="J68" s="108" t="s">
        <v>1582</v>
      </c>
      <c r="O68" s="110"/>
      <c r="P68" s="110"/>
      <c r="Q68" s="110"/>
      <c r="R68" s="110"/>
      <c r="S68" s="110" t="s">
        <v>2288</v>
      </c>
      <c r="T68" s="84">
        <v>43844</v>
      </c>
    </row>
    <row r="69" spans="1:26" ht="14.25" customHeight="1">
      <c r="A69" s="105" t="s">
        <v>344</v>
      </c>
      <c r="B69" s="105" t="s">
        <v>30</v>
      </c>
      <c r="C69" s="106" t="s">
        <v>2217</v>
      </c>
      <c r="D69" s="105">
        <f t="shared" si="0"/>
        <v>1</v>
      </c>
      <c r="E69" s="105" t="s">
        <v>345</v>
      </c>
      <c r="F69" s="105" t="s">
        <v>1542</v>
      </c>
      <c r="G69" s="107">
        <v>140</v>
      </c>
      <c r="H69" s="105" t="s">
        <v>171</v>
      </c>
      <c r="I69" s="105" t="s">
        <v>346</v>
      </c>
      <c r="J69" s="108" t="s">
        <v>1582</v>
      </c>
    </row>
    <row r="70" spans="1:26" ht="14.25" customHeight="1">
      <c r="A70" s="105" t="s">
        <v>347</v>
      </c>
      <c r="B70" s="105" t="s">
        <v>30</v>
      </c>
      <c r="C70" s="106" t="s">
        <v>2217</v>
      </c>
      <c r="D70" s="105">
        <f t="shared" si="0"/>
        <v>1</v>
      </c>
      <c r="E70" s="105" t="s">
        <v>348</v>
      </c>
      <c r="F70" s="105" t="s">
        <v>1542</v>
      </c>
      <c r="G70" s="107">
        <v>55</v>
      </c>
      <c r="H70" s="105" t="s">
        <v>165</v>
      </c>
      <c r="I70" s="106" t="s">
        <v>2289</v>
      </c>
      <c r="J70" s="109" t="s">
        <v>1601</v>
      </c>
    </row>
    <row r="71" spans="1:26" ht="14.25" customHeight="1">
      <c r="A71" s="105" t="s">
        <v>2290</v>
      </c>
      <c r="B71" s="105" t="s">
        <v>30</v>
      </c>
      <c r="C71" s="106" t="s">
        <v>2217</v>
      </c>
      <c r="D71" s="105">
        <f t="shared" si="0"/>
        <v>1</v>
      </c>
      <c r="E71" s="105" t="s">
        <v>2291</v>
      </c>
      <c r="F71" s="105" t="s">
        <v>1542</v>
      </c>
      <c r="G71" s="107">
        <v>67</v>
      </c>
      <c r="H71" s="105" t="s">
        <v>165</v>
      </c>
      <c r="I71" s="106" t="s">
        <v>2292</v>
      </c>
      <c r="J71" s="108" t="s">
        <v>1565</v>
      </c>
    </row>
    <row r="72" spans="1:26" ht="14.25" customHeight="1">
      <c r="A72" s="105" t="s">
        <v>350</v>
      </c>
      <c r="B72" s="105" t="s">
        <v>30</v>
      </c>
      <c r="C72" s="106" t="s">
        <v>2217</v>
      </c>
      <c r="D72" s="105">
        <f t="shared" si="0"/>
        <v>1</v>
      </c>
      <c r="E72" s="105" t="s">
        <v>286</v>
      </c>
      <c r="F72" s="105" t="s">
        <v>1542</v>
      </c>
      <c r="G72" s="107">
        <v>90</v>
      </c>
      <c r="H72" s="105" t="s">
        <v>127</v>
      </c>
      <c r="I72" s="105" t="s">
        <v>351</v>
      </c>
      <c r="J72" s="108" t="s">
        <v>1565</v>
      </c>
    </row>
    <row r="73" spans="1:26" ht="14.25" customHeight="1">
      <c r="A73" s="105" t="s">
        <v>352</v>
      </c>
      <c r="B73" s="105" t="s">
        <v>30</v>
      </c>
      <c r="C73" s="106" t="s">
        <v>1674</v>
      </c>
      <c r="D73" s="105">
        <f t="shared" si="0"/>
        <v>1</v>
      </c>
      <c r="E73" s="105" t="s">
        <v>286</v>
      </c>
      <c r="F73" s="105" t="s">
        <v>1542</v>
      </c>
      <c r="G73" s="107">
        <v>240</v>
      </c>
      <c r="H73" s="105" t="s">
        <v>205</v>
      </c>
      <c r="I73" s="105" t="s">
        <v>353</v>
      </c>
      <c r="J73" s="108" t="s">
        <v>1565</v>
      </c>
    </row>
    <row r="74" spans="1:26" ht="14.25" customHeight="1">
      <c r="A74" s="105" t="s">
        <v>354</v>
      </c>
      <c r="B74" s="105" t="s">
        <v>30</v>
      </c>
      <c r="C74" s="106" t="s">
        <v>2293</v>
      </c>
      <c r="D74" s="105">
        <f t="shared" si="0"/>
        <v>1</v>
      </c>
      <c r="E74" s="105" t="s">
        <v>355</v>
      </c>
      <c r="F74" s="105" t="s">
        <v>1542</v>
      </c>
      <c r="G74" s="107">
        <v>72</v>
      </c>
      <c r="H74" s="105" t="s">
        <v>1676</v>
      </c>
      <c r="I74" s="105" t="s">
        <v>356</v>
      </c>
      <c r="J74" s="108" t="s">
        <v>1545</v>
      </c>
      <c r="Y74" s="11" t="s">
        <v>2294</v>
      </c>
      <c r="Z74" s="79">
        <v>43874</v>
      </c>
    </row>
    <row r="75" spans="1:26" ht="14.25" customHeight="1">
      <c r="A75" s="106" t="s">
        <v>2295</v>
      </c>
      <c r="B75" s="105" t="s">
        <v>30</v>
      </c>
      <c r="C75" s="105" t="s">
        <v>1524</v>
      </c>
      <c r="D75" s="105">
        <f t="shared" si="0"/>
        <v>1</v>
      </c>
      <c r="E75" s="105" t="s">
        <v>2193</v>
      </c>
      <c r="F75" s="105" t="s">
        <v>1542</v>
      </c>
      <c r="G75" s="107">
        <v>6</v>
      </c>
      <c r="H75" s="105" t="s">
        <v>87</v>
      </c>
      <c r="I75" s="106" t="s">
        <v>2139</v>
      </c>
      <c r="J75" s="108" t="s">
        <v>1565</v>
      </c>
    </row>
    <row r="76" spans="1:26" ht="14.25" customHeight="1">
      <c r="A76" s="105" t="s">
        <v>357</v>
      </c>
      <c r="B76" s="105" t="s">
        <v>30</v>
      </c>
      <c r="C76" s="106" t="s">
        <v>2217</v>
      </c>
      <c r="D76" s="105">
        <f t="shared" si="0"/>
        <v>1</v>
      </c>
      <c r="E76" s="106" t="s">
        <v>2296</v>
      </c>
      <c r="F76" s="106" t="s">
        <v>1539</v>
      </c>
      <c r="G76" s="107">
        <v>70</v>
      </c>
      <c r="H76" s="105" t="s">
        <v>139</v>
      </c>
      <c r="I76" s="105" t="s">
        <v>359</v>
      </c>
      <c r="J76" s="108" t="s">
        <v>1545</v>
      </c>
    </row>
    <row r="77" spans="1:26" ht="14.25" customHeight="1">
      <c r="A77" s="105" t="s">
        <v>2297</v>
      </c>
      <c r="B77" s="105" t="s">
        <v>30</v>
      </c>
      <c r="C77" s="106" t="s">
        <v>2256</v>
      </c>
      <c r="D77" s="105">
        <f t="shared" si="0"/>
        <v>1</v>
      </c>
      <c r="E77" s="105" t="s">
        <v>2298</v>
      </c>
      <c r="F77" s="105" t="s">
        <v>1542</v>
      </c>
      <c r="G77" s="107">
        <v>9</v>
      </c>
      <c r="H77" s="105" t="s">
        <v>119</v>
      </c>
      <c r="I77" s="105" t="s">
        <v>2299</v>
      </c>
      <c r="J77" s="108" t="s">
        <v>1582</v>
      </c>
    </row>
    <row r="78" spans="1:26" ht="14.25" customHeight="1">
      <c r="A78" s="105" t="s">
        <v>1495</v>
      </c>
      <c r="B78" s="105" t="s">
        <v>30</v>
      </c>
      <c r="C78" s="106" t="s">
        <v>1547</v>
      </c>
      <c r="D78" s="105">
        <f t="shared" si="0"/>
        <v>1</v>
      </c>
      <c r="E78" s="105" t="s">
        <v>2300</v>
      </c>
      <c r="F78" s="105" t="s">
        <v>1626</v>
      </c>
      <c r="G78" s="107">
        <v>100</v>
      </c>
      <c r="H78" s="105" t="s">
        <v>1497</v>
      </c>
      <c r="I78" s="105" t="s">
        <v>1496</v>
      </c>
      <c r="J78" s="108" t="s">
        <v>1582</v>
      </c>
    </row>
    <row r="79" spans="1:26" ht="14.25" customHeight="1">
      <c r="A79" s="105" t="s">
        <v>2301</v>
      </c>
      <c r="B79" s="105" t="s">
        <v>30</v>
      </c>
      <c r="C79" s="106" t="s">
        <v>1674</v>
      </c>
      <c r="D79" s="105">
        <f t="shared" si="0"/>
        <v>1</v>
      </c>
      <c r="E79" s="105" t="s">
        <v>286</v>
      </c>
      <c r="F79" s="105" t="s">
        <v>1542</v>
      </c>
      <c r="G79" s="107">
        <v>9</v>
      </c>
      <c r="H79" s="105" t="s">
        <v>171</v>
      </c>
      <c r="I79" s="105" t="s">
        <v>2302</v>
      </c>
      <c r="J79" s="108" t="s">
        <v>1565</v>
      </c>
    </row>
    <row r="80" spans="1:26" ht="14.25" customHeight="1">
      <c r="A80" s="105" t="s">
        <v>2303</v>
      </c>
      <c r="B80" s="105" t="s">
        <v>30</v>
      </c>
      <c r="C80" s="106" t="s">
        <v>2217</v>
      </c>
      <c r="D80" s="105">
        <f t="shared" si="0"/>
        <v>1</v>
      </c>
      <c r="E80" s="106" t="s">
        <v>2304</v>
      </c>
      <c r="F80" s="106" t="s">
        <v>31</v>
      </c>
      <c r="G80" s="107">
        <v>2.96</v>
      </c>
      <c r="H80" s="105" t="s">
        <v>1641</v>
      </c>
      <c r="I80" s="106" t="s">
        <v>2305</v>
      </c>
      <c r="J80" s="108" t="s">
        <v>1582</v>
      </c>
    </row>
    <row r="81" spans="1:20" ht="14.25" customHeight="1">
      <c r="A81" s="105" t="s">
        <v>2306</v>
      </c>
      <c r="B81" s="105" t="s">
        <v>30</v>
      </c>
      <c r="C81" s="106" t="s">
        <v>1674</v>
      </c>
      <c r="D81" s="105">
        <f t="shared" si="0"/>
        <v>1</v>
      </c>
      <c r="E81" s="106" t="s">
        <v>2307</v>
      </c>
      <c r="F81" s="105" t="s">
        <v>1542</v>
      </c>
      <c r="G81" s="107">
        <v>3</v>
      </c>
      <c r="H81" s="105" t="s">
        <v>1671</v>
      </c>
      <c r="I81" s="105" t="s">
        <v>2308</v>
      </c>
      <c r="J81" s="108" t="s">
        <v>1582</v>
      </c>
      <c r="Q81" s="11" t="s">
        <v>2309</v>
      </c>
      <c r="R81" s="111">
        <v>43874</v>
      </c>
    </row>
    <row r="82" spans="1:20" ht="14.25" customHeight="1">
      <c r="A82" s="105" t="s">
        <v>2310</v>
      </c>
      <c r="B82" s="105" t="s">
        <v>30</v>
      </c>
      <c r="C82" s="106" t="s">
        <v>1674</v>
      </c>
      <c r="D82" s="105">
        <f t="shared" si="0"/>
        <v>1</v>
      </c>
      <c r="E82" s="106" t="s">
        <v>2307</v>
      </c>
      <c r="F82" s="105" t="s">
        <v>1542</v>
      </c>
      <c r="G82" s="107">
        <v>3</v>
      </c>
      <c r="H82" s="105" t="s">
        <v>1671</v>
      </c>
      <c r="I82" s="105" t="s">
        <v>2311</v>
      </c>
      <c r="J82" s="108" t="s">
        <v>1582</v>
      </c>
      <c r="Q82" s="11" t="s">
        <v>2312</v>
      </c>
    </row>
    <row r="83" spans="1:20" ht="14.25" customHeight="1">
      <c r="A83" s="105" t="s">
        <v>360</v>
      </c>
      <c r="B83" s="105" t="s">
        <v>30</v>
      </c>
      <c r="C83" s="106" t="s">
        <v>2217</v>
      </c>
      <c r="D83" s="105">
        <f t="shared" si="0"/>
        <v>1</v>
      </c>
      <c r="E83" s="106" t="s">
        <v>2313</v>
      </c>
      <c r="F83" s="105" t="s">
        <v>1542</v>
      </c>
      <c r="G83" s="107">
        <v>29.5</v>
      </c>
      <c r="H83" s="105" t="s">
        <v>115</v>
      </c>
      <c r="I83" s="106" t="s">
        <v>2314</v>
      </c>
      <c r="J83" s="108" t="s">
        <v>1629</v>
      </c>
    </row>
    <row r="84" spans="1:20" ht="14.25" customHeight="1">
      <c r="A84" s="105" t="s">
        <v>2315</v>
      </c>
      <c r="B84" s="105" t="s">
        <v>30</v>
      </c>
      <c r="C84" s="106" t="s">
        <v>2217</v>
      </c>
      <c r="D84" s="105">
        <f t="shared" si="0"/>
        <v>1</v>
      </c>
      <c r="E84" s="105" t="s">
        <v>2316</v>
      </c>
      <c r="F84" s="105" t="s">
        <v>1542</v>
      </c>
      <c r="G84" s="107">
        <v>9</v>
      </c>
      <c r="H84" s="105" t="s">
        <v>1650</v>
      </c>
      <c r="I84" s="105" t="s">
        <v>2317</v>
      </c>
      <c r="J84" s="108" t="s">
        <v>1545</v>
      </c>
    </row>
    <row r="85" spans="1:20" ht="14.25" customHeight="1">
      <c r="A85" s="106" t="s">
        <v>2318</v>
      </c>
      <c r="B85" s="105" t="s">
        <v>30</v>
      </c>
      <c r="C85" s="106" t="s">
        <v>1674</v>
      </c>
      <c r="D85" s="105">
        <f t="shared" si="0"/>
        <v>1</v>
      </c>
      <c r="E85" s="105" t="s">
        <v>2319</v>
      </c>
      <c r="F85" s="105" t="s">
        <v>1542</v>
      </c>
      <c r="G85" s="107">
        <v>9</v>
      </c>
      <c r="H85" s="105" t="s">
        <v>1650</v>
      </c>
      <c r="I85" s="106" t="s">
        <v>2320</v>
      </c>
      <c r="J85" s="109" t="s">
        <v>1577</v>
      </c>
    </row>
    <row r="86" spans="1:20" ht="14.25" customHeight="1">
      <c r="A86" s="106" t="s">
        <v>2321</v>
      </c>
      <c r="B86" s="105" t="s">
        <v>30</v>
      </c>
      <c r="C86" s="106" t="s">
        <v>2217</v>
      </c>
      <c r="D86" s="105">
        <f t="shared" si="0"/>
        <v>1</v>
      </c>
      <c r="E86" s="105" t="s">
        <v>2319</v>
      </c>
      <c r="F86" s="105" t="s">
        <v>1542</v>
      </c>
      <c r="G86" s="107">
        <v>9</v>
      </c>
      <c r="H86" s="105" t="s">
        <v>1650</v>
      </c>
      <c r="I86" s="106" t="s">
        <v>2322</v>
      </c>
      <c r="J86" s="108" t="s">
        <v>1545</v>
      </c>
      <c r="O86" s="11" t="s">
        <v>2323</v>
      </c>
      <c r="P86" s="77">
        <v>43858</v>
      </c>
      <c r="T86" s="77"/>
    </row>
    <row r="87" spans="1:20" ht="14.25" customHeight="1">
      <c r="A87" s="105" t="s">
        <v>2324</v>
      </c>
      <c r="B87" s="105" t="s">
        <v>30</v>
      </c>
      <c r="C87" s="106" t="s">
        <v>2217</v>
      </c>
      <c r="D87" s="105">
        <f t="shared" si="0"/>
        <v>1</v>
      </c>
      <c r="E87" s="105" t="s">
        <v>2319</v>
      </c>
      <c r="F87" s="105" t="s">
        <v>1542</v>
      </c>
      <c r="G87" s="107">
        <v>9</v>
      </c>
      <c r="H87" s="105" t="s">
        <v>1650</v>
      </c>
      <c r="I87" s="105" t="s">
        <v>2325</v>
      </c>
      <c r="J87" s="108" t="s">
        <v>1565</v>
      </c>
    </row>
    <row r="88" spans="1:20" ht="14.25" customHeight="1">
      <c r="A88" s="105" t="s">
        <v>2326</v>
      </c>
      <c r="B88" s="105" t="s">
        <v>30</v>
      </c>
      <c r="C88" s="106" t="s">
        <v>2217</v>
      </c>
      <c r="D88" s="105">
        <f t="shared" si="0"/>
        <v>1</v>
      </c>
      <c r="E88" s="105" t="s">
        <v>2319</v>
      </c>
      <c r="F88" s="105" t="s">
        <v>1542</v>
      </c>
      <c r="G88" s="107">
        <v>9</v>
      </c>
      <c r="H88" s="105" t="s">
        <v>1650</v>
      </c>
      <c r="I88" s="105" t="s">
        <v>346</v>
      </c>
      <c r="J88" s="108" t="s">
        <v>1582</v>
      </c>
    </row>
    <row r="89" spans="1:20" ht="14.25" customHeight="1">
      <c r="A89" s="105" t="s">
        <v>361</v>
      </c>
      <c r="B89" s="105" t="s">
        <v>30</v>
      </c>
      <c r="C89" s="106" t="s">
        <v>2217</v>
      </c>
      <c r="D89" s="105">
        <f t="shared" si="0"/>
        <v>1</v>
      </c>
      <c r="E89" s="105" t="s">
        <v>362</v>
      </c>
      <c r="F89" s="105" t="s">
        <v>1542</v>
      </c>
      <c r="G89" s="107">
        <v>155.80000000000001</v>
      </c>
      <c r="H89" s="105" t="s">
        <v>73</v>
      </c>
      <c r="I89" s="106" t="s">
        <v>2327</v>
      </c>
      <c r="J89" s="108" t="s">
        <v>1582</v>
      </c>
    </row>
    <row r="90" spans="1:20" ht="14.25" customHeight="1">
      <c r="A90" s="105" t="s">
        <v>2328</v>
      </c>
      <c r="B90" s="105" t="s">
        <v>30</v>
      </c>
      <c r="C90" s="105" t="s">
        <v>1529</v>
      </c>
      <c r="D90" s="105">
        <f t="shared" si="0"/>
        <v>0</v>
      </c>
      <c r="E90" s="105" t="s">
        <v>2329</v>
      </c>
      <c r="F90" s="105" t="s">
        <v>1542</v>
      </c>
      <c r="G90" s="107">
        <v>9</v>
      </c>
      <c r="H90" s="105" t="s">
        <v>83</v>
      </c>
      <c r="I90" s="105" t="s">
        <v>2330</v>
      </c>
      <c r="J90" s="112" t="s">
        <v>1582</v>
      </c>
    </row>
    <row r="91" spans="1:20" ht="14.25" customHeight="1">
      <c r="A91" s="105" t="s">
        <v>2331</v>
      </c>
      <c r="B91" s="105" t="s">
        <v>30</v>
      </c>
      <c r="C91" s="105" t="s">
        <v>1529</v>
      </c>
      <c r="D91" s="105">
        <f t="shared" si="0"/>
        <v>0</v>
      </c>
      <c r="E91" s="105" t="s">
        <v>2329</v>
      </c>
      <c r="F91" s="105" t="s">
        <v>1542</v>
      </c>
      <c r="G91" s="107">
        <v>9</v>
      </c>
      <c r="H91" s="105" t="s">
        <v>83</v>
      </c>
      <c r="I91" s="105" t="s">
        <v>2332</v>
      </c>
      <c r="J91" s="112" t="s">
        <v>1565</v>
      </c>
    </row>
    <row r="92" spans="1:20" ht="14.25" customHeight="1">
      <c r="A92" s="105" t="s">
        <v>2333</v>
      </c>
      <c r="B92" s="105" t="s">
        <v>30</v>
      </c>
      <c r="C92" s="106" t="s">
        <v>1674</v>
      </c>
      <c r="D92" s="105">
        <f t="shared" si="0"/>
        <v>1</v>
      </c>
      <c r="E92" s="105" t="s">
        <v>2319</v>
      </c>
      <c r="F92" s="105" t="s">
        <v>1542</v>
      </c>
      <c r="G92" s="107">
        <v>9</v>
      </c>
      <c r="H92" s="105" t="s">
        <v>1650</v>
      </c>
      <c r="I92" s="105" t="s">
        <v>371</v>
      </c>
      <c r="J92" s="109" t="s">
        <v>1601</v>
      </c>
    </row>
    <row r="93" spans="1:20" ht="14.25" customHeight="1">
      <c r="A93" s="105" t="s">
        <v>2334</v>
      </c>
      <c r="B93" s="105" t="s">
        <v>30</v>
      </c>
      <c r="C93" s="106" t="s">
        <v>1674</v>
      </c>
      <c r="D93" s="105">
        <f t="shared" si="0"/>
        <v>1</v>
      </c>
      <c r="E93" s="105" t="s">
        <v>2319</v>
      </c>
      <c r="F93" s="105" t="s">
        <v>1542</v>
      </c>
      <c r="G93" s="107">
        <v>9</v>
      </c>
      <c r="H93" s="105" t="s">
        <v>1650</v>
      </c>
      <c r="I93" s="105" t="s">
        <v>371</v>
      </c>
      <c r="J93" s="109" t="s">
        <v>1601</v>
      </c>
    </row>
    <row r="94" spans="1:20" ht="14.25" customHeight="1">
      <c r="A94" s="105" t="s">
        <v>2335</v>
      </c>
      <c r="B94" s="105" t="s">
        <v>30</v>
      </c>
      <c r="C94" s="106" t="s">
        <v>1674</v>
      </c>
      <c r="D94" s="105">
        <f t="shared" si="0"/>
        <v>1</v>
      </c>
      <c r="E94" s="105" t="s">
        <v>2319</v>
      </c>
      <c r="F94" s="105" t="s">
        <v>1542</v>
      </c>
      <c r="G94" s="107">
        <v>9</v>
      </c>
      <c r="H94" s="105" t="s">
        <v>1650</v>
      </c>
      <c r="I94" s="105" t="s">
        <v>371</v>
      </c>
      <c r="J94" s="109" t="s">
        <v>1601</v>
      </c>
    </row>
    <row r="95" spans="1:20" ht="14.25" customHeight="1">
      <c r="A95" s="105" t="s">
        <v>2336</v>
      </c>
      <c r="B95" s="105" t="s">
        <v>30</v>
      </c>
      <c r="C95" s="106" t="s">
        <v>1674</v>
      </c>
      <c r="D95" s="105">
        <f t="shared" si="0"/>
        <v>1</v>
      </c>
      <c r="E95" s="105" t="s">
        <v>2319</v>
      </c>
      <c r="F95" s="105" t="s">
        <v>1542</v>
      </c>
      <c r="G95" s="107">
        <v>9</v>
      </c>
      <c r="H95" s="105" t="s">
        <v>1650</v>
      </c>
      <c r="I95" s="105" t="s">
        <v>371</v>
      </c>
      <c r="J95" s="109" t="s">
        <v>1601</v>
      </c>
    </row>
    <row r="96" spans="1:20" ht="14.25" customHeight="1">
      <c r="A96" s="105" t="s">
        <v>2337</v>
      </c>
      <c r="B96" s="105" t="s">
        <v>30</v>
      </c>
      <c r="C96" s="106" t="s">
        <v>2217</v>
      </c>
      <c r="D96" s="105">
        <f t="shared" si="0"/>
        <v>1</v>
      </c>
      <c r="E96" s="105" t="s">
        <v>2338</v>
      </c>
      <c r="F96" s="105" t="s">
        <v>1542</v>
      </c>
      <c r="G96" s="107">
        <v>9</v>
      </c>
      <c r="H96" s="105" t="s">
        <v>73</v>
      </c>
      <c r="I96" s="105" t="s">
        <v>2339</v>
      </c>
      <c r="J96" s="112" t="s">
        <v>1545</v>
      </c>
    </row>
    <row r="97" spans="1:16" ht="14.25" customHeight="1">
      <c r="A97" s="105" t="s">
        <v>2340</v>
      </c>
      <c r="B97" s="105" t="s">
        <v>30</v>
      </c>
      <c r="C97" s="106" t="s">
        <v>1674</v>
      </c>
      <c r="D97" s="105">
        <f t="shared" si="0"/>
        <v>1</v>
      </c>
      <c r="E97" s="105" t="s">
        <v>1879</v>
      </c>
      <c r="F97" s="105" t="s">
        <v>1542</v>
      </c>
      <c r="G97" s="107">
        <v>9</v>
      </c>
      <c r="H97" s="105" t="s">
        <v>83</v>
      </c>
      <c r="I97" s="113" t="s">
        <v>2341</v>
      </c>
      <c r="J97" s="112" t="s">
        <v>1582</v>
      </c>
    </row>
    <row r="98" spans="1:16" ht="14.25" customHeight="1">
      <c r="A98" s="105" t="s">
        <v>2342</v>
      </c>
      <c r="B98" s="105" t="s">
        <v>30</v>
      </c>
      <c r="C98" s="106" t="s">
        <v>1674</v>
      </c>
      <c r="D98" s="105">
        <f t="shared" si="0"/>
        <v>1</v>
      </c>
      <c r="E98" s="105" t="s">
        <v>1879</v>
      </c>
      <c r="F98" s="105" t="s">
        <v>1542</v>
      </c>
      <c r="G98" s="107">
        <v>9</v>
      </c>
      <c r="H98" s="105" t="s">
        <v>83</v>
      </c>
      <c r="I98" s="105" t="s">
        <v>2343</v>
      </c>
      <c r="J98" s="108" t="s">
        <v>1565</v>
      </c>
    </row>
    <row r="99" spans="1:16" ht="14.25" customHeight="1">
      <c r="A99" s="105" t="s">
        <v>2344</v>
      </c>
      <c r="B99" s="105" t="s">
        <v>30</v>
      </c>
      <c r="C99" s="106" t="s">
        <v>1674</v>
      </c>
      <c r="D99" s="105">
        <f t="shared" si="0"/>
        <v>1</v>
      </c>
      <c r="E99" s="105" t="s">
        <v>1879</v>
      </c>
      <c r="F99" s="105" t="s">
        <v>1542</v>
      </c>
      <c r="G99" s="107">
        <v>9</v>
      </c>
      <c r="H99" s="105" t="s">
        <v>83</v>
      </c>
      <c r="I99" s="105" t="s">
        <v>2345</v>
      </c>
      <c r="J99" s="108" t="s">
        <v>1565</v>
      </c>
    </row>
    <row r="100" spans="1:16" ht="14.25" customHeight="1">
      <c r="A100" s="105" t="s">
        <v>2346</v>
      </c>
      <c r="B100" s="105" t="s">
        <v>30</v>
      </c>
      <c r="C100" s="106" t="s">
        <v>1674</v>
      </c>
      <c r="D100" s="105">
        <f t="shared" si="0"/>
        <v>1</v>
      </c>
      <c r="E100" s="105" t="s">
        <v>1879</v>
      </c>
      <c r="F100" s="105" t="s">
        <v>1542</v>
      </c>
      <c r="G100" s="107">
        <v>9</v>
      </c>
      <c r="H100" s="105" t="s">
        <v>83</v>
      </c>
      <c r="I100" s="105" t="s">
        <v>2347</v>
      </c>
      <c r="J100" s="114" t="s">
        <v>1577</v>
      </c>
    </row>
    <row r="101" spans="1:16" ht="14.25" customHeight="1">
      <c r="A101" s="105" t="s">
        <v>2348</v>
      </c>
      <c r="B101" s="105" t="s">
        <v>30</v>
      </c>
      <c r="C101" s="106" t="s">
        <v>1674</v>
      </c>
      <c r="D101" s="105">
        <f t="shared" si="0"/>
        <v>1</v>
      </c>
      <c r="E101" s="106" t="s">
        <v>2349</v>
      </c>
      <c r="F101" s="106" t="s">
        <v>31</v>
      </c>
      <c r="G101" s="107">
        <v>4.5</v>
      </c>
      <c r="H101" s="105" t="s">
        <v>2233</v>
      </c>
      <c r="I101" s="105" t="s">
        <v>2350</v>
      </c>
      <c r="J101" s="112" t="s">
        <v>1533</v>
      </c>
    </row>
    <row r="102" spans="1:16" ht="14.25" customHeight="1">
      <c r="A102" s="105" t="s">
        <v>2351</v>
      </c>
      <c r="B102" s="105" t="s">
        <v>30</v>
      </c>
      <c r="C102" s="106" t="s">
        <v>2217</v>
      </c>
      <c r="D102" s="105">
        <f t="shared" si="0"/>
        <v>1</v>
      </c>
      <c r="E102" s="105" t="s">
        <v>2187</v>
      </c>
      <c r="F102" s="105" t="s">
        <v>1626</v>
      </c>
      <c r="G102" s="107">
        <v>4.5</v>
      </c>
      <c r="H102" s="105" t="s">
        <v>1776</v>
      </c>
      <c r="I102" s="106" t="s">
        <v>2188</v>
      </c>
      <c r="J102" s="108" t="s">
        <v>1582</v>
      </c>
    </row>
    <row r="103" spans="1:16" ht="14.25" customHeight="1">
      <c r="A103" s="105" t="s">
        <v>2352</v>
      </c>
      <c r="B103" s="105" t="s">
        <v>30</v>
      </c>
      <c r="C103" s="106" t="s">
        <v>1674</v>
      </c>
      <c r="D103" s="105">
        <f t="shared" si="0"/>
        <v>1</v>
      </c>
      <c r="E103" s="105" t="s">
        <v>198</v>
      </c>
      <c r="F103" s="105" t="s">
        <v>1542</v>
      </c>
      <c r="G103" s="107">
        <v>9</v>
      </c>
      <c r="H103" s="105" t="s">
        <v>139</v>
      </c>
      <c r="I103" s="105" t="s">
        <v>2353</v>
      </c>
      <c r="J103" s="114" t="s">
        <v>1527</v>
      </c>
    </row>
    <row r="104" spans="1:16" ht="14.25" customHeight="1">
      <c r="A104" s="105" t="s">
        <v>2354</v>
      </c>
      <c r="B104" s="105" t="s">
        <v>30</v>
      </c>
      <c r="C104" s="106" t="s">
        <v>1674</v>
      </c>
      <c r="D104" s="105">
        <f t="shared" si="0"/>
        <v>1</v>
      </c>
      <c r="E104" s="105" t="s">
        <v>198</v>
      </c>
      <c r="F104" s="105" t="s">
        <v>1542</v>
      </c>
      <c r="G104" s="107">
        <v>9</v>
      </c>
      <c r="H104" s="105" t="s">
        <v>139</v>
      </c>
      <c r="I104" s="105" t="s">
        <v>2355</v>
      </c>
      <c r="J104" s="109" t="s">
        <v>1527</v>
      </c>
    </row>
    <row r="105" spans="1:16" ht="14.25" customHeight="1">
      <c r="A105" s="105" t="s">
        <v>2356</v>
      </c>
      <c r="B105" s="105" t="s">
        <v>30</v>
      </c>
      <c r="C105" s="106" t="s">
        <v>1674</v>
      </c>
      <c r="D105" s="105">
        <f t="shared" si="0"/>
        <v>1</v>
      </c>
      <c r="E105" s="105" t="s">
        <v>1879</v>
      </c>
      <c r="F105" s="105" t="s">
        <v>1542</v>
      </c>
      <c r="G105" s="107">
        <v>9</v>
      </c>
      <c r="H105" s="105" t="s">
        <v>83</v>
      </c>
      <c r="I105" s="105" t="s">
        <v>2332</v>
      </c>
      <c r="J105" s="112" t="s">
        <v>1565</v>
      </c>
      <c r="O105" s="11" t="s">
        <v>2357</v>
      </c>
      <c r="P105" s="79">
        <v>43867</v>
      </c>
    </row>
    <row r="106" spans="1:16" ht="14.25" customHeight="1">
      <c r="A106" s="105" t="s">
        <v>2358</v>
      </c>
      <c r="B106" s="105" t="s">
        <v>30</v>
      </c>
      <c r="C106" s="106" t="s">
        <v>2217</v>
      </c>
      <c r="D106" s="105">
        <f t="shared" si="0"/>
        <v>1</v>
      </c>
      <c r="E106" s="105" t="s">
        <v>2187</v>
      </c>
      <c r="F106" s="105" t="s">
        <v>1626</v>
      </c>
      <c r="G106" s="107">
        <v>0.34499999999999997</v>
      </c>
      <c r="H106" s="105" t="s">
        <v>83</v>
      </c>
      <c r="I106" s="106" t="s">
        <v>2188</v>
      </c>
      <c r="J106" s="108" t="s">
        <v>1582</v>
      </c>
    </row>
    <row r="107" spans="1:16" ht="14.25" customHeight="1">
      <c r="A107" s="105" t="s">
        <v>2359</v>
      </c>
      <c r="B107" s="105" t="s">
        <v>30</v>
      </c>
      <c r="C107" s="106" t="s">
        <v>2217</v>
      </c>
      <c r="D107" s="105">
        <f t="shared" si="0"/>
        <v>1</v>
      </c>
      <c r="E107" s="105" t="s">
        <v>2319</v>
      </c>
      <c r="F107" s="105" t="s">
        <v>1542</v>
      </c>
      <c r="G107" s="107">
        <v>9</v>
      </c>
      <c r="H107" s="105" t="s">
        <v>1650</v>
      </c>
      <c r="I107" s="105" t="s">
        <v>2325</v>
      </c>
      <c r="J107" s="108" t="s">
        <v>1565</v>
      </c>
    </row>
    <row r="108" spans="1:16" ht="14.25" customHeight="1">
      <c r="A108" s="105" t="s">
        <v>363</v>
      </c>
      <c r="B108" s="105" t="s">
        <v>30</v>
      </c>
      <c r="C108" s="106" t="s">
        <v>1674</v>
      </c>
      <c r="D108" s="105">
        <f t="shared" si="0"/>
        <v>1</v>
      </c>
      <c r="E108" s="105" t="s">
        <v>198</v>
      </c>
      <c r="F108" s="105" t="s">
        <v>1542</v>
      </c>
      <c r="G108" s="107">
        <v>50</v>
      </c>
      <c r="H108" s="105" t="s">
        <v>139</v>
      </c>
      <c r="I108" s="105" t="s">
        <v>364</v>
      </c>
      <c r="J108" s="109" t="s">
        <v>1601</v>
      </c>
    </row>
    <row r="109" spans="1:16" ht="14.25" customHeight="1">
      <c r="A109" s="105" t="s">
        <v>2360</v>
      </c>
      <c r="B109" s="105" t="s">
        <v>30</v>
      </c>
      <c r="C109" s="105" t="s">
        <v>1529</v>
      </c>
      <c r="D109" s="105">
        <f t="shared" si="0"/>
        <v>0</v>
      </c>
      <c r="E109" s="106" t="s">
        <v>2361</v>
      </c>
      <c r="F109" s="105" t="s">
        <v>1542</v>
      </c>
      <c r="G109" s="107">
        <v>500</v>
      </c>
      <c r="H109" s="105" t="s">
        <v>2362</v>
      </c>
      <c r="I109" s="106" t="s">
        <v>2363</v>
      </c>
      <c r="J109" s="108" t="s">
        <v>1565</v>
      </c>
    </row>
    <row r="110" spans="1:16" ht="14.25" customHeight="1">
      <c r="A110" s="105" t="s">
        <v>2364</v>
      </c>
      <c r="B110" s="105" t="s">
        <v>30</v>
      </c>
      <c r="C110" s="106" t="s">
        <v>1674</v>
      </c>
      <c r="D110" s="105">
        <f t="shared" si="0"/>
        <v>1</v>
      </c>
      <c r="E110" s="106" t="s">
        <v>2141</v>
      </c>
      <c r="F110" s="106" t="s">
        <v>31</v>
      </c>
      <c r="G110" s="107">
        <v>2.95</v>
      </c>
      <c r="H110" s="105" t="s">
        <v>171</v>
      </c>
      <c r="I110" s="106" t="s">
        <v>2305</v>
      </c>
      <c r="J110" s="108" t="s">
        <v>1582</v>
      </c>
    </row>
    <row r="111" spans="1:16" ht="14.25" customHeight="1">
      <c r="A111" s="105" t="s">
        <v>365</v>
      </c>
      <c r="B111" s="105" t="s">
        <v>30</v>
      </c>
      <c r="C111" s="106" t="s">
        <v>2217</v>
      </c>
      <c r="D111" s="105">
        <f t="shared" si="0"/>
        <v>1</v>
      </c>
      <c r="E111" s="105" t="s">
        <v>366</v>
      </c>
      <c r="F111" s="105" t="s">
        <v>1542</v>
      </c>
      <c r="G111" s="107">
        <v>141</v>
      </c>
      <c r="H111" s="105" t="s">
        <v>165</v>
      </c>
      <c r="I111" s="105" t="s">
        <v>367</v>
      </c>
      <c r="J111" s="108" t="s">
        <v>1545</v>
      </c>
    </row>
    <row r="112" spans="1:16" ht="14.25" customHeight="1">
      <c r="A112" s="105" t="s">
        <v>2365</v>
      </c>
      <c r="B112" s="105" t="s">
        <v>30</v>
      </c>
      <c r="C112" s="106" t="s">
        <v>1674</v>
      </c>
      <c r="D112" s="105">
        <f t="shared" si="0"/>
        <v>1</v>
      </c>
      <c r="E112" s="106" t="s">
        <v>2366</v>
      </c>
      <c r="F112" s="106" t="s">
        <v>31</v>
      </c>
      <c r="G112" s="107">
        <v>2.95</v>
      </c>
      <c r="H112" s="105" t="s">
        <v>94</v>
      </c>
      <c r="I112" s="106" t="s">
        <v>2305</v>
      </c>
      <c r="J112" s="108" t="s">
        <v>1582</v>
      </c>
    </row>
    <row r="113" spans="1:17" ht="14.25" customHeight="1">
      <c r="A113" s="105" t="s">
        <v>2367</v>
      </c>
      <c r="B113" s="105" t="s">
        <v>30</v>
      </c>
      <c r="C113" s="106" t="s">
        <v>1674</v>
      </c>
      <c r="D113" s="105">
        <f t="shared" si="0"/>
        <v>1</v>
      </c>
      <c r="E113" s="106" t="s">
        <v>2368</v>
      </c>
      <c r="F113" s="106" t="s">
        <v>31</v>
      </c>
      <c r="G113" s="107">
        <v>2.95</v>
      </c>
      <c r="H113" s="105" t="s">
        <v>101</v>
      </c>
      <c r="I113" s="106" t="s">
        <v>2305</v>
      </c>
      <c r="J113" s="108" t="s">
        <v>1582</v>
      </c>
    </row>
    <row r="114" spans="1:17" ht="14.25" customHeight="1">
      <c r="A114" s="105" t="s">
        <v>2369</v>
      </c>
      <c r="B114" s="105" t="s">
        <v>30</v>
      </c>
      <c r="C114" s="106" t="s">
        <v>1674</v>
      </c>
      <c r="D114" s="105">
        <f t="shared" si="0"/>
        <v>1</v>
      </c>
      <c r="E114" s="105" t="s">
        <v>2319</v>
      </c>
      <c r="F114" s="105" t="s">
        <v>1542</v>
      </c>
      <c r="G114" s="107">
        <v>6.6</v>
      </c>
      <c r="H114" s="105" t="s">
        <v>1650</v>
      </c>
      <c r="I114" s="105" t="s">
        <v>2370</v>
      </c>
      <c r="J114" s="108" t="s">
        <v>1582</v>
      </c>
    </row>
    <row r="115" spans="1:17" ht="14.25" customHeight="1">
      <c r="A115" s="105" t="s">
        <v>368</v>
      </c>
      <c r="B115" s="105" t="s">
        <v>30</v>
      </c>
      <c r="C115" s="106" t="s">
        <v>2217</v>
      </c>
      <c r="D115" s="105">
        <f t="shared" si="0"/>
        <v>1</v>
      </c>
      <c r="E115" s="106" t="s">
        <v>1568</v>
      </c>
      <c r="F115" s="105" t="s">
        <v>1542</v>
      </c>
      <c r="G115" s="107">
        <v>114</v>
      </c>
      <c r="H115" s="105" t="s">
        <v>101</v>
      </c>
      <c r="I115" s="105" t="s">
        <v>369</v>
      </c>
      <c r="J115" s="108" t="s">
        <v>1565</v>
      </c>
    </row>
    <row r="116" spans="1:17" ht="14.25" customHeight="1">
      <c r="A116" s="105" t="s">
        <v>1920</v>
      </c>
      <c r="B116" s="105" t="s">
        <v>30</v>
      </c>
      <c r="C116" s="105" t="s">
        <v>1529</v>
      </c>
      <c r="D116" s="105">
        <f t="shared" si="0"/>
        <v>0</v>
      </c>
      <c r="E116" s="105" t="s">
        <v>1921</v>
      </c>
      <c r="F116" s="105" t="s">
        <v>1542</v>
      </c>
      <c r="G116" s="107">
        <v>9</v>
      </c>
      <c r="H116" s="105" t="s">
        <v>87</v>
      </c>
      <c r="I116" s="105" t="s">
        <v>2371</v>
      </c>
      <c r="J116" s="108" t="s">
        <v>1560</v>
      </c>
    </row>
    <row r="117" spans="1:17" ht="14.25" customHeight="1">
      <c r="A117" s="105" t="s">
        <v>2372</v>
      </c>
      <c r="B117" s="105" t="s">
        <v>30</v>
      </c>
      <c r="C117" s="106" t="s">
        <v>2217</v>
      </c>
      <c r="D117" s="105">
        <f t="shared" si="0"/>
        <v>1</v>
      </c>
      <c r="E117" s="106" t="s">
        <v>2373</v>
      </c>
      <c r="F117" s="105" t="s">
        <v>1542</v>
      </c>
      <c r="G117" s="107">
        <v>9</v>
      </c>
      <c r="H117" s="105" t="s">
        <v>73</v>
      </c>
      <c r="I117" s="106" t="s">
        <v>2374</v>
      </c>
      <c r="J117" s="108" t="s">
        <v>1565</v>
      </c>
    </row>
    <row r="118" spans="1:17" ht="14.25" customHeight="1">
      <c r="A118" s="105" t="s">
        <v>2375</v>
      </c>
      <c r="B118" s="105" t="s">
        <v>30</v>
      </c>
      <c r="C118" s="106" t="s">
        <v>1674</v>
      </c>
      <c r="D118" s="105">
        <f t="shared" si="0"/>
        <v>1</v>
      </c>
      <c r="E118" s="105" t="s">
        <v>286</v>
      </c>
      <c r="F118" s="105" t="s">
        <v>1542</v>
      </c>
      <c r="G118" s="107">
        <v>9</v>
      </c>
      <c r="H118" s="105" t="s">
        <v>205</v>
      </c>
      <c r="I118" s="105" t="s">
        <v>2376</v>
      </c>
      <c r="J118" s="108" t="s">
        <v>1565</v>
      </c>
    </row>
    <row r="119" spans="1:17" ht="14.25" customHeight="1">
      <c r="A119" s="105" t="s">
        <v>370</v>
      </c>
      <c r="B119" s="105" t="s">
        <v>30</v>
      </c>
      <c r="C119" s="106" t="s">
        <v>1674</v>
      </c>
      <c r="D119" s="105">
        <f t="shared" si="0"/>
        <v>1</v>
      </c>
      <c r="E119" s="105" t="s">
        <v>289</v>
      </c>
      <c r="F119" s="105" t="s">
        <v>1542</v>
      </c>
      <c r="G119" s="107">
        <v>105</v>
      </c>
      <c r="H119" s="105" t="s">
        <v>139</v>
      </c>
      <c r="I119" s="105" t="s">
        <v>371</v>
      </c>
      <c r="J119" s="109" t="s">
        <v>1601</v>
      </c>
      <c r="K119" s="108"/>
      <c r="L119" s="108"/>
      <c r="M119" s="108" t="s">
        <v>2377</v>
      </c>
      <c r="N119" s="115">
        <v>43845</v>
      </c>
    </row>
    <row r="120" spans="1:17" ht="14.25" customHeight="1">
      <c r="A120" s="105" t="s">
        <v>2378</v>
      </c>
      <c r="B120" s="105" t="s">
        <v>30</v>
      </c>
      <c r="C120" s="106" t="s">
        <v>1684</v>
      </c>
      <c r="D120" s="105">
        <f t="shared" si="0"/>
        <v>0</v>
      </c>
      <c r="E120" s="105" t="s">
        <v>289</v>
      </c>
      <c r="F120" s="105" t="s">
        <v>1542</v>
      </c>
      <c r="G120" s="107">
        <v>105</v>
      </c>
      <c r="H120" s="105" t="s">
        <v>139</v>
      </c>
      <c r="I120" s="106" t="s">
        <v>2170</v>
      </c>
      <c r="J120" s="108" t="s">
        <v>1582</v>
      </c>
    </row>
    <row r="121" spans="1:17" ht="14.25" customHeight="1">
      <c r="A121" s="105" t="s">
        <v>2379</v>
      </c>
      <c r="B121" s="105" t="s">
        <v>30</v>
      </c>
      <c r="C121" s="106" t="s">
        <v>1674</v>
      </c>
      <c r="D121" s="105">
        <f t="shared" si="0"/>
        <v>1</v>
      </c>
      <c r="E121" s="105" t="s">
        <v>286</v>
      </c>
      <c r="F121" s="105" t="s">
        <v>1542</v>
      </c>
      <c r="G121" s="107">
        <v>9</v>
      </c>
      <c r="H121" s="105" t="s">
        <v>127</v>
      </c>
      <c r="I121" s="105" t="s">
        <v>2308</v>
      </c>
      <c r="J121" s="108" t="s">
        <v>1582</v>
      </c>
    </row>
    <row r="122" spans="1:17" ht="14.25" customHeight="1">
      <c r="A122" s="105" t="s">
        <v>2380</v>
      </c>
      <c r="B122" s="105" t="s">
        <v>30</v>
      </c>
      <c r="C122" s="106" t="s">
        <v>1674</v>
      </c>
      <c r="D122" s="105">
        <f t="shared" si="0"/>
        <v>1</v>
      </c>
      <c r="E122" s="105" t="s">
        <v>286</v>
      </c>
      <c r="F122" s="105" t="s">
        <v>1542</v>
      </c>
      <c r="G122" s="107">
        <v>9</v>
      </c>
      <c r="H122" s="105" t="s">
        <v>127</v>
      </c>
      <c r="I122" s="105" t="s">
        <v>2330</v>
      </c>
      <c r="J122" s="112" t="s">
        <v>1582</v>
      </c>
    </row>
    <row r="123" spans="1:17" ht="14.25" customHeight="1">
      <c r="A123" s="105" t="s">
        <v>2381</v>
      </c>
      <c r="B123" s="105" t="s">
        <v>30</v>
      </c>
      <c r="C123" s="106" t="s">
        <v>1674</v>
      </c>
      <c r="D123" s="105">
        <f t="shared" si="0"/>
        <v>1</v>
      </c>
      <c r="E123" s="105" t="s">
        <v>286</v>
      </c>
      <c r="F123" s="105" t="s">
        <v>1542</v>
      </c>
      <c r="G123" s="107">
        <v>9</v>
      </c>
      <c r="H123" s="105" t="s">
        <v>127</v>
      </c>
      <c r="I123" s="105" t="s">
        <v>2382</v>
      </c>
      <c r="J123" s="105" t="s">
        <v>1582</v>
      </c>
      <c r="K123" s="74"/>
      <c r="L123" s="74"/>
      <c r="M123" s="74"/>
      <c r="N123" s="74"/>
      <c r="O123" s="74"/>
      <c r="P123" s="74"/>
      <c r="Q123" s="74"/>
    </row>
    <row r="124" spans="1:17" ht="14.25" customHeight="1">
      <c r="A124" s="105" t="s">
        <v>2383</v>
      </c>
      <c r="B124" s="105" t="s">
        <v>30</v>
      </c>
      <c r="C124" s="105" t="s">
        <v>372</v>
      </c>
      <c r="D124" s="105">
        <f t="shared" si="0"/>
        <v>1</v>
      </c>
      <c r="E124" s="105" t="s">
        <v>2384</v>
      </c>
      <c r="F124" s="105" t="s">
        <v>1542</v>
      </c>
      <c r="G124" s="107">
        <v>9</v>
      </c>
      <c r="H124" s="105" t="s">
        <v>83</v>
      </c>
      <c r="I124" s="106" t="s">
        <v>2385</v>
      </c>
      <c r="J124" s="105" t="s">
        <v>1629</v>
      </c>
      <c r="K124" s="74"/>
      <c r="L124" s="74"/>
      <c r="M124" s="74"/>
      <c r="N124" s="74"/>
      <c r="O124" s="74"/>
      <c r="P124" s="74"/>
      <c r="Q124" s="74"/>
    </row>
    <row r="125" spans="1:17" ht="14.25" customHeight="1">
      <c r="A125" s="106" t="s">
        <v>2386</v>
      </c>
      <c r="B125" s="105" t="s">
        <v>30</v>
      </c>
      <c r="C125" s="105" t="s">
        <v>372</v>
      </c>
      <c r="D125" s="105">
        <f t="shared" si="0"/>
        <v>1</v>
      </c>
      <c r="E125" s="105" t="s">
        <v>286</v>
      </c>
      <c r="F125" s="105" t="s">
        <v>1542</v>
      </c>
      <c r="G125" s="107">
        <v>9</v>
      </c>
      <c r="H125" s="105" t="s">
        <v>127</v>
      </c>
      <c r="I125" s="106" t="s">
        <v>2387</v>
      </c>
      <c r="J125" s="105" t="s">
        <v>1582</v>
      </c>
      <c r="K125" s="74"/>
      <c r="L125" s="74"/>
      <c r="M125" s="74"/>
      <c r="N125" s="74"/>
      <c r="O125" s="5" t="s">
        <v>2388</v>
      </c>
      <c r="P125" s="116">
        <v>43847</v>
      </c>
      <c r="Q125" s="74"/>
    </row>
    <row r="126" spans="1:17" ht="14.25" customHeight="1">
      <c r="A126" s="106" t="s">
        <v>2389</v>
      </c>
      <c r="B126" s="105" t="s">
        <v>30</v>
      </c>
      <c r="C126" s="106" t="s">
        <v>1674</v>
      </c>
      <c r="D126" s="105">
        <f t="shared" si="0"/>
        <v>1</v>
      </c>
      <c r="E126" s="105" t="s">
        <v>286</v>
      </c>
      <c r="F126" s="105" t="s">
        <v>1542</v>
      </c>
      <c r="G126" s="107">
        <v>9</v>
      </c>
      <c r="H126" s="74"/>
      <c r="I126" s="74"/>
      <c r="J126" s="74"/>
      <c r="K126" s="74"/>
      <c r="L126" s="74"/>
      <c r="M126" s="74"/>
      <c r="N126" s="74"/>
      <c r="O126" s="74"/>
      <c r="P126" s="74"/>
      <c r="Q126" s="74"/>
    </row>
    <row r="127" spans="1:17" ht="14.25" customHeight="1">
      <c r="A127" s="105" t="s">
        <v>338</v>
      </c>
      <c r="B127" s="105" t="s">
        <v>30</v>
      </c>
      <c r="C127" s="105" t="s">
        <v>1959</v>
      </c>
      <c r="D127" s="105"/>
      <c r="E127" s="105" t="s">
        <v>1595</v>
      </c>
      <c r="F127" s="105" t="s">
        <v>2390</v>
      </c>
      <c r="G127" s="107">
        <v>180</v>
      </c>
      <c r="H127" s="105"/>
      <c r="I127" s="106" t="s">
        <v>2391</v>
      </c>
      <c r="J127" s="105" t="s">
        <v>1582</v>
      </c>
      <c r="K127" s="74"/>
      <c r="L127" s="117"/>
      <c r="M127" s="74" t="s">
        <v>2392</v>
      </c>
      <c r="N127" s="118">
        <v>43861</v>
      </c>
      <c r="O127" s="74"/>
      <c r="P127" s="74"/>
      <c r="Q127" s="74"/>
    </row>
    <row r="128" spans="1:17" ht="14.25" customHeight="1">
      <c r="A128" s="5" t="s">
        <v>2393</v>
      </c>
      <c r="B128" s="105" t="s">
        <v>30</v>
      </c>
      <c r="C128" s="106" t="s">
        <v>1674</v>
      </c>
      <c r="D128" s="74"/>
      <c r="E128" s="105" t="s">
        <v>286</v>
      </c>
      <c r="F128" s="105" t="s">
        <v>1542</v>
      </c>
      <c r="G128" s="5">
        <v>9</v>
      </c>
      <c r="H128" s="74"/>
      <c r="I128" s="5" t="s">
        <v>2394</v>
      </c>
      <c r="J128" s="74"/>
      <c r="K128" s="74"/>
      <c r="L128" s="74"/>
      <c r="M128" s="74"/>
      <c r="N128" s="74"/>
      <c r="O128" s="5" t="s">
        <v>2395</v>
      </c>
      <c r="P128" s="6">
        <v>43858</v>
      </c>
      <c r="Q128" s="74"/>
    </row>
    <row r="129" spans="1:24" ht="14.25" customHeight="1">
      <c r="A129" s="5" t="s">
        <v>2396</v>
      </c>
      <c r="B129" s="105" t="s">
        <v>30</v>
      </c>
      <c r="C129" s="106" t="s">
        <v>1674</v>
      </c>
      <c r="D129" s="74"/>
      <c r="E129" s="105" t="s">
        <v>286</v>
      </c>
      <c r="F129" s="105" t="s">
        <v>1542</v>
      </c>
      <c r="G129" s="5">
        <v>9</v>
      </c>
      <c r="H129" s="105" t="s">
        <v>127</v>
      </c>
      <c r="I129" s="5" t="s">
        <v>2397</v>
      </c>
      <c r="J129" s="74"/>
      <c r="K129" s="74"/>
      <c r="L129" s="74"/>
      <c r="M129" s="74"/>
      <c r="N129" s="74"/>
      <c r="O129" s="5" t="s">
        <v>2398</v>
      </c>
      <c r="P129" s="6">
        <v>43858</v>
      </c>
      <c r="Q129" s="74"/>
    </row>
    <row r="130" spans="1:24" ht="14.25" customHeight="1">
      <c r="A130" s="11" t="s">
        <v>2399</v>
      </c>
      <c r="B130" s="105" t="s">
        <v>30</v>
      </c>
      <c r="C130" s="11" t="s">
        <v>1521</v>
      </c>
      <c r="E130" s="11" t="s">
        <v>289</v>
      </c>
      <c r="F130" s="11" t="s">
        <v>1542</v>
      </c>
      <c r="G130" s="119"/>
      <c r="W130" s="11" t="s">
        <v>2400</v>
      </c>
      <c r="X130" s="79">
        <v>43868</v>
      </c>
    </row>
    <row r="131" spans="1:24" ht="14.25" customHeight="1">
      <c r="A131" s="11" t="s">
        <v>2401</v>
      </c>
      <c r="B131" s="11" t="s">
        <v>30</v>
      </c>
      <c r="C131" s="105" t="s">
        <v>1959</v>
      </c>
      <c r="E131" s="11" t="s">
        <v>1649</v>
      </c>
      <c r="F131" s="11" t="s">
        <v>2390</v>
      </c>
      <c r="G131" s="11">
        <v>85.5</v>
      </c>
      <c r="I131" s="11" t="s">
        <v>2402</v>
      </c>
    </row>
    <row r="132" spans="1:24" ht="14.25" customHeight="1">
      <c r="A132" s="11" t="s">
        <v>2403</v>
      </c>
      <c r="B132" s="11" t="s">
        <v>30</v>
      </c>
      <c r="C132" s="11" t="s">
        <v>2404</v>
      </c>
      <c r="E132" s="11" t="s">
        <v>2405</v>
      </c>
      <c r="F132" s="11" t="s">
        <v>31</v>
      </c>
      <c r="G132" s="120">
        <v>43953</v>
      </c>
      <c r="H132" s="121">
        <v>44185</v>
      </c>
      <c r="I132" s="11" t="s">
        <v>2406</v>
      </c>
      <c r="J132" s="11" t="s">
        <v>2407</v>
      </c>
      <c r="K132" s="11"/>
      <c r="L132" s="11"/>
      <c r="M132" s="11" t="s">
        <v>2408</v>
      </c>
    </row>
    <row r="133" spans="1:24" ht="14.25" customHeight="1">
      <c r="A133" s="11" t="s">
        <v>2409</v>
      </c>
      <c r="B133" s="11" t="s">
        <v>30</v>
      </c>
      <c r="C133" s="106" t="s">
        <v>1547</v>
      </c>
      <c r="E133" s="11" t="s">
        <v>2410</v>
      </c>
      <c r="F133" s="11" t="s">
        <v>1542</v>
      </c>
      <c r="G133" s="11" t="s">
        <v>2411</v>
      </c>
      <c r="H133" s="121">
        <v>44185</v>
      </c>
      <c r="I133" s="11" t="s">
        <v>2412</v>
      </c>
      <c r="J133" s="11" t="s">
        <v>1565</v>
      </c>
    </row>
    <row r="134" spans="1:24" ht="14.25" customHeight="1">
      <c r="A134" s="11" t="s">
        <v>2413</v>
      </c>
      <c r="B134" s="11" t="s">
        <v>30</v>
      </c>
      <c r="C134" s="11" t="s">
        <v>2414</v>
      </c>
      <c r="E134" s="11" t="s">
        <v>2410</v>
      </c>
      <c r="F134" s="11" t="s">
        <v>1542</v>
      </c>
      <c r="G134" s="11">
        <v>180</v>
      </c>
      <c r="H134" s="121">
        <v>44187</v>
      </c>
      <c r="I134" s="11" t="s">
        <v>2415</v>
      </c>
      <c r="K134" s="122">
        <v>-25.069600000000001</v>
      </c>
      <c r="L134" s="11">
        <v>-69.853775999999996</v>
      </c>
    </row>
    <row r="135" spans="1:24" ht="14.25" customHeight="1">
      <c r="A135" s="11" t="s">
        <v>2416</v>
      </c>
      <c r="E135" s="11" t="s">
        <v>2319</v>
      </c>
      <c r="F135" s="11" t="s">
        <v>1542</v>
      </c>
      <c r="G135" s="11">
        <v>9</v>
      </c>
      <c r="I135" s="11" t="s">
        <v>2417</v>
      </c>
      <c r="J135" s="11" t="s">
        <v>1560</v>
      </c>
      <c r="M135" s="11" t="s">
        <v>2418</v>
      </c>
      <c r="N135" s="77">
        <v>43896</v>
      </c>
    </row>
    <row r="136" spans="1:24" ht="14.25" customHeight="1">
      <c r="A136" s="11" t="s">
        <v>2419</v>
      </c>
      <c r="E136" s="11" t="s">
        <v>2319</v>
      </c>
      <c r="F136" s="11" t="s">
        <v>1542</v>
      </c>
      <c r="G136" s="11">
        <v>9</v>
      </c>
      <c r="I136" s="11" t="s">
        <v>2417</v>
      </c>
      <c r="J136" s="11" t="s">
        <v>1560</v>
      </c>
    </row>
    <row r="137" spans="1:24" ht="14.25" customHeight="1">
      <c r="A137" s="11" t="s">
        <v>2420</v>
      </c>
      <c r="E137" s="11" t="s">
        <v>2319</v>
      </c>
      <c r="F137" s="11" t="s">
        <v>1542</v>
      </c>
      <c r="G137" s="11">
        <v>9</v>
      </c>
      <c r="I137" s="11" t="s">
        <v>2417</v>
      </c>
      <c r="J137" s="11" t="s">
        <v>1560</v>
      </c>
    </row>
    <row r="138" spans="1:24" ht="14.25" customHeight="1">
      <c r="A138" s="11" t="s">
        <v>2421</v>
      </c>
      <c r="E138" s="11" t="s">
        <v>2319</v>
      </c>
      <c r="F138" s="11" t="s">
        <v>1542</v>
      </c>
      <c r="G138" s="11">
        <v>9</v>
      </c>
      <c r="I138" s="11" t="s">
        <v>2417</v>
      </c>
      <c r="J138" s="11" t="s">
        <v>1560</v>
      </c>
    </row>
    <row r="139" spans="1:24" ht="14.25" customHeight="1"/>
    <row r="140" spans="1:24" ht="14.25" customHeight="1"/>
    <row r="141" spans="1:24" ht="14.25" customHeight="1"/>
    <row r="142" spans="1:24" ht="14.25" customHeight="1"/>
    <row r="143" spans="1:24" ht="14.25" customHeight="1"/>
    <row r="144" spans="1:2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4.42578125" defaultRowHeight="15" customHeight="1"/>
  <cols>
    <col min="1" max="1" width="31.7109375" customWidth="1"/>
    <col min="2" max="26" width="10.7109375" customWidth="1"/>
  </cols>
  <sheetData>
    <row r="1" spans="1:3" ht="14.25" customHeight="1">
      <c r="A1" s="11" t="s">
        <v>2422</v>
      </c>
      <c r="B1" s="83" t="s">
        <v>2423</v>
      </c>
      <c r="C1" s="83" t="s">
        <v>1515</v>
      </c>
    </row>
    <row r="2" spans="1:3" ht="14.25" customHeight="1">
      <c r="A2" s="11" t="s">
        <v>1714</v>
      </c>
      <c r="B2" s="83" t="s">
        <v>2424</v>
      </c>
      <c r="C2" s="123">
        <v>43829</v>
      </c>
    </row>
    <row r="3" spans="1:3" ht="14.25" customHeight="1">
      <c r="A3" s="11" t="s">
        <v>1608</v>
      </c>
      <c r="B3" s="11" t="s">
        <v>2425</v>
      </c>
      <c r="C3" s="79">
        <v>43805</v>
      </c>
    </row>
    <row r="4" spans="1:3" ht="14.25" customHeight="1">
      <c r="A4" s="11" t="s">
        <v>1851</v>
      </c>
      <c r="B4" s="11" t="s">
        <v>1963</v>
      </c>
      <c r="C4" s="79">
        <v>43851</v>
      </c>
    </row>
    <row r="5" spans="1:3" ht="14.25" customHeight="1">
      <c r="A5" s="11" t="s">
        <v>2426</v>
      </c>
      <c r="B5" s="11" t="s">
        <v>1966</v>
      </c>
      <c r="C5" s="79">
        <v>43852</v>
      </c>
    </row>
    <row r="6" spans="1:3" ht="14.25" customHeight="1">
      <c r="A6" s="11" t="s">
        <v>1914</v>
      </c>
      <c r="B6" s="11" t="s">
        <v>2427</v>
      </c>
      <c r="C6" s="124">
        <v>43825</v>
      </c>
    </row>
    <row r="7" spans="1:3" ht="14.25" customHeight="1">
      <c r="A7" s="11" t="s">
        <v>2428</v>
      </c>
      <c r="B7" s="11" t="s">
        <v>2429</v>
      </c>
      <c r="C7" s="124">
        <v>43818</v>
      </c>
    </row>
    <row r="8" spans="1:3" ht="14.25" customHeight="1">
      <c r="A8" s="11" t="s">
        <v>1912</v>
      </c>
      <c r="B8" s="11" t="s">
        <v>2430</v>
      </c>
      <c r="C8" s="124">
        <v>43817</v>
      </c>
    </row>
    <row r="9" spans="1:3" ht="14.25" customHeight="1">
      <c r="A9" s="11" t="s">
        <v>1647</v>
      </c>
      <c r="B9" s="11" t="s">
        <v>2431</v>
      </c>
      <c r="C9" s="79">
        <v>43882</v>
      </c>
    </row>
    <row r="10" spans="1:3" ht="14.25" customHeight="1">
      <c r="A10" s="11" t="s">
        <v>1901</v>
      </c>
      <c r="B10" s="11" t="s">
        <v>1982</v>
      </c>
      <c r="C10" s="79">
        <v>43882</v>
      </c>
    </row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W1000"/>
  <sheetViews>
    <sheetView workbookViewId="0"/>
  </sheetViews>
  <sheetFormatPr baseColWidth="10" defaultColWidth="14.42578125" defaultRowHeight="15" customHeight="1"/>
  <cols>
    <col min="1" max="1" width="4.42578125" customWidth="1"/>
    <col min="2" max="2" width="13.140625" customWidth="1"/>
    <col min="3" max="3" width="31.28515625" customWidth="1"/>
    <col min="4" max="4" width="11.42578125" customWidth="1"/>
    <col min="5" max="5" width="21.42578125" customWidth="1"/>
    <col min="6" max="6" width="6.85546875" customWidth="1"/>
    <col min="7" max="7" width="6.42578125" customWidth="1"/>
    <col min="8" max="8" width="8.85546875" customWidth="1"/>
    <col min="9" max="9" width="10.85546875" customWidth="1"/>
    <col min="10" max="25" width="10.7109375" customWidth="1"/>
    <col min="26" max="26" width="44.28515625" customWidth="1"/>
    <col min="27" max="30" width="10.7109375" customWidth="1"/>
    <col min="31" max="31" width="44.28515625" customWidth="1"/>
    <col min="32" max="32" width="15.5703125" customWidth="1"/>
    <col min="33" max="35" width="10.7109375" customWidth="1"/>
    <col min="36" max="36" width="37.5703125" customWidth="1"/>
    <col min="37" max="39" width="10.7109375" customWidth="1"/>
    <col min="40" max="40" width="37.5703125" customWidth="1"/>
    <col min="41" max="43" width="10.7109375" customWidth="1"/>
    <col min="44" max="44" width="37.5703125" customWidth="1"/>
    <col min="45" max="47" width="10.7109375" customWidth="1"/>
    <col min="48" max="48" width="37.5703125" customWidth="1"/>
    <col min="49" max="49" width="10.7109375" customWidth="1"/>
  </cols>
  <sheetData>
    <row r="1" spans="2:49" ht="14.25" customHeight="1">
      <c r="B1" s="487" t="s">
        <v>2432</v>
      </c>
      <c r="C1" s="488"/>
      <c r="D1" s="488"/>
      <c r="E1" s="488"/>
      <c r="F1" s="488"/>
      <c r="G1" s="488"/>
      <c r="H1" s="488"/>
      <c r="I1" s="488"/>
      <c r="J1" s="480"/>
      <c r="Z1" s="485" t="s">
        <v>2433</v>
      </c>
      <c r="AA1" s="486"/>
      <c r="AB1" s="486"/>
      <c r="AE1" s="485" t="s">
        <v>2434</v>
      </c>
      <c r="AF1" s="486"/>
      <c r="AG1" s="486"/>
      <c r="AJ1" s="485" t="s">
        <v>2435</v>
      </c>
      <c r="AK1" s="486"/>
      <c r="AL1" s="486"/>
      <c r="AN1" s="485" t="s">
        <v>2436</v>
      </c>
      <c r="AO1" s="486"/>
      <c r="AP1" s="486"/>
      <c r="AS1" s="11" t="s">
        <v>2437</v>
      </c>
    </row>
    <row r="2" spans="2:49" ht="14.25" customHeight="1">
      <c r="Z2" s="83" t="s">
        <v>2438</v>
      </c>
      <c r="AA2" s="83" t="s">
        <v>5</v>
      </c>
      <c r="AB2" s="83" t="s">
        <v>2439</v>
      </c>
      <c r="AE2" s="83" t="s">
        <v>2438</v>
      </c>
      <c r="AF2" s="83" t="s">
        <v>5</v>
      </c>
      <c r="AG2" s="83" t="s">
        <v>2439</v>
      </c>
      <c r="AK2" s="83" t="s">
        <v>5</v>
      </c>
      <c r="AL2" s="83" t="s">
        <v>2439</v>
      </c>
      <c r="AO2" s="83" t="s">
        <v>5</v>
      </c>
      <c r="AP2" s="83" t="s">
        <v>2439</v>
      </c>
      <c r="AS2" s="83" t="s">
        <v>2439</v>
      </c>
      <c r="AW2" s="83" t="s">
        <v>2439</v>
      </c>
    </row>
    <row r="3" spans="2:49" ht="14.25" customHeight="1">
      <c r="C3" s="11" t="s">
        <v>31</v>
      </c>
      <c r="D3" s="83" t="s">
        <v>36</v>
      </c>
      <c r="E3" s="11" t="s">
        <v>1539</v>
      </c>
      <c r="F3" s="83" t="s">
        <v>1542</v>
      </c>
      <c r="G3" s="83" t="s">
        <v>15</v>
      </c>
      <c r="H3" s="83" t="s">
        <v>1626</v>
      </c>
      <c r="I3" s="11" t="s">
        <v>448</v>
      </c>
      <c r="J3" s="83" t="s">
        <v>2440</v>
      </c>
      <c r="Z3" s="11" t="s">
        <v>2314</v>
      </c>
      <c r="AA3" s="83">
        <f>+SUMIFS(SUCT!G:G,SUCT!D:D,1,SUCT!I:I,'Estadística total'!Z3)</f>
        <v>29.5</v>
      </c>
      <c r="AB3" s="83">
        <f>+COUNTIFS(SUCT!D:D,1,SUCT!I:I,'Estadística total'!Z3)</f>
        <v>1</v>
      </c>
      <c r="AE3" s="11" t="s">
        <v>2248</v>
      </c>
      <c r="AF3" s="83">
        <v>446.45</v>
      </c>
      <c r="AG3" s="83">
        <v>2</v>
      </c>
      <c r="AJ3" s="11" t="s">
        <v>2112</v>
      </c>
      <c r="AK3" s="83">
        <f>+SUMIFS(SUCT!G:G,SUCT!D:D,1,SUCT!E:E,'Estadística total'!AJ3)</f>
        <v>0</v>
      </c>
      <c r="AL3" s="83">
        <f>+COUNTIFS(SUCT!D:D,1,SUCT!E:E,'Estadística total'!AJ3)</f>
        <v>0</v>
      </c>
      <c r="AN3" s="83" t="s">
        <v>293</v>
      </c>
      <c r="AO3" s="83">
        <v>637.59999999999991</v>
      </c>
      <c r="AP3" s="83">
        <v>5</v>
      </c>
      <c r="AR3" s="11" t="s">
        <v>2112</v>
      </c>
      <c r="AS3" s="83">
        <f>COUNTIFS(SUCT!D:D,0,SUCT!E:E,'Estadística total'!AR3)</f>
        <v>1</v>
      </c>
      <c r="AV3" s="83" t="s">
        <v>2206</v>
      </c>
      <c r="AW3" s="83">
        <v>2</v>
      </c>
    </row>
    <row r="4" spans="2:49" ht="14.25" customHeight="1">
      <c r="B4" s="83" t="s">
        <v>1560</v>
      </c>
      <c r="C4" s="119">
        <f>+'Estadística SASC'!C4+'Estadística SUCT'!C4</f>
        <v>0</v>
      </c>
      <c r="D4" s="119">
        <f>+'Estadística SASC'!D4+'Estadística SUCT'!D4</f>
        <v>0</v>
      </c>
      <c r="E4" s="119">
        <f>+'Estadística SASC'!E4+'Estadística SUCT'!E4</f>
        <v>0</v>
      </c>
      <c r="F4" s="119">
        <f>+'Estadística SASC'!F4+'Estadística SUCT'!F4</f>
        <v>697</v>
      </c>
      <c r="G4" s="119">
        <f>+'Estadística SASC'!G4+'Estadística SUCT'!G4</f>
        <v>0</v>
      </c>
      <c r="H4" s="119">
        <f>+'Estadística SASC'!H4+'Estadística SUCT'!H4</f>
        <v>0</v>
      </c>
      <c r="I4" s="119">
        <f>+'Estadística SASC'!I4+'Estadística SUCT'!I4</f>
        <v>0</v>
      </c>
      <c r="J4" s="125">
        <f t="shared" ref="J4:J17" si="0">+SUM(C4:I4)</f>
        <v>697</v>
      </c>
      <c r="Z4" s="11" t="s">
        <v>2240</v>
      </c>
      <c r="AA4" s="83">
        <f>+SUMIFS(SUCT!G:G,SUCT!D:D,1,SUCT!I:I,'Estadística total'!Z4)</f>
        <v>100</v>
      </c>
      <c r="AB4" s="83">
        <f>+COUNTIFS(SUCT!D:D,1,SUCT!I:I,'Estadística total'!Z4)</f>
        <v>1</v>
      </c>
      <c r="AE4" s="11" t="s">
        <v>2263</v>
      </c>
      <c r="AF4" s="83">
        <v>400</v>
      </c>
      <c r="AG4" s="83">
        <v>1</v>
      </c>
      <c r="AJ4" s="11" t="s">
        <v>2116</v>
      </c>
      <c r="AK4" s="83">
        <f>+SUMIFS(SUCT!G:G,SUCT!D:D,1,SUCT!E:E,'Estadística total'!AJ4)</f>
        <v>2.9</v>
      </c>
      <c r="AL4" s="83">
        <f>+COUNTIFS(SUCT!D:D,1,SUCT!E:E,'Estadística total'!AJ4)</f>
        <v>1</v>
      </c>
      <c r="AN4" s="83" t="s">
        <v>286</v>
      </c>
      <c r="AO4" s="83">
        <v>604</v>
      </c>
      <c r="AP4" s="83">
        <v>9</v>
      </c>
      <c r="AR4" s="11" t="s">
        <v>2116</v>
      </c>
      <c r="AS4" s="83">
        <f>COUNTIFS(SUCT!D:D,0,SUCT!E:E,'Estadística total'!AR4)</f>
        <v>0</v>
      </c>
      <c r="AV4" s="83" t="s">
        <v>2329</v>
      </c>
      <c r="AW4" s="83">
        <v>2</v>
      </c>
    </row>
    <row r="5" spans="2:49" ht="14.25" customHeight="1">
      <c r="B5" s="11" t="s">
        <v>1577</v>
      </c>
      <c r="C5" s="119">
        <f>+'Estadística SASC'!C5+'Estadística SUCT'!C5</f>
        <v>0</v>
      </c>
      <c r="D5" s="119">
        <f>+'Estadística SASC'!D5+'Estadística SUCT'!D5</f>
        <v>0</v>
      </c>
      <c r="E5" s="119">
        <f>+'Estadística SASC'!E5+'Estadística SUCT'!E5</f>
        <v>0</v>
      </c>
      <c r="F5" s="119">
        <f>+'Estadística SASC'!F5+'Estadística SUCT'!F5</f>
        <v>1416</v>
      </c>
      <c r="G5" s="119">
        <f>+'Estadística SASC'!G5+'Estadística SUCT'!G5</f>
        <v>0</v>
      </c>
      <c r="H5" s="119">
        <f>+'Estadística SASC'!H5+'Estadística SUCT'!H5</f>
        <v>0</v>
      </c>
      <c r="I5" s="119">
        <f>+'Estadística SASC'!I5+'Estadística SUCT'!I5</f>
        <v>0</v>
      </c>
      <c r="J5" s="125">
        <f t="shared" si="0"/>
        <v>1416</v>
      </c>
      <c r="Z5" s="11" t="s">
        <v>2287</v>
      </c>
      <c r="AA5" s="83">
        <f>+SUMIFS(SUCT!G:G,SUCT!D:D,1,SUCT!I:I,'Estadística total'!Z5)</f>
        <v>0</v>
      </c>
      <c r="AB5" s="83">
        <f>+COUNTIFS(SUCT!D:D,1,SUCT!I:I,'Estadística total'!Z5)</f>
        <v>0</v>
      </c>
      <c r="AE5" s="11" t="s">
        <v>2139</v>
      </c>
      <c r="AF5" s="83">
        <v>256</v>
      </c>
      <c r="AG5" s="83">
        <v>3</v>
      </c>
      <c r="AJ5" s="11" t="s">
        <v>2119</v>
      </c>
      <c r="AK5" s="83">
        <f>+SUMIFS(SUCT!G:G,SUCT!D:D,1,SUCT!E:E,'Estadística total'!AJ5)</f>
        <v>1.6</v>
      </c>
      <c r="AL5" s="83">
        <f>+COUNTIFS(SUCT!D:D,1,SUCT!E:E,'Estadística total'!AJ5)</f>
        <v>1</v>
      </c>
      <c r="AN5" s="83" t="s">
        <v>334</v>
      </c>
      <c r="AO5" s="83">
        <v>400</v>
      </c>
      <c r="AP5" s="83">
        <v>1</v>
      </c>
      <c r="AR5" s="11" t="s">
        <v>2119</v>
      </c>
      <c r="AS5" s="83">
        <f>COUNTIFS(SUCT!D:D,0,SUCT!E:E,'Estadística total'!AR5)</f>
        <v>0</v>
      </c>
      <c r="AV5" s="11" t="s">
        <v>2112</v>
      </c>
      <c r="AW5" s="83">
        <v>1</v>
      </c>
    </row>
    <row r="6" spans="2:49" ht="14.25" customHeight="1">
      <c r="B6" s="83" t="s">
        <v>1565</v>
      </c>
      <c r="C6" s="119">
        <f>+'Estadística SASC'!C6+'Estadística SUCT'!C6</f>
        <v>0</v>
      </c>
      <c r="D6" s="119">
        <f>+'Estadística SASC'!D6+'Estadística SUCT'!D6</f>
        <v>0</v>
      </c>
      <c r="E6" s="119">
        <f>+'Estadística SASC'!E6+'Estadística SUCT'!E6</f>
        <v>1160.8999999999999</v>
      </c>
      <c r="F6" s="119">
        <f>+'Estadística SASC'!F6+'Estadística SUCT'!F6</f>
        <v>5792.6</v>
      </c>
      <c r="G6" s="119">
        <f>+'Estadística SASC'!G6+'Estadística SUCT'!G6</f>
        <v>0</v>
      </c>
      <c r="H6" s="119">
        <f>+'Estadística SASC'!H6+'Estadística SUCT'!H6</f>
        <v>254.43</v>
      </c>
      <c r="I6" s="119">
        <f>+'Estadística SASC'!I6+'Estadística SUCT'!I6</f>
        <v>33</v>
      </c>
      <c r="J6" s="125">
        <f t="shared" si="0"/>
        <v>7240.93</v>
      </c>
      <c r="Z6" s="11" t="s">
        <v>2385</v>
      </c>
      <c r="AA6" s="83">
        <f>+SUMIFS(SUCT!G:G,SUCT!D:D,1,SUCT!I:I,'Estadística total'!Z6)</f>
        <v>9</v>
      </c>
      <c r="AB6" s="83">
        <f>+COUNTIFS(SUCT!D:D,1,SUCT!I:I,'Estadística total'!Z6)</f>
        <v>1</v>
      </c>
      <c r="AE6" s="11" t="s">
        <v>2284</v>
      </c>
      <c r="AF6" s="83">
        <v>250</v>
      </c>
      <c r="AG6" s="83">
        <v>1</v>
      </c>
      <c r="AJ6" s="11" t="s">
        <v>2122</v>
      </c>
      <c r="AK6" s="83">
        <f>+SUMIFS(SUCT!G:G,SUCT!D:D,1,SUCT!E:E,'Estadística total'!AJ6)</f>
        <v>19.98</v>
      </c>
      <c r="AL6" s="83">
        <f>+COUNTIFS(SUCT!D:D,1,SUCT!E:E,'Estadística total'!AJ6)</f>
        <v>1</v>
      </c>
      <c r="AN6" s="83" t="s">
        <v>331</v>
      </c>
      <c r="AO6" s="83">
        <v>291.39999999999998</v>
      </c>
      <c r="AP6" s="83">
        <v>1</v>
      </c>
      <c r="AR6" s="11" t="s">
        <v>2122</v>
      </c>
      <c r="AS6" s="83">
        <f>COUNTIFS(SUCT!D:D,0,SUCT!E:E,'Estadística total'!AR6)</f>
        <v>0</v>
      </c>
      <c r="AV6" s="83" t="s">
        <v>2126</v>
      </c>
      <c r="AW6" s="83">
        <v>1</v>
      </c>
    </row>
    <row r="7" spans="2:49" ht="14.25" customHeight="1">
      <c r="B7" s="83" t="s">
        <v>1582</v>
      </c>
      <c r="C7" s="119">
        <f>+'Estadística SASC'!C7+'Estadística SUCT'!C7</f>
        <v>11.809999999999999</v>
      </c>
      <c r="D7" s="119">
        <f>+'Estadística SASC'!D7+'Estadística SUCT'!D7</f>
        <v>0</v>
      </c>
      <c r="E7" s="119">
        <f>+'Estadística SASC'!E7+'Estadística SUCT'!E7</f>
        <v>1356.6</v>
      </c>
      <c r="F7" s="119">
        <f>+'Estadística SASC'!F7+'Estadística SUCT'!F7</f>
        <v>6200.579999999999</v>
      </c>
      <c r="G7" s="119">
        <f>+'Estadística SASC'!G7+'Estadística SUCT'!G7</f>
        <v>68.400000000000006</v>
      </c>
      <c r="H7" s="119">
        <f>+'Estadística SASC'!H7+'Estadística SUCT'!H7</f>
        <v>162.94499999999999</v>
      </c>
      <c r="I7" s="119">
        <f>+'Estadística SASC'!I7+'Estadística SUCT'!I7</f>
        <v>0</v>
      </c>
      <c r="J7" s="125">
        <f t="shared" si="0"/>
        <v>7800.3349999999982</v>
      </c>
      <c r="Z7" s="11" t="s">
        <v>2211</v>
      </c>
      <c r="AA7" s="83">
        <f>+SUMIFS(SUCT!G:G,SUCT!D:D,1,SUCT!I:I,'Estadística total'!Z7)</f>
        <v>80</v>
      </c>
      <c r="AB7" s="83">
        <f>+COUNTIFS(SUCT!D:D,1,SUCT!I:I,'Estadística total'!Z7)</f>
        <v>1</v>
      </c>
      <c r="AE7" s="83" t="s">
        <v>353</v>
      </c>
      <c r="AF7" s="83">
        <v>240</v>
      </c>
      <c r="AG7" s="83">
        <v>1</v>
      </c>
      <c r="AJ7" s="83" t="s">
        <v>2126</v>
      </c>
      <c r="AK7" s="83">
        <f>+SUMIFS(SUCT!G:G,SUCT!D:D,1,SUCT!E:E,'Estadística total'!AJ7)</f>
        <v>0</v>
      </c>
      <c r="AL7" s="83">
        <f>+COUNTIFS(SUCT!D:D,1,SUCT!E:E,'Estadística total'!AJ7)</f>
        <v>0</v>
      </c>
      <c r="AN7" s="11" t="s">
        <v>1568</v>
      </c>
      <c r="AO7" s="83">
        <v>264</v>
      </c>
      <c r="AP7" s="83">
        <v>2</v>
      </c>
      <c r="AR7" s="83" t="s">
        <v>2126</v>
      </c>
      <c r="AS7" s="83">
        <f>COUNTIFS(SUCT!D:D,0,SUCT!E:E,'Estadística total'!AR7)</f>
        <v>1</v>
      </c>
      <c r="AV7" s="11" t="s">
        <v>2132</v>
      </c>
      <c r="AW7" s="83">
        <v>1</v>
      </c>
    </row>
    <row r="8" spans="2:49" ht="14.25" customHeight="1">
      <c r="B8" s="83" t="s">
        <v>1545</v>
      </c>
      <c r="C8" s="119">
        <f>+'Estadística SASC'!C8+'Estadística SUCT'!C8</f>
        <v>0</v>
      </c>
      <c r="D8" s="119">
        <f>+'Estadística SASC'!D8+'Estadística SUCT'!D8</f>
        <v>0</v>
      </c>
      <c r="E8" s="119">
        <f>+'Estadística SASC'!E8+'Estadística SUCT'!E8</f>
        <v>430</v>
      </c>
      <c r="F8" s="119">
        <f>+'Estadística SASC'!F8+'Estadística SUCT'!F8</f>
        <v>389</v>
      </c>
      <c r="G8" s="119">
        <f>+'Estadística SASC'!G8+'Estadística SUCT'!G8</f>
        <v>250</v>
      </c>
      <c r="H8" s="119">
        <f>+'Estadística SASC'!H8+'Estadística SUCT'!H8</f>
        <v>14.3</v>
      </c>
      <c r="I8" s="119">
        <f>+'Estadística SASC'!I8+'Estadística SUCT'!I8</f>
        <v>0</v>
      </c>
      <c r="J8" s="125">
        <f t="shared" si="0"/>
        <v>1083.3</v>
      </c>
      <c r="Z8" s="11" t="s">
        <v>2276</v>
      </c>
      <c r="AA8" s="83">
        <f>+SUMIFS(SUCT!G:G,SUCT!D:D,1,SUCT!I:I,'Estadística total'!Z8)</f>
        <v>9</v>
      </c>
      <c r="AB8" s="83">
        <f>+COUNTIFS(SUCT!D:D,1,SUCT!I:I,'Estadística total'!Z8)</f>
        <v>1</v>
      </c>
      <c r="AE8" s="83" t="s">
        <v>337</v>
      </c>
      <c r="AF8" s="83">
        <v>220</v>
      </c>
      <c r="AG8" s="83">
        <v>1</v>
      </c>
      <c r="AJ8" s="11" t="s">
        <v>2129</v>
      </c>
      <c r="AK8" s="83">
        <f>+SUMIFS(SUCT!G:G,SUCT!D:D,1,SUCT!E:E,'Estadística total'!AJ8)</f>
        <v>2.5</v>
      </c>
      <c r="AL8" s="83">
        <f>+COUNTIFS(SUCT!D:D,1,SUCT!E:E,'Estadística total'!AJ8)</f>
        <v>1</v>
      </c>
      <c r="AN8" s="83" t="s">
        <v>342</v>
      </c>
      <c r="AO8" s="83">
        <v>250</v>
      </c>
      <c r="AP8" s="83">
        <v>1</v>
      </c>
      <c r="AR8" s="11" t="s">
        <v>2129</v>
      </c>
      <c r="AS8" s="83">
        <f>COUNTIFS(SUCT!D:D,0,SUCT!E:E,'Estadística total'!AR8)</f>
        <v>0</v>
      </c>
      <c r="AV8" s="11" t="s">
        <v>2141</v>
      </c>
      <c r="AW8" s="83">
        <v>1</v>
      </c>
    </row>
    <row r="9" spans="2:49" ht="14.25" customHeight="1">
      <c r="B9" s="11" t="s">
        <v>1601</v>
      </c>
      <c r="C9" s="119">
        <f>+'Estadística SASC'!C9+'Estadística SUCT'!C9</f>
        <v>0</v>
      </c>
      <c r="D9" s="119">
        <f>+'Estadística SASC'!D9+'Estadística SUCT'!D9</f>
        <v>0</v>
      </c>
      <c r="E9" s="119">
        <f>+'Estadística SASC'!E9+'Estadística SUCT'!E9</f>
        <v>0</v>
      </c>
      <c r="F9" s="119">
        <f>+'Estadística SASC'!F9+'Estadística SUCT'!F9</f>
        <v>651</v>
      </c>
      <c r="G9" s="119">
        <f>+'Estadística SASC'!G9+'Estadística SUCT'!G9</f>
        <v>0</v>
      </c>
      <c r="H9" s="119">
        <f>+'Estadística SASC'!H9+'Estadística SUCT'!H9</f>
        <v>12</v>
      </c>
      <c r="I9" s="119">
        <f>+'Estadística SASC'!I9+'Estadística SUCT'!I9</f>
        <v>0</v>
      </c>
      <c r="J9" s="125">
        <f t="shared" si="0"/>
        <v>663</v>
      </c>
      <c r="Z9" s="11" t="s">
        <v>2292</v>
      </c>
      <c r="AA9" s="83">
        <f>+SUMIFS(SUCT!G:G,SUCT!D:D,1,SUCT!I:I,'Estadística total'!Z9)</f>
        <v>67</v>
      </c>
      <c r="AB9" s="83">
        <f>+COUNTIFS(SUCT!D:D,1,SUCT!I:I,'Estadística total'!Z9)</f>
        <v>1</v>
      </c>
      <c r="AE9" s="83" t="s">
        <v>2150</v>
      </c>
      <c r="AF9" s="83">
        <v>201</v>
      </c>
      <c r="AG9" s="83">
        <v>1</v>
      </c>
      <c r="AJ9" s="11" t="s">
        <v>2132</v>
      </c>
      <c r="AK9" s="83">
        <f>+SUMIFS(SUCT!G:G,SUCT!D:D,1,SUCT!E:E,'Estadística total'!AJ9)</f>
        <v>0</v>
      </c>
      <c r="AL9" s="83">
        <f>+COUNTIFS(SUCT!D:D,1,SUCT!E:E,'Estadística total'!AJ9)</f>
        <v>0</v>
      </c>
      <c r="AN9" s="83" t="s">
        <v>2149</v>
      </c>
      <c r="AO9" s="83">
        <v>201</v>
      </c>
      <c r="AP9" s="83">
        <v>1</v>
      </c>
      <c r="AR9" s="11" t="s">
        <v>2132</v>
      </c>
      <c r="AS9" s="83">
        <f>COUNTIFS(SUCT!D:D,0,SUCT!E:E,'Estadística total'!AR9)</f>
        <v>1</v>
      </c>
      <c r="AV9" s="11" t="s">
        <v>2174</v>
      </c>
      <c r="AW9" s="83">
        <v>1</v>
      </c>
    </row>
    <row r="10" spans="2:49" ht="14.25" customHeight="1">
      <c r="B10" s="83" t="s">
        <v>1629</v>
      </c>
      <c r="C10" s="119">
        <f>+'Estadística SASC'!C10+'Estadística SUCT'!C10</f>
        <v>0</v>
      </c>
      <c r="D10" s="119">
        <f>+'Estadística SASC'!D10+'Estadística SUCT'!D10</f>
        <v>0</v>
      </c>
      <c r="E10" s="119">
        <f>+'Estadística SASC'!E10+'Estadística SUCT'!E10</f>
        <v>0</v>
      </c>
      <c r="F10" s="119">
        <f>+'Estadística SASC'!F10+'Estadística SUCT'!F10</f>
        <v>121.5</v>
      </c>
      <c r="G10" s="119">
        <f>+'Estadística SASC'!G10+'Estadística SUCT'!G10</f>
        <v>0</v>
      </c>
      <c r="H10" s="119">
        <f>+'Estadística SASC'!H10+'Estadística SUCT'!H10</f>
        <v>175</v>
      </c>
      <c r="I10" s="119">
        <f>+'Estadística SASC'!I10+'Estadística SUCT'!I10</f>
        <v>0</v>
      </c>
      <c r="J10" s="125">
        <f t="shared" si="0"/>
        <v>296.5</v>
      </c>
      <c r="Z10" s="11" t="s">
        <v>2196</v>
      </c>
      <c r="AA10" s="83">
        <f>+SUMIFS(SUCT!G:G,SUCT!D:D,1,SUCT!I:I,'Estadística total'!Z10)</f>
        <v>50</v>
      </c>
      <c r="AB10" s="83">
        <f>+COUNTIFS(SUCT!D:D,1,SUCT!I:I,'Estadística total'!Z10)</f>
        <v>1</v>
      </c>
      <c r="AE10" s="83" t="s">
        <v>2244</v>
      </c>
      <c r="AF10" s="83">
        <v>200</v>
      </c>
      <c r="AG10" s="83">
        <v>1</v>
      </c>
      <c r="AJ10" s="11" t="s">
        <v>2134</v>
      </c>
      <c r="AK10" s="83">
        <f>+SUMIFS(SUCT!G:G,SUCT!D:D,1,SUCT!E:E,'Estadística total'!AJ10)</f>
        <v>20</v>
      </c>
      <c r="AL10" s="83">
        <f>+COUNTIFS(SUCT!D:D,1,SUCT!E:E,'Estadística total'!AJ10)</f>
        <v>1</v>
      </c>
      <c r="AN10" s="11" t="s">
        <v>2242</v>
      </c>
      <c r="AO10" s="83">
        <v>200</v>
      </c>
      <c r="AP10" s="83">
        <v>1</v>
      </c>
      <c r="AR10" s="11" t="s">
        <v>2134</v>
      </c>
      <c r="AS10" s="83">
        <f>COUNTIFS(SUCT!D:D,0,SUCT!E:E,'Estadística total'!AR10)</f>
        <v>0</v>
      </c>
      <c r="AV10" s="11" t="s">
        <v>1639</v>
      </c>
      <c r="AW10" s="83">
        <v>1</v>
      </c>
    </row>
    <row r="11" spans="2:49" ht="14.25" customHeight="1">
      <c r="B11" s="83" t="s">
        <v>1533</v>
      </c>
      <c r="C11" s="119">
        <f>+'Estadística SASC'!C11+'Estadística SUCT'!C11</f>
        <v>25.3</v>
      </c>
      <c r="D11" s="119">
        <f>+'Estadística SASC'!D11+'Estadística SUCT'!D11</f>
        <v>0</v>
      </c>
      <c r="E11" s="119">
        <f>+'Estadística SASC'!E11+'Estadística SUCT'!E11</f>
        <v>502.45</v>
      </c>
      <c r="F11" s="119">
        <f>+'Estadística SASC'!F11+'Estadística SUCT'!F11</f>
        <v>707.8</v>
      </c>
      <c r="G11" s="119">
        <f>+'Estadística SASC'!G11+'Estadística SUCT'!G11</f>
        <v>40</v>
      </c>
      <c r="H11" s="119">
        <f>+'Estadística SASC'!H11+'Estadística SUCT'!H11</f>
        <v>0</v>
      </c>
      <c r="I11" s="119">
        <f>+'Estadística SASC'!I11+'Estadística SUCT'!I11</f>
        <v>0</v>
      </c>
      <c r="J11" s="125">
        <f t="shared" si="0"/>
        <v>1275.55</v>
      </c>
      <c r="Z11" s="11" t="s">
        <v>2135</v>
      </c>
      <c r="AA11" s="83">
        <f>+SUMIFS(SUCT!G:G,SUCT!D:D,1,SUCT!I:I,'Estadística total'!Z11)</f>
        <v>20</v>
      </c>
      <c r="AB11" s="83">
        <f>+COUNTIFS(SUCT!D:D,1,SUCT!I:I,'Estadística total'!Z11)</f>
        <v>1</v>
      </c>
      <c r="AE11" s="83" t="s">
        <v>351</v>
      </c>
      <c r="AF11" s="83">
        <v>199.2</v>
      </c>
      <c r="AG11" s="83">
        <v>2</v>
      </c>
      <c r="AJ11" s="11" t="s">
        <v>1535</v>
      </c>
      <c r="AK11" s="83">
        <f>+SUMIFS(SUCT!G:G,SUCT!D:D,1,SUCT!E:E,'Estadística total'!AJ11)</f>
        <v>50</v>
      </c>
      <c r="AL11" s="83">
        <f>+COUNTIFS(SUCT!D:D,1,SUCT!E:E,'Estadística total'!AJ11)</f>
        <v>1</v>
      </c>
      <c r="AN11" s="83" t="s">
        <v>2177</v>
      </c>
      <c r="AO11" s="83">
        <v>180</v>
      </c>
      <c r="AP11" s="83">
        <v>1</v>
      </c>
      <c r="AR11" s="11" t="s">
        <v>1535</v>
      </c>
      <c r="AS11" s="83">
        <f>COUNTIFS(SUCT!D:D,0,SUCT!E:E,'Estadística total'!AR11)</f>
        <v>0</v>
      </c>
      <c r="AV11" s="11" t="s">
        <v>2203</v>
      </c>
      <c r="AW11" s="83">
        <v>1</v>
      </c>
    </row>
    <row r="12" spans="2:49" ht="14.25" customHeight="1">
      <c r="B12" s="83" t="s">
        <v>1687</v>
      </c>
      <c r="C12" s="119">
        <f>+'Estadística SASC'!C12+'Estadística SUCT'!C12</f>
        <v>19.98</v>
      </c>
      <c r="D12" s="119">
        <f>+'Estadística SASC'!D12+'Estadística SUCT'!D12</f>
        <v>50</v>
      </c>
      <c r="E12" s="119">
        <f>+'Estadística SASC'!E12+'Estadística SUCT'!E12</f>
        <v>400</v>
      </c>
      <c r="F12" s="119">
        <f>+'Estadística SASC'!F12+'Estadística SUCT'!F12</f>
        <v>224</v>
      </c>
      <c r="G12" s="119">
        <f>+'Estadística SASC'!G12+'Estadística SUCT'!G12</f>
        <v>0</v>
      </c>
      <c r="H12" s="119">
        <f>+'Estadística SASC'!H12+'Estadística SUCT'!H12</f>
        <v>0</v>
      </c>
      <c r="I12" s="119">
        <f>+'Estadística SASC'!I12+'Estadística SUCT'!I12</f>
        <v>0</v>
      </c>
      <c r="J12" s="125">
        <f t="shared" si="0"/>
        <v>693.98</v>
      </c>
      <c r="Z12" s="11" t="s">
        <v>2167</v>
      </c>
      <c r="AA12" s="83">
        <f>+SUMIFS(SUCT!G:G,SUCT!D:D,1,SUCT!I:I,'Estadística total'!Z12)</f>
        <v>84</v>
      </c>
      <c r="AB12" s="83">
        <f>+COUNTIFS(SUCT!D:D,1,SUCT!I:I,'Estadística total'!Z12)</f>
        <v>1</v>
      </c>
      <c r="AE12" s="11" t="s">
        <v>2157</v>
      </c>
      <c r="AF12" s="83">
        <v>184.8</v>
      </c>
      <c r="AG12" s="83">
        <v>1</v>
      </c>
      <c r="AJ12" s="11" t="s">
        <v>1568</v>
      </c>
      <c r="AK12" s="83">
        <f>+SUMIFS(SUCT!G:G,SUCT!D:D,1,SUCT!E:E,'Estadística total'!AJ12)</f>
        <v>264</v>
      </c>
      <c r="AL12" s="83">
        <f>+COUNTIFS(SUCT!D:D,1,SUCT!E:E,'Estadística total'!AJ12)</f>
        <v>2</v>
      </c>
      <c r="AN12" s="11" t="s">
        <v>2277</v>
      </c>
      <c r="AO12" s="83">
        <v>177.6</v>
      </c>
      <c r="AP12" s="83">
        <v>1</v>
      </c>
      <c r="AR12" s="11" t="s">
        <v>1568</v>
      </c>
      <c r="AS12" s="83">
        <f>COUNTIFS(SUCT!D:D,0,SUCT!E:E,'Estadística total'!AR12)</f>
        <v>0</v>
      </c>
      <c r="AV12" s="83" t="s">
        <v>2220</v>
      </c>
      <c r="AW12" s="83">
        <v>1</v>
      </c>
    </row>
    <row r="13" spans="2:49" ht="14.25" customHeight="1">
      <c r="B13" s="83" t="s">
        <v>1754</v>
      </c>
      <c r="C13" s="119">
        <f>+'Estadística SASC'!C13+'Estadística SUCT'!C13</f>
        <v>0</v>
      </c>
      <c r="D13" s="119">
        <f>+'Estadística SASC'!D13+'Estadística SUCT'!D13</f>
        <v>0</v>
      </c>
      <c r="E13" s="119">
        <f>+'Estadística SASC'!E13+'Estadística SUCT'!E13</f>
        <v>0</v>
      </c>
      <c r="F13" s="119">
        <f>+'Estadística SASC'!F13+'Estadística SUCT'!F13</f>
        <v>340</v>
      </c>
      <c r="G13" s="119">
        <f>+'Estadística SASC'!G13+'Estadística SUCT'!G13</f>
        <v>0</v>
      </c>
      <c r="H13" s="119">
        <f>+'Estadística SASC'!H13+'Estadística SUCT'!H13</f>
        <v>0</v>
      </c>
      <c r="I13" s="119">
        <f>+'Estadística SASC'!I13+'Estadística SUCT'!I13</f>
        <v>0</v>
      </c>
      <c r="J13" s="125">
        <f t="shared" si="0"/>
        <v>340</v>
      </c>
      <c r="Z13" s="11" t="s">
        <v>2234</v>
      </c>
      <c r="AA13" s="83">
        <f>+SUMIFS(SUCT!G:G,SUCT!D:D,1,SUCT!I:I,'Estadística total'!Z13)</f>
        <v>12</v>
      </c>
      <c r="AB13" s="83">
        <f>+COUNTIFS(SUCT!D:D,1,SUCT!I:I,'Estadística total'!Z13)</f>
        <v>1</v>
      </c>
      <c r="AE13" s="11" t="s">
        <v>2179</v>
      </c>
      <c r="AF13" s="83">
        <v>180</v>
      </c>
      <c r="AG13" s="83">
        <v>1</v>
      </c>
      <c r="AJ13" s="11" t="s">
        <v>2141</v>
      </c>
      <c r="AK13" s="83">
        <f>+SUMIFS(SUCT!G:G,SUCT!D:D,1,SUCT!E:E,'Estadística total'!AJ13)</f>
        <v>2.95</v>
      </c>
      <c r="AL13" s="83">
        <f>+COUNTIFS(SUCT!D:D,1,SUCT!E:E,'Estadística total'!AJ13)</f>
        <v>1</v>
      </c>
      <c r="AN13" s="83" t="s">
        <v>198</v>
      </c>
      <c r="AO13" s="83">
        <v>173</v>
      </c>
      <c r="AP13" s="83">
        <v>4</v>
      </c>
      <c r="AR13" s="11" t="s">
        <v>2141</v>
      </c>
      <c r="AS13" s="83">
        <f>COUNTIFS(SUCT!D:D,0,SUCT!E:E,'Estadística total'!AR13)</f>
        <v>1</v>
      </c>
      <c r="AV13" s="83" t="s">
        <v>2223</v>
      </c>
      <c r="AW13" s="83">
        <v>1</v>
      </c>
    </row>
    <row r="14" spans="2:49" ht="14.25" customHeight="1">
      <c r="B14" s="11" t="s">
        <v>1527</v>
      </c>
      <c r="C14" s="119">
        <f>+'Estadística SASC'!C14+'Estadística SUCT'!C14</f>
        <v>173.01</v>
      </c>
      <c r="D14" s="119">
        <f>+'Estadística SASC'!D14+'Estadística SUCT'!D14</f>
        <v>0</v>
      </c>
      <c r="E14" s="119">
        <f>+'Estadística SASC'!E14+'Estadística SUCT'!E14</f>
        <v>1785.7</v>
      </c>
      <c r="F14" s="119">
        <f>+'Estadística SASC'!F14+'Estadística SUCT'!F14</f>
        <v>123</v>
      </c>
      <c r="G14" s="119">
        <f>+'Estadística SASC'!G14+'Estadística SUCT'!G14</f>
        <v>282</v>
      </c>
      <c r="H14" s="119">
        <f>+'Estadística SASC'!H14+'Estadística SUCT'!H14</f>
        <v>5</v>
      </c>
      <c r="I14" s="119">
        <f>+'Estadística SASC'!I14+'Estadística SUCT'!I14</f>
        <v>0</v>
      </c>
      <c r="J14" s="125">
        <f t="shared" si="0"/>
        <v>2368.71</v>
      </c>
      <c r="Z14" s="11" t="s">
        <v>2139</v>
      </c>
      <c r="AA14" s="83">
        <f>+SUMIFS(SUCT!G:G,SUCT!D:D,1,SUCT!I:I,'Estadística total'!Z14)</f>
        <v>256</v>
      </c>
      <c r="AB14" s="83">
        <f>+COUNTIFS(SUCT!D:D,1,SUCT!I:I,'Estadística total'!Z14)</f>
        <v>3</v>
      </c>
      <c r="AE14" s="11" t="s">
        <v>2278</v>
      </c>
      <c r="AF14" s="83">
        <v>177.6</v>
      </c>
      <c r="AG14" s="83">
        <v>1</v>
      </c>
      <c r="AJ14" s="11" t="s">
        <v>2144</v>
      </c>
      <c r="AK14" s="83">
        <f>+SUMIFS(SUCT!G:G,SUCT!D:D,1,SUCT!E:E,'Estadística total'!AJ14)</f>
        <v>2.9</v>
      </c>
      <c r="AL14" s="83">
        <f>+COUNTIFS(SUCT!D:D,1,SUCT!E:E,'Estadística total'!AJ14)</f>
        <v>1</v>
      </c>
      <c r="AN14" s="83" t="s">
        <v>2230</v>
      </c>
      <c r="AO14" s="83">
        <v>160</v>
      </c>
      <c r="AP14" s="83">
        <v>2</v>
      </c>
      <c r="AR14" s="11" t="s">
        <v>2144</v>
      </c>
      <c r="AS14" s="83">
        <f>COUNTIFS(SUCT!D:D,0,SUCT!E:E,'Estadística total'!AR14)</f>
        <v>0</v>
      </c>
      <c r="AV14" s="11" t="s">
        <v>2246</v>
      </c>
      <c r="AW14" s="83">
        <v>1</v>
      </c>
    </row>
    <row r="15" spans="2:49" ht="14.25" customHeight="1">
      <c r="B15" s="11" t="s">
        <v>1556</v>
      </c>
      <c r="C15" s="119">
        <f>+'Estadística SASC'!C15+'Estadística SUCT'!C15</f>
        <v>4.0999999999999996</v>
      </c>
      <c r="D15" s="119">
        <f>+'Estadística SASC'!D15+'Estadística SUCT'!D15</f>
        <v>0</v>
      </c>
      <c r="E15" s="119">
        <f>+'Estadística SASC'!E15+'Estadística SUCT'!E15</f>
        <v>560.79999999999995</v>
      </c>
      <c r="F15" s="119">
        <f>+'Estadística SASC'!F15+'Estadística SUCT'!F15</f>
        <v>0</v>
      </c>
      <c r="G15" s="119">
        <f>+'Estadística SASC'!G15+'Estadística SUCT'!G15</f>
        <v>0</v>
      </c>
      <c r="H15" s="119">
        <f>+'Estadística SASC'!H15+'Estadística SUCT'!H15</f>
        <v>0</v>
      </c>
      <c r="I15" s="119">
        <f>+'Estadística SASC'!I15+'Estadística SUCT'!I15</f>
        <v>0</v>
      </c>
      <c r="J15" s="125">
        <f t="shared" si="0"/>
        <v>564.9</v>
      </c>
      <c r="Z15" s="11" t="s">
        <v>2281</v>
      </c>
      <c r="AA15" s="83">
        <f>+SUMIFS(SUCT!G:G,SUCT!D:D,1,SUCT!I:I,'Estadística total'!Z15)</f>
        <v>20</v>
      </c>
      <c r="AB15" s="83">
        <f>+COUNTIFS(SUCT!D:D,1,SUCT!I:I,'Estadística total'!Z15)</f>
        <v>1</v>
      </c>
      <c r="AE15" s="11" t="s">
        <v>2155</v>
      </c>
      <c r="AF15" s="83">
        <v>159.6</v>
      </c>
      <c r="AG15" s="83">
        <v>1</v>
      </c>
      <c r="AJ15" s="11" t="s">
        <v>2146</v>
      </c>
      <c r="AK15" s="83">
        <f>+SUMIFS(SUCT!G:G,SUCT!D:D,1,SUCT!E:E,'Estadística total'!AJ15)</f>
        <v>3</v>
      </c>
      <c r="AL15" s="83">
        <f>+COUNTIFS(SUCT!D:D,1,SUCT!E:E,'Estadística total'!AJ15)</f>
        <v>1</v>
      </c>
      <c r="AN15" s="83" t="s">
        <v>362</v>
      </c>
      <c r="AO15" s="83">
        <v>155.80000000000001</v>
      </c>
      <c r="AP15" s="83">
        <v>1</v>
      </c>
      <c r="AR15" s="11" t="s">
        <v>2146</v>
      </c>
      <c r="AS15" s="83">
        <f>COUNTIFS(SUCT!D:D,0,SUCT!E:E,'Estadística total'!AR15)</f>
        <v>0</v>
      </c>
      <c r="AV15" s="11" t="s">
        <v>2250</v>
      </c>
      <c r="AW15" s="83">
        <v>1</v>
      </c>
    </row>
    <row r="16" spans="2:49" ht="14.25" customHeight="1">
      <c r="B16" s="11" t="s">
        <v>1722</v>
      </c>
      <c r="C16" s="119">
        <f>+'Estadística SASC'!C16+'Estadística SUCT'!C16</f>
        <v>15</v>
      </c>
      <c r="D16" s="119">
        <f>+'Estadística SASC'!D16+'Estadística SUCT'!D16</f>
        <v>0</v>
      </c>
      <c r="E16" s="119">
        <f>+'Estadística SASC'!E16+'Estadística SUCT'!E16</f>
        <v>506.4</v>
      </c>
      <c r="F16" s="119">
        <f>+'Estadística SASC'!F16+'Estadística SUCT'!F16</f>
        <v>0</v>
      </c>
      <c r="G16" s="119">
        <f>+'Estadística SASC'!G16+'Estadística SUCT'!G16</f>
        <v>0</v>
      </c>
      <c r="H16" s="119">
        <f>+'Estadística SASC'!H16+'Estadística SUCT'!H16</f>
        <v>0</v>
      </c>
      <c r="I16" s="119">
        <f>+'Estadística SASC'!I16+'Estadística SUCT'!I16</f>
        <v>0</v>
      </c>
      <c r="J16" s="125">
        <f t="shared" si="0"/>
        <v>521.4</v>
      </c>
      <c r="Z16" s="11" t="s">
        <v>2221</v>
      </c>
      <c r="AA16" s="83">
        <f>+SUMIFS(SUCT!G:G,SUCT!D:D,1,SUCT!I:I,'Estadística total'!Z16)</f>
        <v>0</v>
      </c>
      <c r="AB16" s="83">
        <f>+COUNTIFS(SUCT!D:D,1,SUCT!I:I,'Estadística total'!Z16)</f>
        <v>0</v>
      </c>
      <c r="AE16" s="11" t="s">
        <v>2327</v>
      </c>
      <c r="AF16" s="83">
        <v>155.80000000000001</v>
      </c>
      <c r="AG16" s="83">
        <v>1</v>
      </c>
      <c r="AJ16" s="83" t="s">
        <v>293</v>
      </c>
      <c r="AK16" s="83">
        <f>+SUMIFS(SUCT!G:G,SUCT!D:D,1,SUCT!E:E,'Estadística total'!AJ16)</f>
        <v>637.59999999999991</v>
      </c>
      <c r="AL16" s="83">
        <f>+COUNTIFS(SUCT!D:D,1,SUCT!E:E,'Estadística total'!AJ16)</f>
        <v>5</v>
      </c>
      <c r="AN16" s="83" t="s">
        <v>2273</v>
      </c>
      <c r="AO16" s="83">
        <v>155.05000000000001</v>
      </c>
      <c r="AP16" s="83">
        <v>1</v>
      </c>
      <c r="AR16" s="83" t="s">
        <v>293</v>
      </c>
      <c r="AS16" s="83">
        <f>COUNTIFS(SUCT!D:D,0,SUCT!E:E,'Estadística total'!AR16)</f>
        <v>0</v>
      </c>
      <c r="AV16" s="83" t="s">
        <v>345</v>
      </c>
      <c r="AW16" s="83">
        <v>1</v>
      </c>
    </row>
    <row r="17" spans="2:49" ht="14.25" customHeight="1">
      <c r="B17" s="83" t="s">
        <v>1623</v>
      </c>
      <c r="C17" s="119">
        <f>+'Estadística SASC'!C17+'Estadística SUCT'!C17</f>
        <v>48.1</v>
      </c>
      <c r="D17" s="119">
        <f>+'Estadística SASC'!D17+'Estadística SUCT'!D17</f>
        <v>0</v>
      </c>
      <c r="E17" s="119">
        <f>+'Estadística SASC'!E17+'Estadística SUCT'!E17</f>
        <v>481</v>
      </c>
      <c r="F17" s="119">
        <f>+'Estadística SASC'!F17+'Estadística SUCT'!F17</f>
        <v>0</v>
      </c>
      <c r="G17" s="119">
        <f>+'Estadística SASC'!G17+'Estadística SUCT'!G17</f>
        <v>0</v>
      </c>
      <c r="H17" s="119">
        <f>+'Estadística SASC'!H17+'Estadística SUCT'!H17</f>
        <v>32</v>
      </c>
      <c r="I17" s="119">
        <f>+'Estadística SASC'!I17+'Estadística SUCT'!I17</f>
        <v>0</v>
      </c>
      <c r="J17" s="125">
        <f t="shared" si="0"/>
        <v>561.1</v>
      </c>
      <c r="Z17" s="11" t="s">
        <v>2142</v>
      </c>
      <c r="AA17" s="83">
        <f>+SUMIFS(SUCT!G:G,SUCT!D:D,1,SUCT!I:I,'Estadística total'!Z17)</f>
        <v>0</v>
      </c>
      <c r="AB17" s="83">
        <f>+COUNTIFS(SUCT!D:D,1,SUCT!I:I,'Estadística total'!Z17)</f>
        <v>0</v>
      </c>
      <c r="AE17" s="83" t="s">
        <v>2271</v>
      </c>
      <c r="AF17" s="83">
        <v>152</v>
      </c>
      <c r="AG17" s="83">
        <v>1</v>
      </c>
      <c r="AJ17" s="83" t="s">
        <v>2149</v>
      </c>
      <c r="AK17" s="83">
        <f>+SUMIFS(SUCT!G:G,SUCT!D:D,1,SUCT!E:E,'Estadística total'!AJ17)</f>
        <v>201</v>
      </c>
      <c r="AL17" s="83">
        <f>+COUNTIFS(SUCT!D:D,1,SUCT!E:E,'Estadística total'!AJ17)</f>
        <v>1</v>
      </c>
      <c r="AN17" s="83" t="s">
        <v>1649</v>
      </c>
      <c r="AO17" s="83">
        <v>152</v>
      </c>
      <c r="AP17" s="83">
        <v>1</v>
      </c>
      <c r="AR17" s="83" t="s">
        <v>2149</v>
      </c>
      <c r="AS17" s="83">
        <f>COUNTIFS(SUCT!D:D,0,SUCT!E:E,'Estadística total'!AR17)</f>
        <v>0</v>
      </c>
      <c r="AV17" s="83" t="s">
        <v>2273</v>
      </c>
      <c r="AW17" s="83">
        <v>1</v>
      </c>
    </row>
    <row r="18" spans="2:49" ht="14.25" customHeight="1">
      <c r="Z18" s="11" t="s">
        <v>2179</v>
      </c>
      <c r="AA18" s="83">
        <f>+SUMIFS(SUCT!G:G,SUCT!D:D,1,SUCT!I:I,'Estadística total'!Z18)</f>
        <v>180</v>
      </c>
      <c r="AB18" s="83">
        <f>+COUNTIFS(SUCT!D:D,1,SUCT!I:I,'Estadística total'!Z18)</f>
        <v>1</v>
      </c>
      <c r="AE18" s="11" t="s">
        <v>2160</v>
      </c>
      <c r="AF18" s="83">
        <v>150</v>
      </c>
      <c r="AG18" s="83">
        <v>1</v>
      </c>
      <c r="AJ18" s="11" t="s">
        <v>2159</v>
      </c>
      <c r="AK18" s="83">
        <f>+SUMIFS(SUCT!G:G,SUCT!D:D,1,SUCT!E:E,'Estadística total'!AJ18)</f>
        <v>150</v>
      </c>
      <c r="AL18" s="83">
        <f>+COUNTIFS(SUCT!D:D,1,SUCT!E:E,'Estadística total'!AJ18)</f>
        <v>1</v>
      </c>
      <c r="AN18" s="11" t="s">
        <v>2159</v>
      </c>
      <c r="AO18" s="83">
        <v>150</v>
      </c>
      <c r="AP18" s="83">
        <v>1</v>
      </c>
      <c r="AR18" s="11" t="s">
        <v>2159</v>
      </c>
      <c r="AS18" s="83">
        <f>COUNTIFS(SUCT!D:D,0,SUCT!E:E,'Estadística total'!AR18)</f>
        <v>0</v>
      </c>
      <c r="AV18" s="83" t="s">
        <v>198</v>
      </c>
      <c r="AW18" s="83">
        <v>1</v>
      </c>
    </row>
    <row r="19" spans="2:49" ht="14.25" customHeight="1">
      <c r="Z19" s="11" t="s">
        <v>2155</v>
      </c>
      <c r="AA19" s="83">
        <f>+SUMIFS(SUCT!G:G,SUCT!D:D,1,SUCT!I:I,'Estadística total'!Z19)</f>
        <v>159.6</v>
      </c>
      <c r="AB19" s="83">
        <f>+COUNTIFS(SUCT!D:D,1,SUCT!I:I,'Estadística total'!Z19)</f>
        <v>1</v>
      </c>
      <c r="AE19" s="83" t="s">
        <v>346</v>
      </c>
      <c r="AF19" s="83">
        <v>149</v>
      </c>
      <c r="AG19" s="83">
        <v>2</v>
      </c>
      <c r="AJ19" s="11" t="s">
        <v>2162</v>
      </c>
      <c r="AK19" s="83">
        <f>+SUMIFS(SUCT!G:G,SUCT!D:D,1,SUCT!E:E,'Estadística total'!AJ19)</f>
        <v>9</v>
      </c>
      <c r="AL19" s="83">
        <f>+COUNTIFS(SUCT!D:D,1,SUCT!E:E,'Estadística total'!AJ19)</f>
        <v>1</v>
      </c>
      <c r="AN19" s="83" t="s">
        <v>366</v>
      </c>
      <c r="AO19" s="83">
        <v>141</v>
      </c>
      <c r="AP19" s="83">
        <v>1</v>
      </c>
      <c r="AR19" s="11" t="s">
        <v>2162</v>
      </c>
      <c r="AS19" s="83">
        <f>COUNTIFS(SUCT!D:D,0,SUCT!E:E,'Estadística total'!AR19)</f>
        <v>0</v>
      </c>
      <c r="AV19" s="11" t="s">
        <v>2361</v>
      </c>
      <c r="AW19" s="83">
        <v>1</v>
      </c>
    </row>
    <row r="20" spans="2:49" ht="14.25" customHeight="1">
      <c r="Z20" s="11" t="s">
        <v>2284</v>
      </c>
      <c r="AA20" s="83">
        <f>+SUMIFS(SUCT!G:G,SUCT!D:D,1,SUCT!I:I,'Estadística total'!Z20)</f>
        <v>250</v>
      </c>
      <c r="AB20" s="83">
        <f>+COUNTIFS(SUCT!D:D,1,SUCT!I:I,'Estadística total'!Z20)</f>
        <v>1</v>
      </c>
      <c r="AE20" s="83" t="s">
        <v>371</v>
      </c>
      <c r="AF20" s="83">
        <v>141</v>
      </c>
      <c r="AG20" s="83">
        <v>5</v>
      </c>
      <c r="AJ20" s="83" t="s">
        <v>2169</v>
      </c>
      <c r="AK20" s="83">
        <f>+SUMIFS(SUCT!G:G,SUCT!D:D,1,SUCT!E:E,'Estadística total'!AJ20)</f>
        <v>84</v>
      </c>
      <c r="AL20" s="83">
        <f>+COUNTIFS(SUCT!D:D,1,SUCT!E:E,'Estadística total'!AJ20)</f>
        <v>1</v>
      </c>
      <c r="AN20" s="11" t="s">
        <v>2184</v>
      </c>
      <c r="AO20" s="83">
        <v>140</v>
      </c>
      <c r="AP20" s="83">
        <v>1</v>
      </c>
      <c r="AR20" s="83" t="s">
        <v>2169</v>
      </c>
      <c r="AS20" s="83">
        <f>COUNTIFS(SUCT!D:D,0,SUCT!E:E,'Estadística total'!AR20)</f>
        <v>0</v>
      </c>
      <c r="AV20" s="83" t="s">
        <v>1921</v>
      </c>
      <c r="AW20" s="83">
        <v>1</v>
      </c>
    </row>
    <row r="21" spans="2:49" ht="14.25" customHeight="1">
      <c r="Z21" s="11" t="s">
        <v>2152</v>
      </c>
      <c r="AA21" s="83">
        <f>+SUMIFS(SUCT!G:G,SUCT!D:D,1,SUCT!I:I,'Estadística total'!Z21)</f>
        <v>100</v>
      </c>
      <c r="AB21" s="83">
        <f>+COUNTIFS(SUCT!D:D,1,SUCT!I:I,'Estadística total'!Z21)</f>
        <v>1</v>
      </c>
      <c r="AE21" s="83" t="s">
        <v>367</v>
      </c>
      <c r="AF21" s="83">
        <v>141</v>
      </c>
      <c r="AG21" s="83">
        <v>1</v>
      </c>
      <c r="AJ21" s="11" t="s">
        <v>2172</v>
      </c>
      <c r="AK21" s="83">
        <f>+SUMIFS(SUCT!G:G,SUCT!D:D,1,SUCT!E:E,'Estadística total'!AJ21)</f>
        <v>3</v>
      </c>
      <c r="AL21" s="83">
        <f>+COUNTIFS(SUCT!D:D,1,SUCT!E:E,'Estadística total'!AJ21)</f>
        <v>1</v>
      </c>
      <c r="AN21" s="83" t="s">
        <v>345</v>
      </c>
      <c r="AO21" s="83">
        <v>140</v>
      </c>
      <c r="AP21" s="83">
        <v>1</v>
      </c>
      <c r="AR21" s="11" t="s">
        <v>2172</v>
      </c>
      <c r="AS21" s="83">
        <f>COUNTIFS(SUCT!D:D,0,SUCT!E:E,'Estadística total'!AR21)</f>
        <v>0</v>
      </c>
      <c r="AV21" s="11" t="s">
        <v>2116</v>
      </c>
      <c r="AW21" s="83">
        <v>0</v>
      </c>
    </row>
    <row r="22" spans="2:49" ht="14.25" customHeight="1">
      <c r="Z22" s="11" t="s">
        <v>2227</v>
      </c>
      <c r="AA22" s="83">
        <f>+SUMIFS(SUCT!G:G,SUCT!D:D,1,SUCT!I:I,'Estadística total'!Z22)</f>
        <v>72</v>
      </c>
      <c r="AB22" s="83">
        <f>+COUNTIFS(SUCT!D:D,1,SUCT!I:I,'Estadística total'!Z22)</f>
        <v>1</v>
      </c>
      <c r="AE22" s="11" t="s">
        <v>2185</v>
      </c>
      <c r="AF22" s="83">
        <v>140</v>
      </c>
      <c r="AG22" s="83">
        <v>1</v>
      </c>
      <c r="AJ22" s="11" t="s">
        <v>2174</v>
      </c>
      <c r="AK22" s="83">
        <f>+SUMIFS(SUCT!G:G,SUCT!D:D,1,SUCT!E:E,'Estadística total'!AJ22)</f>
        <v>0</v>
      </c>
      <c r="AL22" s="83">
        <f>+COUNTIFS(SUCT!D:D,1,SUCT!E:E,'Estadística total'!AJ22)</f>
        <v>0</v>
      </c>
      <c r="AN22" s="83" t="s">
        <v>2193</v>
      </c>
      <c r="AO22" s="83">
        <v>106</v>
      </c>
      <c r="AP22" s="83">
        <v>2</v>
      </c>
      <c r="AR22" s="11" t="s">
        <v>2174</v>
      </c>
      <c r="AS22" s="83">
        <f>COUNTIFS(SUCT!D:D,0,SUCT!E:E,'Estadística total'!AR22)</f>
        <v>1</v>
      </c>
      <c r="AV22" s="11" t="s">
        <v>2119</v>
      </c>
      <c r="AW22" s="83">
        <v>0</v>
      </c>
    </row>
    <row r="23" spans="2:49" ht="14.25" customHeight="1">
      <c r="Z23" s="11" t="s">
        <v>2160</v>
      </c>
      <c r="AA23" s="83">
        <f>+SUMIFS(SUCT!G:G,SUCT!D:D,1,SUCT!I:I,'Estadística total'!Z23)</f>
        <v>150</v>
      </c>
      <c r="AB23" s="83">
        <f>+COUNTIFS(SUCT!D:D,1,SUCT!I:I,'Estadística total'!Z23)</f>
        <v>1</v>
      </c>
      <c r="AE23" s="83" t="s">
        <v>369</v>
      </c>
      <c r="AF23" s="83">
        <v>114</v>
      </c>
      <c r="AG23" s="83">
        <v>1</v>
      </c>
      <c r="AJ23" s="83" t="s">
        <v>2177</v>
      </c>
      <c r="AK23" s="83">
        <f>+SUMIFS(SUCT!G:G,SUCT!D:D,1,SUCT!E:E,'Estadística total'!AJ23)</f>
        <v>180</v>
      </c>
      <c r="AL23" s="83">
        <f>+COUNTIFS(SUCT!D:D,1,SUCT!E:E,'Estadística total'!AJ23)</f>
        <v>1</v>
      </c>
      <c r="AN23" s="83" t="s">
        <v>2260</v>
      </c>
      <c r="AO23" s="83">
        <v>100.8</v>
      </c>
      <c r="AP23" s="83">
        <v>1</v>
      </c>
      <c r="AR23" s="83" t="s">
        <v>2177</v>
      </c>
      <c r="AS23" s="83">
        <f>COUNTIFS(SUCT!D:D,0,SUCT!E:E,'Estadística total'!AR23)</f>
        <v>0</v>
      </c>
      <c r="AV23" s="11" t="s">
        <v>2122</v>
      </c>
      <c r="AW23" s="83">
        <v>0</v>
      </c>
    </row>
    <row r="24" spans="2:49" ht="14.25" customHeight="1">
      <c r="Z24" s="11" t="s">
        <v>2258</v>
      </c>
      <c r="AA24" s="83">
        <f>+SUMIFS(SUCT!G:G,SUCT!D:D,1,SUCT!I:I,'Estadística total'!Z24)</f>
        <v>48.1</v>
      </c>
      <c r="AB24" s="83">
        <f>+COUNTIFS(SUCT!D:D,1,SUCT!I:I,'Estadística total'!Z24)</f>
        <v>1</v>
      </c>
      <c r="AE24" s="83" t="s">
        <v>2261</v>
      </c>
      <c r="AF24" s="83">
        <v>100.8</v>
      </c>
      <c r="AG24" s="83">
        <v>1</v>
      </c>
      <c r="AJ24" s="83" t="s">
        <v>2181</v>
      </c>
      <c r="AK24" s="83">
        <f>+SUMIFS(SUCT!G:G,SUCT!D:D,1,SUCT!E:E,'Estadística total'!AJ24)</f>
        <v>20</v>
      </c>
      <c r="AL24" s="83">
        <f>+COUNTIFS(SUCT!D:D,1,SUCT!E:E,'Estadística total'!AJ24)</f>
        <v>1</v>
      </c>
      <c r="AN24" s="83" t="s">
        <v>236</v>
      </c>
      <c r="AO24" s="83">
        <v>100</v>
      </c>
      <c r="AP24" s="83">
        <v>2</v>
      </c>
      <c r="AR24" s="83" t="s">
        <v>2181</v>
      </c>
      <c r="AS24" s="83">
        <f>COUNTIFS(SUCT!D:D,0,SUCT!E:E,'Estadística total'!AR24)</f>
        <v>0</v>
      </c>
      <c r="AV24" s="11" t="s">
        <v>2129</v>
      </c>
      <c r="AW24" s="83">
        <v>0</v>
      </c>
    </row>
    <row r="25" spans="2:49" ht="14.25" customHeight="1">
      <c r="Z25" s="11" t="s">
        <v>2185</v>
      </c>
      <c r="AA25" s="83">
        <f>+SUMIFS(SUCT!G:G,SUCT!D:D,1,SUCT!I:I,'Estadística total'!Z25)</f>
        <v>140</v>
      </c>
      <c r="AB25" s="83">
        <f>+COUNTIFS(SUCT!D:D,1,SUCT!I:I,'Estadística total'!Z25)</f>
        <v>1</v>
      </c>
      <c r="AE25" s="11" t="s">
        <v>2240</v>
      </c>
      <c r="AF25" s="83">
        <v>100</v>
      </c>
      <c r="AG25" s="83">
        <v>1</v>
      </c>
      <c r="AJ25" s="11" t="s">
        <v>2184</v>
      </c>
      <c r="AK25" s="83">
        <f>+SUMIFS(SUCT!G:G,SUCT!D:D,1,SUCT!E:E,'Estadística total'!AJ25)</f>
        <v>140</v>
      </c>
      <c r="AL25" s="83">
        <f>+COUNTIFS(SUCT!D:D,1,SUCT!E:E,'Estadística total'!AJ25)</f>
        <v>1</v>
      </c>
      <c r="AN25" s="83" t="s">
        <v>2239</v>
      </c>
      <c r="AO25" s="83">
        <v>100</v>
      </c>
      <c r="AP25" s="83">
        <v>1</v>
      </c>
      <c r="AR25" s="11" t="s">
        <v>2184</v>
      </c>
      <c r="AS25" s="83">
        <f>COUNTIFS(SUCT!D:D,0,SUCT!E:E,'Estadística total'!AR25)</f>
        <v>0</v>
      </c>
      <c r="AV25" s="11" t="s">
        <v>2134</v>
      </c>
      <c r="AW25" s="83">
        <v>0</v>
      </c>
    </row>
    <row r="26" spans="2:49" ht="14.25" customHeight="1">
      <c r="Z26" s="11" t="s">
        <v>2198</v>
      </c>
      <c r="AA26" s="83">
        <f>+SUMIFS(SUCT!G:G,SUCT!D:D,1,SUCT!I:I,'Estadística total'!Z26)</f>
        <v>0</v>
      </c>
      <c r="AB26" s="83">
        <f>+COUNTIFS(SUCT!D:D,1,SUCT!I:I,'Estadística total'!Z26)</f>
        <v>0</v>
      </c>
      <c r="AE26" s="11" t="s">
        <v>2152</v>
      </c>
      <c r="AF26" s="83">
        <v>100</v>
      </c>
      <c r="AG26" s="83">
        <v>1</v>
      </c>
      <c r="AJ26" s="83" t="s">
        <v>2187</v>
      </c>
      <c r="AK26" s="83">
        <f>+SUMIFS(SUCT!G:G,SUCT!D:D,1,SUCT!E:E,'Estadística total'!AJ26)</f>
        <v>13.345000000000001</v>
      </c>
      <c r="AL26" s="83">
        <f>+COUNTIFS(SUCT!D:D,1,SUCT!E:E,'Estadística total'!AJ26)</f>
        <v>3</v>
      </c>
      <c r="AN26" s="83" t="s">
        <v>2300</v>
      </c>
      <c r="AO26" s="83">
        <v>100</v>
      </c>
      <c r="AP26" s="83">
        <v>1</v>
      </c>
      <c r="AR26" s="83" t="s">
        <v>2187</v>
      </c>
      <c r="AS26" s="83">
        <f>COUNTIFS(SUCT!D:D,0,SUCT!E:E,'Estadística total'!AR26)</f>
        <v>0</v>
      </c>
      <c r="AV26" s="11" t="s">
        <v>1535</v>
      </c>
      <c r="AW26" s="83">
        <v>0</v>
      </c>
    </row>
    <row r="27" spans="2:49" ht="14.25" customHeight="1">
      <c r="C27" s="83" t="s">
        <v>1542</v>
      </c>
      <c r="Z27" s="11" t="s">
        <v>2283</v>
      </c>
      <c r="AA27" s="83">
        <f>+SUMIFS(SUCT!G:G,SUCT!D:D,1,SUCT!I:I,'Estadística total'!Z27)</f>
        <v>100</v>
      </c>
      <c r="AB27" s="83">
        <f>+COUNTIFS(SUCT!D:D,1,SUCT!I:I,'Estadística total'!Z27)</f>
        <v>1</v>
      </c>
      <c r="AE27" s="11" t="s">
        <v>2283</v>
      </c>
      <c r="AF27" s="83">
        <v>100</v>
      </c>
      <c r="AG27" s="83">
        <v>1</v>
      </c>
      <c r="AJ27" s="11" t="s">
        <v>2190</v>
      </c>
      <c r="AK27" s="83">
        <f>+SUMIFS(SUCT!G:G,SUCT!D:D,1,SUCT!E:E,'Estadística total'!AJ27)</f>
        <v>12</v>
      </c>
      <c r="AL27" s="83">
        <f>+COUNTIFS(SUCT!D:D,1,SUCT!E:E,'Estadística total'!AJ27)</f>
        <v>1</v>
      </c>
      <c r="AN27" s="83" t="s">
        <v>2319</v>
      </c>
      <c r="AO27" s="83">
        <v>87.6</v>
      </c>
      <c r="AP27" s="83">
        <v>10</v>
      </c>
      <c r="AR27" s="11" t="s">
        <v>2190</v>
      </c>
      <c r="AS27" s="83">
        <f>COUNTIFS(SUCT!D:D,0,SUCT!E:E,'Estadística total'!AR27)</f>
        <v>0</v>
      </c>
      <c r="AV27" s="11" t="s">
        <v>1568</v>
      </c>
      <c r="AW27" s="83">
        <v>0</v>
      </c>
    </row>
    <row r="28" spans="2:49" ht="14.25" customHeight="1">
      <c r="B28" s="487" t="s">
        <v>2441</v>
      </c>
      <c r="C28" s="488"/>
      <c r="D28" s="488"/>
      <c r="E28" s="488"/>
      <c r="F28" s="488"/>
      <c r="G28" s="488"/>
      <c r="H28" s="488"/>
      <c r="I28" s="488"/>
      <c r="J28" s="480"/>
      <c r="Z28" s="11" t="s">
        <v>2289</v>
      </c>
      <c r="AA28" s="83">
        <f>+SUMIFS(SUCT!G:G,SUCT!D:D,1,SUCT!I:I,'Estadística total'!Z28)</f>
        <v>55</v>
      </c>
      <c r="AB28" s="83">
        <f>+COUNTIFS(SUCT!D:D,1,SUCT!I:I,'Estadística total'!Z28)</f>
        <v>1</v>
      </c>
      <c r="AE28" s="83" t="s">
        <v>1496</v>
      </c>
      <c r="AF28" s="83">
        <v>100</v>
      </c>
      <c r="AG28" s="83">
        <v>1</v>
      </c>
      <c r="AJ28" s="83" t="s">
        <v>2193</v>
      </c>
      <c r="AK28" s="83">
        <f>+SUMIFS(SUCT!G:G,SUCT!D:D,1,SUCT!E:E,'Estadística total'!AJ28)</f>
        <v>106</v>
      </c>
      <c r="AL28" s="83">
        <f>+COUNTIFS(SUCT!D:D,1,SUCT!E:E,'Estadística total'!AJ28)</f>
        <v>2</v>
      </c>
      <c r="AN28" s="83" t="s">
        <v>2169</v>
      </c>
      <c r="AO28" s="83">
        <v>84</v>
      </c>
      <c r="AP28" s="83">
        <v>1</v>
      </c>
      <c r="AR28" s="83" t="s">
        <v>2193</v>
      </c>
      <c r="AS28" s="83">
        <f>COUNTIFS(SUCT!D:D,0,SUCT!E:E,'Estadística total'!AR28)</f>
        <v>0</v>
      </c>
      <c r="AV28" s="11" t="s">
        <v>2144</v>
      </c>
      <c r="AW28" s="83">
        <v>0</v>
      </c>
    </row>
    <row r="29" spans="2:49" ht="14.25" customHeight="1">
      <c r="C29" s="83" t="s">
        <v>2442</v>
      </c>
      <c r="D29" s="83" t="s">
        <v>2443</v>
      </c>
      <c r="E29" s="83" t="s">
        <v>2444</v>
      </c>
      <c r="Z29" s="11" t="s">
        <v>2188</v>
      </c>
      <c r="AA29" s="83">
        <f>+SUMIFS(SUCT!G:G,SUCT!D:D,1,SUCT!I:I,'Estadística total'!Z29)</f>
        <v>13.345000000000001</v>
      </c>
      <c r="AB29" s="83">
        <f>+COUNTIFS(SUCT!D:D,1,SUCT!I:I,'Estadística total'!Z29)</f>
        <v>3</v>
      </c>
      <c r="AE29" s="11" t="s">
        <v>2218</v>
      </c>
      <c r="AF29" s="83">
        <v>91</v>
      </c>
      <c r="AG29" s="83">
        <v>1</v>
      </c>
      <c r="AJ29" s="83" t="s">
        <v>2195</v>
      </c>
      <c r="AK29" s="83">
        <f>+SUMIFS(SUCT!G:G,SUCT!D:D,1,SUCT!E:E,'Estadística total'!AJ29)</f>
        <v>50</v>
      </c>
      <c r="AL29" s="83">
        <f>+COUNTIFS(SUCT!D:D,1,SUCT!E:E,'Estadística total'!AJ29)</f>
        <v>1</v>
      </c>
      <c r="AN29" s="83" t="s">
        <v>2210</v>
      </c>
      <c r="AO29" s="83">
        <v>80</v>
      </c>
      <c r="AP29" s="83">
        <v>1</v>
      </c>
      <c r="AR29" s="83" t="s">
        <v>2195</v>
      </c>
      <c r="AS29" s="83">
        <f>COUNTIFS(SUCT!D:D,0,SUCT!E:E,'Estadística total'!AR29)</f>
        <v>0</v>
      </c>
      <c r="AV29" s="11" t="s">
        <v>2146</v>
      </c>
      <c r="AW29" s="83">
        <v>0</v>
      </c>
    </row>
    <row r="30" spans="2:49" ht="14.25" customHeight="1">
      <c r="B30" s="83" t="s">
        <v>1560</v>
      </c>
      <c r="Z30" s="11" t="s">
        <v>2254</v>
      </c>
      <c r="AA30" s="83">
        <f>+SUMIFS(SUCT!G:G,SUCT!D:D,1,SUCT!I:I,'Estadística total'!Z30)</f>
        <v>2.61</v>
      </c>
      <c r="AB30" s="83">
        <f>+COUNTIFS(SUCT!D:D,1,SUCT!I:I,'Estadística total'!Z30)</f>
        <v>1</v>
      </c>
      <c r="AE30" s="11" t="s">
        <v>2167</v>
      </c>
      <c r="AF30" s="83">
        <v>84</v>
      </c>
      <c r="AG30" s="83">
        <v>1</v>
      </c>
      <c r="AJ30" s="11" t="s">
        <v>1639</v>
      </c>
      <c r="AK30" s="83">
        <f>+SUMIFS(SUCT!G:G,SUCT!D:D,1,SUCT!E:E,'Estadística total'!AJ30)</f>
        <v>0</v>
      </c>
      <c r="AL30" s="83">
        <f>+COUNTIFS(SUCT!D:D,1,SUCT!E:E,'Estadística total'!AJ30)</f>
        <v>0</v>
      </c>
      <c r="AN30" s="83" t="s">
        <v>2226</v>
      </c>
      <c r="AO30" s="83">
        <v>72</v>
      </c>
      <c r="AP30" s="83">
        <v>1</v>
      </c>
      <c r="AR30" s="11" t="s">
        <v>1639</v>
      </c>
      <c r="AS30" s="83">
        <f>COUNTIFS(SUCT!D:D,0,SUCT!E:E,'Estadística total'!AR30)</f>
        <v>1</v>
      </c>
      <c r="AV30" s="83" t="s">
        <v>293</v>
      </c>
      <c r="AW30" s="83">
        <v>0</v>
      </c>
    </row>
    <row r="31" spans="2:49" ht="14.25" customHeight="1">
      <c r="B31" s="11" t="s">
        <v>1577</v>
      </c>
      <c r="Z31" s="11" t="s">
        <v>2224</v>
      </c>
      <c r="AA31" s="83">
        <f>+SUMIFS(SUCT!G:G,SUCT!D:D,1,SUCT!I:I,'Estadística total'!Z31)</f>
        <v>0</v>
      </c>
      <c r="AB31" s="83">
        <f>+COUNTIFS(SUCT!D:D,1,SUCT!I:I,'Estadística total'!Z31)</f>
        <v>0</v>
      </c>
      <c r="AE31" s="11" t="s">
        <v>2170</v>
      </c>
      <c r="AF31" s="83">
        <v>84</v>
      </c>
      <c r="AG31" s="83">
        <v>1</v>
      </c>
      <c r="AJ31" s="11" t="s">
        <v>2200</v>
      </c>
      <c r="AK31" s="83">
        <f>+SUMIFS(SUCT!G:G,SUCT!D:D,1,SUCT!E:E,'Estadística total'!AJ31)</f>
        <v>33</v>
      </c>
      <c r="AL31" s="83">
        <f>+COUNTIFS(SUCT!D:D,1,SUCT!E:E,'Estadística total'!AJ31)</f>
        <v>1</v>
      </c>
      <c r="AN31" s="83" t="s">
        <v>355</v>
      </c>
      <c r="AO31" s="83">
        <v>72</v>
      </c>
      <c r="AP31" s="83">
        <v>1</v>
      </c>
      <c r="AR31" s="11" t="s">
        <v>2200</v>
      </c>
      <c r="AS31" s="83">
        <f>COUNTIFS(SUCT!D:D,0,SUCT!E:E,'Estadística total'!AR31)</f>
        <v>0</v>
      </c>
      <c r="AV31" s="83" t="s">
        <v>2149</v>
      </c>
      <c r="AW31" s="83">
        <v>0</v>
      </c>
    </row>
    <row r="32" spans="2:49" ht="14.25" customHeight="1">
      <c r="B32" s="83" t="s">
        <v>1565</v>
      </c>
      <c r="Z32" s="11" t="s">
        <v>2182</v>
      </c>
      <c r="AA32" s="83">
        <f>+SUMIFS(SUCT!G:G,SUCT!D:D,1,SUCT!I:I,'Estadística total'!Z32)</f>
        <v>20</v>
      </c>
      <c r="AB32" s="83">
        <f>+COUNTIFS(SUCT!D:D,1,SUCT!I:I,'Estadística total'!Z32)</f>
        <v>1</v>
      </c>
      <c r="AE32" s="11" t="s">
        <v>2211</v>
      </c>
      <c r="AF32" s="83">
        <v>80</v>
      </c>
      <c r="AG32" s="83">
        <v>1</v>
      </c>
      <c r="AJ32" s="11" t="s">
        <v>2203</v>
      </c>
      <c r="AK32" s="83">
        <f>+SUMIFS(SUCT!G:G,SUCT!D:D,1,SUCT!E:E,'Estadística total'!AJ32)</f>
        <v>0</v>
      </c>
      <c r="AL32" s="83">
        <f>+COUNTIFS(SUCT!D:D,1,SUCT!E:E,'Estadística total'!AJ32)</f>
        <v>0</v>
      </c>
      <c r="AN32" s="11" t="s">
        <v>2296</v>
      </c>
      <c r="AO32" s="83">
        <v>70</v>
      </c>
      <c r="AP32" s="83">
        <v>1</v>
      </c>
      <c r="AR32" s="11" t="s">
        <v>2203</v>
      </c>
      <c r="AS32" s="83">
        <f>COUNTIFS(SUCT!D:D,0,SUCT!E:E,'Estadística total'!AR32)</f>
        <v>1</v>
      </c>
      <c r="AV32" s="11" t="s">
        <v>2159</v>
      </c>
      <c r="AW32" s="83">
        <v>0</v>
      </c>
    </row>
    <row r="33" spans="2:49" ht="14.25" customHeight="1">
      <c r="B33" s="83" t="s">
        <v>1582</v>
      </c>
      <c r="Z33" s="11" t="s">
        <v>2117</v>
      </c>
      <c r="AA33" s="83">
        <f>+SUMIFS(SUCT!G:G,SUCT!D:D,1,SUCT!I:I,'Estadística total'!Z33)</f>
        <v>11.8</v>
      </c>
      <c r="AB33" s="83">
        <f>+COUNTIFS(SUCT!D:D,1,SUCT!I:I,'Estadística total'!Z33)</f>
        <v>4</v>
      </c>
      <c r="AE33" s="11" t="s">
        <v>2227</v>
      </c>
      <c r="AF33" s="83">
        <v>72</v>
      </c>
      <c r="AG33" s="83">
        <v>1</v>
      </c>
      <c r="AJ33" s="83" t="s">
        <v>2206</v>
      </c>
      <c r="AK33" s="83">
        <f>+SUMIFS(SUCT!G:G,SUCT!D:D,1,SUCT!E:E,'Estadística total'!AJ33)</f>
        <v>0</v>
      </c>
      <c r="AL33" s="83">
        <f>+COUNTIFS(SUCT!D:D,1,SUCT!E:E,'Estadística total'!AJ33)</f>
        <v>0</v>
      </c>
      <c r="AN33" s="83" t="s">
        <v>2291</v>
      </c>
      <c r="AO33" s="83">
        <v>67</v>
      </c>
      <c r="AP33" s="83">
        <v>1</v>
      </c>
      <c r="AR33" s="83" t="s">
        <v>2206</v>
      </c>
      <c r="AS33" s="83">
        <f>COUNTIFS(SUCT!D:D,0,SUCT!E:E,'Estadística total'!AR33)</f>
        <v>2</v>
      </c>
      <c r="AV33" s="11" t="s">
        <v>2162</v>
      </c>
      <c r="AW33" s="83">
        <v>0</v>
      </c>
    </row>
    <row r="34" spans="2:49" ht="14.25" customHeight="1">
      <c r="B34" s="83" t="s">
        <v>1545</v>
      </c>
      <c r="Z34" s="11" t="s">
        <v>2164</v>
      </c>
      <c r="AA34" s="83">
        <f>+SUMIFS(SUCT!G:G,SUCT!D:D,1,SUCT!I:I,'Estadística total'!Z34)</f>
        <v>9</v>
      </c>
      <c r="AB34" s="83">
        <f>+COUNTIFS(SUCT!D:D,1,SUCT!I:I,'Estadística total'!Z34)</f>
        <v>1</v>
      </c>
      <c r="AE34" s="83" t="s">
        <v>356</v>
      </c>
      <c r="AF34" s="83">
        <v>72</v>
      </c>
      <c r="AG34" s="83">
        <v>1</v>
      </c>
      <c r="AJ34" s="83" t="s">
        <v>2210</v>
      </c>
      <c r="AK34" s="83">
        <f>+SUMIFS(SUCT!G:G,SUCT!D:D,1,SUCT!E:E,'Estadística total'!AJ34)</f>
        <v>80</v>
      </c>
      <c r="AL34" s="83">
        <f>+COUNTIFS(SUCT!D:D,1,SUCT!E:E,'Estadística total'!AJ34)</f>
        <v>1</v>
      </c>
      <c r="AN34" s="83" t="s">
        <v>348</v>
      </c>
      <c r="AO34" s="83">
        <v>55</v>
      </c>
      <c r="AP34" s="83">
        <v>1</v>
      </c>
      <c r="AR34" s="83" t="s">
        <v>2210</v>
      </c>
      <c r="AS34" s="83">
        <f>COUNTIFS(SUCT!D:D,0,SUCT!E:E,'Estadística total'!AR34)</f>
        <v>0</v>
      </c>
      <c r="AV34" s="83" t="s">
        <v>2169</v>
      </c>
      <c r="AW34" s="83">
        <v>0</v>
      </c>
    </row>
    <row r="35" spans="2:49" ht="14.25" customHeight="1">
      <c r="B35" s="11" t="s">
        <v>1601</v>
      </c>
      <c r="Z35" s="11" t="s">
        <v>2127</v>
      </c>
      <c r="AA35" s="83">
        <f>+SUMIFS(SUCT!G:G,SUCT!D:D,1,SUCT!I:I,'Estadística total'!Z35)</f>
        <v>0</v>
      </c>
      <c r="AB35" s="83">
        <f>+COUNTIFS(SUCT!D:D,1,SUCT!I:I,'Estadística total'!Z35)</f>
        <v>0</v>
      </c>
      <c r="AE35" s="83" t="s">
        <v>359</v>
      </c>
      <c r="AF35" s="83">
        <v>70</v>
      </c>
      <c r="AG35" s="83">
        <v>1</v>
      </c>
      <c r="AJ35" s="83" t="s">
        <v>2213</v>
      </c>
      <c r="AK35" s="83">
        <f>+SUMIFS(SUCT!G:G,SUCT!D:D,1,SUCT!E:E,'Estadística total'!AJ35)</f>
        <v>50</v>
      </c>
      <c r="AL35" s="83">
        <f>+COUNTIFS(SUCT!D:D,1,SUCT!E:E,'Estadística total'!AJ35)</f>
        <v>1</v>
      </c>
      <c r="AN35" s="11" t="s">
        <v>1535</v>
      </c>
      <c r="AO35" s="83">
        <v>50</v>
      </c>
      <c r="AP35" s="83">
        <v>1</v>
      </c>
      <c r="AR35" s="83" t="s">
        <v>2213</v>
      </c>
      <c r="AS35" s="83">
        <f>COUNTIFS(SUCT!D:D,0,SUCT!E:E,'Estadística total'!AR35)</f>
        <v>0</v>
      </c>
      <c r="AV35" s="11" t="s">
        <v>2172</v>
      </c>
      <c r="AW35" s="83">
        <v>0</v>
      </c>
    </row>
    <row r="36" spans="2:49" ht="14.25" customHeight="1">
      <c r="B36" s="83" t="s">
        <v>1629</v>
      </c>
      <c r="Z36" s="11" t="s">
        <v>2137</v>
      </c>
      <c r="AA36" s="83">
        <f>+SUMIFS(SUCT!G:G,SUCT!D:D,1,SUCT!I:I,'Estadística total'!Z36)</f>
        <v>50</v>
      </c>
      <c r="AB36" s="83">
        <f>+COUNTIFS(SUCT!D:D,1,SUCT!I:I,'Estadística total'!Z36)</f>
        <v>1</v>
      </c>
      <c r="AE36" s="11" t="s">
        <v>2292</v>
      </c>
      <c r="AF36" s="83">
        <v>67</v>
      </c>
      <c r="AG36" s="83">
        <v>1</v>
      </c>
      <c r="AJ36" s="83" t="s">
        <v>236</v>
      </c>
      <c r="AK36" s="83">
        <f>+SUMIFS(SUCT!G:G,SUCT!D:D,1,SUCT!E:E,'Estadística total'!AJ36)</f>
        <v>100</v>
      </c>
      <c r="AL36" s="83">
        <f>+COUNTIFS(SUCT!D:D,1,SUCT!E:E,'Estadística total'!AJ36)</f>
        <v>2</v>
      </c>
      <c r="AN36" s="83" t="s">
        <v>2195</v>
      </c>
      <c r="AO36" s="83">
        <v>50</v>
      </c>
      <c r="AP36" s="83">
        <v>1</v>
      </c>
      <c r="AR36" s="83" t="s">
        <v>236</v>
      </c>
      <c r="AS36" s="83">
        <f>COUNTIFS(SUCT!D:D,0,SUCT!E:E,'Estadística total'!AR36)</f>
        <v>0</v>
      </c>
      <c r="AV36" s="83" t="s">
        <v>2177</v>
      </c>
      <c r="AW36" s="83">
        <v>0</v>
      </c>
    </row>
    <row r="37" spans="2:49" ht="14.25" customHeight="1">
      <c r="B37" s="83" t="s">
        <v>1533</v>
      </c>
      <c r="Z37" s="11" t="s">
        <v>2278</v>
      </c>
      <c r="AA37" s="83">
        <f>+SUMIFS(SUCT!G:G,SUCT!D:D,1,SUCT!I:I,'Estadística total'!Z37)</f>
        <v>177.6</v>
      </c>
      <c r="AB37" s="83">
        <f>+COUNTIFS(SUCT!D:D,1,SUCT!I:I,'Estadística total'!Z37)</f>
        <v>1</v>
      </c>
      <c r="AE37" s="83" t="s">
        <v>2231</v>
      </c>
      <c r="AF37" s="83">
        <v>60</v>
      </c>
      <c r="AG37" s="83">
        <v>1</v>
      </c>
      <c r="AJ37" s="83" t="s">
        <v>2220</v>
      </c>
      <c r="AK37" s="83">
        <f>+SUMIFS(SUCT!G:G,SUCT!D:D,1,SUCT!E:E,'Estadística total'!AJ37)</f>
        <v>0</v>
      </c>
      <c r="AL37" s="83">
        <f>+COUNTIFS(SUCT!D:D,1,SUCT!E:E,'Estadística total'!AJ37)</f>
        <v>0</v>
      </c>
      <c r="AN37" s="83" t="s">
        <v>2213</v>
      </c>
      <c r="AO37" s="83">
        <v>50</v>
      </c>
      <c r="AP37" s="83">
        <v>1</v>
      </c>
      <c r="AR37" s="83" t="s">
        <v>2220</v>
      </c>
      <c r="AS37" s="83">
        <f>COUNTIFS(SUCT!D:D,0,SUCT!E:E,'Estadística total'!AR37)</f>
        <v>1</v>
      </c>
      <c r="AV37" s="83" t="s">
        <v>2181</v>
      </c>
      <c r="AW37" s="83">
        <v>0</v>
      </c>
    </row>
    <row r="38" spans="2:49" ht="14.25" customHeight="1">
      <c r="B38" s="83" t="s">
        <v>1687</v>
      </c>
      <c r="Z38" s="11" t="s">
        <v>2248</v>
      </c>
      <c r="AA38" s="83">
        <f>+SUMIFS(SUCT!G:G,SUCT!D:D,1,SUCT!I:I,'Estadística total'!Z38)</f>
        <v>291.39999999999998</v>
      </c>
      <c r="AB38" s="83">
        <f>+COUNTIFS(SUCT!D:D,1,SUCT!I:I,'Estadística total'!Z38)</f>
        <v>1</v>
      </c>
      <c r="AE38" s="11" t="s">
        <v>2289</v>
      </c>
      <c r="AF38" s="83">
        <v>55</v>
      </c>
      <c r="AG38" s="83">
        <v>1</v>
      </c>
      <c r="AJ38" s="83" t="s">
        <v>2223</v>
      </c>
      <c r="AK38" s="83">
        <f>+SUMIFS(SUCT!G:G,SUCT!D:D,1,SUCT!E:E,'Estadística total'!AJ38)</f>
        <v>0</v>
      </c>
      <c r="AL38" s="83">
        <f>+COUNTIFS(SUCT!D:D,1,SUCT!E:E,'Estadística total'!AJ38)</f>
        <v>0</v>
      </c>
      <c r="AN38" s="83" t="s">
        <v>2286</v>
      </c>
      <c r="AO38" s="83">
        <v>50</v>
      </c>
      <c r="AP38" s="83">
        <v>1</v>
      </c>
      <c r="AR38" s="83" t="s">
        <v>2223</v>
      </c>
      <c r="AS38" s="83">
        <f>COUNTIFS(SUCT!D:D,0,SUCT!E:E,'Estadística total'!AR38)</f>
        <v>1</v>
      </c>
      <c r="AV38" s="11" t="s">
        <v>2184</v>
      </c>
      <c r="AW38" s="83">
        <v>0</v>
      </c>
    </row>
    <row r="39" spans="2:49" ht="14.25" customHeight="1">
      <c r="B39" s="83" t="s">
        <v>1754</v>
      </c>
      <c r="Z39" s="11" t="s">
        <v>2363</v>
      </c>
      <c r="AA39" s="83">
        <f>+SUMIFS(SUCT!G:G,SUCT!D:D,1,SUCT!I:I,'Estadística total'!Z39)</f>
        <v>0</v>
      </c>
      <c r="AB39" s="83">
        <f>+COUNTIFS(SUCT!D:D,1,SUCT!I:I,'Estadística total'!Z39)</f>
        <v>0</v>
      </c>
      <c r="AE39" s="11" t="s">
        <v>2287</v>
      </c>
      <c r="AF39" s="83">
        <v>50</v>
      </c>
      <c r="AG39" s="83">
        <v>1</v>
      </c>
      <c r="AJ39" s="83" t="s">
        <v>2226</v>
      </c>
      <c r="AK39" s="83">
        <f>+SUMIFS(SUCT!G:G,SUCT!D:D,1,SUCT!E:E,'Estadística total'!AJ39)</f>
        <v>72</v>
      </c>
      <c r="AL39" s="83">
        <f>+COUNTIFS(SUCT!D:D,1,SUCT!E:E,'Estadística total'!AJ39)</f>
        <v>1</v>
      </c>
      <c r="AN39" s="11" t="s">
        <v>2257</v>
      </c>
      <c r="AO39" s="83">
        <v>48.1</v>
      </c>
      <c r="AP39" s="83">
        <v>1</v>
      </c>
      <c r="AR39" s="83" t="s">
        <v>2226</v>
      </c>
      <c r="AS39" s="83">
        <f>COUNTIFS(SUCT!D:D,0,SUCT!E:E,'Estadística total'!AR39)</f>
        <v>0</v>
      </c>
      <c r="AV39" s="83" t="s">
        <v>2187</v>
      </c>
      <c r="AW39" s="83">
        <v>0</v>
      </c>
    </row>
    <row r="40" spans="2:49" ht="14.25" customHeight="1">
      <c r="B40" s="11" t="s">
        <v>1527</v>
      </c>
      <c r="Z40" s="11" t="s">
        <v>2251</v>
      </c>
      <c r="AA40" s="83">
        <f>+SUMIFS(SUCT!G:G,SUCT!D:D,1,SUCT!I:I,'Estadística total'!Z40)</f>
        <v>0</v>
      </c>
      <c r="AB40" s="83">
        <f>+COUNTIFS(SUCT!D:D,1,SUCT!I:I,'Estadística total'!Z40)</f>
        <v>0</v>
      </c>
      <c r="AE40" s="11" t="s">
        <v>2196</v>
      </c>
      <c r="AF40" s="83">
        <v>50</v>
      </c>
      <c r="AG40" s="83">
        <v>1</v>
      </c>
      <c r="AJ40" s="83" t="s">
        <v>2230</v>
      </c>
      <c r="AK40" s="83">
        <f>+SUMIFS(SUCT!G:G,SUCT!D:D,1,SUCT!E:E,'Estadística total'!AJ40)</f>
        <v>160</v>
      </c>
      <c r="AL40" s="83">
        <f>+COUNTIFS(SUCT!D:D,1,SUCT!E:E,'Estadística total'!AJ40)</f>
        <v>2</v>
      </c>
      <c r="AN40" s="83" t="s">
        <v>1879</v>
      </c>
      <c r="AO40" s="83">
        <v>45</v>
      </c>
      <c r="AP40" s="83">
        <v>5</v>
      </c>
      <c r="AR40" s="83" t="s">
        <v>2230</v>
      </c>
      <c r="AS40" s="83">
        <f>COUNTIFS(SUCT!D:D,0,SUCT!E:E,'Estadística total'!AR40)</f>
        <v>0</v>
      </c>
      <c r="AV40" s="11" t="s">
        <v>2190</v>
      </c>
      <c r="AW40" s="83">
        <v>0</v>
      </c>
    </row>
    <row r="41" spans="2:49" ht="14.25" customHeight="1">
      <c r="B41" s="11" t="s">
        <v>1556</v>
      </c>
      <c r="Z41" s="11" t="s">
        <v>2247</v>
      </c>
      <c r="AA41" s="83">
        <f>+SUMIFS(SUCT!G:G,SUCT!D:D,1,SUCT!I:I,'Estadística total'!Z41)</f>
        <v>0</v>
      </c>
      <c r="AB41" s="83">
        <f>+COUNTIFS(SUCT!D:D,1,SUCT!I:I,'Estadística total'!Z41)</f>
        <v>0</v>
      </c>
      <c r="AE41" s="11" t="s">
        <v>2137</v>
      </c>
      <c r="AF41" s="83">
        <v>50</v>
      </c>
      <c r="AG41" s="83">
        <v>1</v>
      </c>
      <c r="AJ41" s="83" t="s">
        <v>2232</v>
      </c>
      <c r="AK41" s="83">
        <f>+SUMIFS(SUCT!G:G,SUCT!D:D,1,SUCT!E:E,'Estadística total'!AJ41)</f>
        <v>12</v>
      </c>
      <c r="AL41" s="83">
        <f>+COUNTIFS(SUCT!D:D,1,SUCT!E:E,'Estadística total'!AJ41)</f>
        <v>1</v>
      </c>
      <c r="AN41" s="11" t="s">
        <v>2200</v>
      </c>
      <c r="AO41" s="83">
        <v>33</v>
      </c>
      <c r="AP41" s="83">
        <v>1</v>
      </c>
      <c r="AR41" s="83" t="s">
        <v>2232</v>
      </c>
      <c r="AS41" s="83">
        <f>COUNTIFS(SUCT!D:D,0,SUCT!E:E,'Estadística total'!AR41)</f>
        <v>0</v>
      </c>
      <c r="AV41" s="83" t="s">
        <v>2193</v>
      </c>
      <c r="AW41" s="83">
        <v>0</v>
      </c>
    </row>
    <row r="42" spans="2:49" ht="14.25" customHeight="1">
      <c r="B42" s="11" t="s">
        <v>1722</v>
      </c>
      <c r="Z42" s="11" t="s">
        <v>2124</v>
      </c>
      <c r="AA42" s="83">
        <f>+SUMIFS(SUCT!G:G,SUCT!D:D,1,SUCT!I:I,'Estadística total'!Z42)</f>
        <v>19.98</v>
      </c>
      <c r="AB42" s="83">
        <f>+COUNTIFS(SUCT!D:D,1,SUCT!I:I,'Estadística total'!Z42)</f>
        <v>1</v>
      </c>
      <c r="AE42" s="83" t="s">
        <v>364</v>
      </c>
      <c r="AF42" s="83">
        <v>50</v>
      </c>
      <c r="AG42" s="83">
        <v>1</v>
      </c>
      <c r="AJ42" s="83" t="s">
        <v>2236</v>
      </c>
      <c r="AK42" s="83">
        <f>+SUMIFS(SUCT!G:G,SUCT!D:D,1,SUCT!E:E,'Estadística total'!AJ42)</f>
        <v>15</v>
      </c>
      <c r="AL42" s="83">
        <f>+COUNTIFS(SUCT!D:D,1,SUCT!E:E,'Estadística total'!AJ42)</f>
        <v>1</v>
      </c>
      <c r="AN42" s="11" t="s">
        <v>2313</v>
      </c>
      <c r="AO42" s="83">
        <v>29.5</v>
      </c>
      <c r="AP42" s="83">
        <v>1</v>
      </c>
      <c r="AR42" s="83" t="s">
        <v>2236</v>
      </c>
      <c r="AS42" s="83">
        <f>COUNTIFS(SUCT!D:D,0,SUCT!E:E,'Estadística total'!AR42)</f>
        <v>0</v>
      </c>
      <c r="AV42" s="83" t="s">
        <v>2195</v>
      </c>
      <c r="AW42" s="83">
        <v>0</v>
      </c>
    </row>
    <row r="43" spans="2:49" ht="14.25" customHeight="1">
      <c r="B43" s="83" t="s">
        <v>1623</v>
      </c>
      <c r="Z43" s="11" t="s">
        <v>2263</v>
      </c>
      <c r="AA43" s="83">
        <f>+SUMIFS(SUCT!G:G,SUCT!D:D,1,SUCT!I:I,'Estadística total'!Z43)</f>
        <v>400</v>
      </c>
      <c r="AB43" s="83">
        <f>+COUNTIFS(SUCT!D:D,1,SUCT!I:I,'Estadística total'!Z43)</f>
        <v>1</v>
      </c>
      <c r="AE43" s="83" t="s">
        <v>2214</v>
      </c>
      <c r="AF43" s="83">
        <v>50</v>
      </c>
      <c r="AG43" s="83">
        <v>1</v>
      </c>
      <c r="AJ43" s="83" t="s">
        <v>2239</v>
      </c>
      <c r="AK43" s="83">
        <f>+SUMIFS(SUCT!G:G,SUCT!D:D,1,SUCT!E:E,'Estadística total'!AJ43)</f>
        <v>100</v>
      </c>
      <c r="AL43" s="83">
        <f>+COUNTIFS(SUCT!D:D,1,SUCT!E:E,'Estadística total'!AJ43)</f>
        <v>1</v>
      </c>
      <c r="AN43" s="83" t="s">
        <v>2265</v>
      </c>
      <c r="AO43" s="83">
        <v>26.6</v>
      </c>
      <c r="AP43" s="83">
        <v>1</v>
      </c>
      <c r="AR43" s="83" t="s">
        <v>2239</v>
      </c>
      <c r="AS43" s="83">
        <f>COUNTIFS(SUCT!D:D,0,SUCT!E:E,'Estadística total'!AR43)</f>
        <v>0</v>
      </c>
      <c r="AV43" s="11" t="s">
        <v>2200</v>
      </c>
      <c r="AW43" s="83">
        <v>0</v>
      </c>
    </row>
    <row r="44" spans="2:49" ht="14.25" customHeight="1">
      <c r="Z44" s="11" t="s">
        <v>2327</v>
      </c>
      <c r="AA44" s="83">
        <f>+SUMIFS(SUCT!G:G,SUCT!D:D,1,SUCT!I:I,'Estadística total'!Z44)</f>
        <v>155.80000000000001</v>
      </c>
      <c r="AB44" s="83">
        <f>+COUNTIFS(SUCT!D:D,1,SUCT!I:I,'Estadística total'!Z44)</f>
        <v>1</v>
      </c>
      <c r="AE44" s="11" t="s">
        <v>2258</v>
      </c>
      <c r="AF44" s="83">
        <v>48.1</v>
      </c>
      <c r="AG44" s="83">
        <v>1</v>
      </c>
      <c r="AJ44" s="11" t="s">
        <v>2242</v>
      </c>
      <c r="AK44" s="83">
        <f>+SUMIFS(SUCT!G:G,SUCT!D:D,1,SUCT!E:E,'Estadística total'!AJ44)</f>
        <v>200</v>
      </c>
      <c r="AL44" s="83">
        <f>+COUNTIFS(SUCT!D:D,1,SUCT!E:E,'Estadística total'!AJ44)</f>
        <v>1</v>
      </c>
      <c r="AN44" s="83" t="s">
        <v>2206</v>
      </c>
      <c r="AO44" s="83">
        <v>20.399999999999999</v>
      </c>
      <c r="AP44" s="83">
        <v>2</v>
      </c>
      <c r="AR44" s="11" t="s">
        <v>2242</v>
      </c>
      <c r="AS44" s="83">
        <f>COUNTIFS(SUCT!D:D,0,SUCT!E:E,'Estadística total'!AR44)</f>
        <v>0</v>
      </c>
      <c r="AV44" s="83" t="s">
        <v>2210</v>
      </c>
      <c r="AW44" s="83">
        <v>0</v>
      </c>
    </row>
    <row r="45" spans="2:49" ht="14.25" customHeight="1">
      <c r="C45" s="83" t="s">
        <v>1542</v>
      </c>
      <c r="Z45" s="11" t="s">
        <v>2374</v>
      </c>
      <c r="AA45" s="83">
        <f>+SUMIFS(SUCT!G:G,SUCT!D:D,1,SUCT!I:I,'Estadística total'!Z45)</f>
        <v>9</v>
      </c>
      <c r="AB45" s="83">
        <f>+COUNTIFS(SUCT!D:D,1,SUCT!I:I,'Estadística total'!Z45)</f>
        <v>1</v>
      </c>
      <c r="AE45" s="11" t="s">
        <v>2201</v>
      </c>
      <c r="AF45" s="83">
        <v>33</v>
      </c>
      <c r="AG45" s="83">
        <v>1</v>
      </c>
      <c r="AJ45" s="11" t="s">
        <v>2246</v>
      </c>
      <c r="AK45" s="83">
        <f>+SUMIFS(SUCT!G:G,SUCT!D:D,1,SUCT!E:E,'Estadística total'!AJ45)</f>
        <v>0</v>
      </c>
      <c r="AL45" s="83">
        <f>+COUNTIFS(SUCT!D:D,1,SUCT!E:E,'Estadística total'!AJ45)</f>
        <v>0</v>
      </c>
      <c r="AN45" s="11" t="s">
        <v>2134</v>
      </c>
      <c r="AO45" s="83">
        <v>20</v>
      </c>
      <c r="AP45" s="83">
        <v>1</v>
      </c>
      <c r="AR45" s="11" t="s">
        <v>2246</v>
      </c>
      <c r="AS45" s="83">
        <f>COUNTIFS(SUCT!D:D,0,SUCT!E:E,'Estadística total'!AR45)</f>
        <v>1</v>
      </c>
      <c r="AV45" s="83" t="s">
        <v>2213</v>
      </c>
      <c r="AW45" s="83">
        <v>0</v>
      </c>
    </row>
    <row r="46" spans="2:49" ht="14.25" customHeight="1">
      <c r="B46" s="487" t="s">
        <v>2441</v>
      </c>
      <c r="C46" s="488"/>
      <c r="D46" s="488"/>
      <c r="E46" s="488"/>
      <c r="F46" s="488"/>
      <c r="G46" s="488"/>
      <c r="H46" s="488"/>
      <c r="I46" s="488"/>
      <c r="J46" s="480"/>
      <c r="Z46" s="11" t="s">
        <v>2218</v>
      </c>
      <c r="AA46" s="83">
        <f>+SUMIFS(SUCT!G:G,SUCT!D:D,1,SUCT!I:I,'Estadística total'!Z46)</f>
        <v>91</v>
      </c>
      <c r="AB46" s="83">
        <f>+COUNTIFS(SUCT!D:D,1,SUCT!I:I,'Estadística total'!Z46)</f>
        <v>1</v>
      </c>
      <c r="AE46" s="11" t="s">
        <v>2314</v>
      </c>
      <c r="AF46" s="83">
        <v>29.5</v>
      </c>
      <c r="AG46" s="83">
        <v>1</v>
      </c>
      <c r="AJ46" s="83" t="s">
        <v>331</v>
      </c>
      <c r="AK46" s="83">
        <f>+SUMIFS(SUCT!G:G,SUCT!D:D,1,SUCT!E:E,'Estadística total'!AJ46)</f>
        <v>291.39999999999998</v>
      </c>
      <c r="AL46" s="83">
        <f>+COUNTIFS(SUCT!D:D,1,SUCT!E:E,'Estadística total'!AJ46)</f>
        <v>1</v>
      </c>
      <c r="AN46" s="83" t="s">
        <v>2181</v>
      </c>
      <c r="AO46" s="83">
        <v>20</v>
      </c>
      <c r="AP46" s="83">
        <v>1</v>
      </c>
      <c r="AR46" s="83" t="s">
        <v>331</v>
      </c>
      <c r="AS46" s="83">
        <f>COUNTIFS(SUCT!D:D,0,SUCT!E:E,'Estadística total'!AR46)</f>
        <v>0</v>
      </c>
      <c r="AV46" s="83" t="s">
        <v>236</v>
      </c>
      <c r="AW46" s="83">
        <v>0</v>
      </c>
    </row>
    <row r="47" spans="2:49" ht="14.25" customHeight="1">
      <c r="C47" s="126" t="s">
        <v>2442</v>
      </c>
      <c r="D47" s="126" t="s">
        <v>2445</v>
      </c>
      <c r="E47" s="126" t="s">
        <v>2444</v>
      </c>
      <c r="Z47" s="11" t="s">
        <v>2216</v>
      </c>
      <c r="AA47" s="83">
        <f>+SUMIFS(SUCT!G:G,SUCT!D:D,1,SUCT!I:I,'Estadística total'!Z47)</f>
        <v>9</v>
      </c>
      <c r="AB47" s="83">
        <f>+COUNTIFS(SUCT!D:D,1,SUCT!I:I,'Estadística total'!Z47)</f>
        <v>1</v>
      </c>
      <c r="AE47" s="83" t="s">
        <v>2266</v>
      </c>
      <c r="AF47" s="83">
        <v>26.6</v>
      </c>
      <c r="AG47" s="83">
        <v>1</v>
      </c>
      <c r="AJ47" s="11" t="s">
        <v>2250</v>
      </c>
      <c r="AK47" s="83">
        <f>+SUMIFS(SUCT!G:G,SUCT!D:D,1,SUCT!E:E,'Estadística total'!AJ47)</f>
        <v>0</v>
      </c>
      <c r="AL47" s="83">
        <f>+COUNTIFS(SUCT!D:D,1,SUCT!E:E,'Estadística total'!AJ47)</f>
        <v>0</v>
      </c>
      <c r="AN47" s="83" t="s">
        <v>2280</v>
      </c>
      <c r="AO47" s="83">
        <v>20</v>
      </c>
      <c r="AP47" s="83">
        <v>1</v>
      </c>
      <c r="AR47" s="11" t="s">
        <v>2250</v>
      </c>
      <c r="AS47" s="83">
        <f>COUNTIFS(SUCT!D:D,0,SUCT!E:E,'Estadística total'!AR47)</f>
        <v>1</v>
      </c>
      <c r="AV47" s="83" t="s">
        <v>2226</v>
      </c>
      <c r="AW47" s="83">
        <v>0</v>
      </c>
    </row>
    <row r="48" spans="2:49" ht="14.25" customHeight="1">
      <c r="B48" s="83" t="s">
        <v>1560</v>
      </c>
      <c r="C48" s="126">
        <f>+'Estadística SASC'!C48+'Estadística SUCT'!C48</f>
        <v>2</v>
      </c>
      <c r="D48" s="126">
        <f>+'Estadística SASC'!D48+'Estadística SUCT'!D48</f>
        <v>1</v>
      </c>
      <c r="E48" s="126">
        <f>+'Estadística SASC'!E48+'Estadística SUCT'!E48</f>
        <v>2</v>
      </c>
      <c r="Z48" s="83" t="s">
        <v>2345</v>
      </c>
      <c r="AA48" s="83">
        <f>+SUMIFS(SUCT!G:G,SUCT!D:D,1,SUCT!I:I,'Estadística total'!Z48)</f>
        <v>9</v>
      </c>
      <c r="AB48" s="83">
        <f>+COUNTIFS(SUCT!D:D,1,SUCT!I:I,'Estadística total'!Z48)</f>
        <v>1</v>
      </c>
      <c r="AE48" s="83" t="s">
        <v>2207</v>
      </c>
      <c r="AF48" s="83">
        <v>20.399999999999999</v>
      </c>
      <c r="AG48" s="83">
        <v>2</v>
      </c>
      <c r="AJ48" s="83" t="s">
        <v>2253</v>
      </c>
      <c r="AK48" s="83">
        <f>+SUMIFS(SUCT!G:G,SUCT!D:D,1,SUCT!E:E,'Estadística total'!AJ48)</f>
        <v>2.61</v>
      </c>
      <c r="AL48" s="83">
        <f>+COUNTIFS(SUCT!D:D,1,SUCT!E:E,'Estadística total'!AJ48)</f>
        <v>1</v>
      </c>
      <c r="AN48" s="11" t="s">
        <v>2122</v>
      </c>
      <c r="AO48" s="83">
        <v>19.98</v>
      </c>
      <c r="AP48" s="83">
        <v>1</v>
      </c>
      <c r="AR48" s="83" t="s">
        <v>2253</v>
      </c>
      <c r="AS48" s="83">
        <f>COUNTIFS(SUCT!D:D,0,SUCT!E:E,'Estadística total'!AR48)</f>
        <v>0</v>
      </c>
      <c r="AV48" s="83" t="s">
        <v>2230</v>
      </c>
      <c r="AW48" s="83">
        <v>0</v>
      </c>
    </row>
    <row r="49" spans="2:49" ht="14.25" customHeight="1">
      <c r="B49" s="11" t="s">
        <v>1577</v>
      </c>
      <c r="C49" s="126">
        <f>+'Estadística SASC'!C49+'Estadística SUCT'!C49</f>
        <v>4</v>
      </c>
      <c r="D49" s="126">
        <f>+'Estadística SASC'!D49+'Estadística SUCT'!D49</f>
        <v>1</v>
      </c>
      <c r="E49" s="126">
        <f>+'Estadística SASC'!E49+'Estadística SUCT'!E49</f>
        <v>4</v>
      </c>
      <c r="Z49" s="83" t="s">
        <v>2376</v>
      </c>
      <c r="AA49" s="83">
        <f>+SUMIFS(SUCT!G:G,SUCT!D:D,1,SUCT!I:I,'Estadística total'!Z49)</f>
        <v>9</v>
      </c>
      <c r="AB49" s="83">
        <f>+COUNTIFS(SUCT!D:D,1,SUCT!I:I,'Estadística total'!Z49)</f>
        <v>1</v>
      </c>
      <c r="AE49" s="11" t="s">
        <v>2135</v>
      </c>
      <c r="AF49" s="83">
        <v>20</v>
      </c>
      <c r="AG49" s="83">
        <v>1</v>
      </c>
      <c r="AJ49" s="11" t="s">
        <v>2257</v>
      </c>
      <c r="AK49" s="83">
        <f>+SUMIFS(SUCT!G:G,SUCT!D:D,1,SUCT!E:E,'Estadística total'!AJ49)</f>
        <v>48.1</v>
      </c>
      <c r="AL49" s="83">
        <f>+COUNTIFS(SUCT!D:D,1,SUCT!E:E,'Estadística total'!AJ49)</f>
        <v>1</v>
      </c>
      <c r="AN49" s="11" t="s">
        <v>2203</v>
      </c>
      <c r="AO49" s="83">
        <v>16</v>
      </c>
      <c r="AP49" s="83">
        <v>1</v>
      </c>
      <c r="AR49" s="11" t="s">
        <v>2257</v>
      </c>
      <c r="AS49" s="83">
        <f>COUNTIFS(SUCT!D:D,0,SUCT!E:E,'Estadística total'!AR49)</f>
        <v>0</v>
      </c>
      <c r="AV49" s="83" t="s">
        <v>2232</v>
      </c>
      <c r="AW49" s="83">
        <v>0</v>
      </c>
    </row>
    <row r="50" spans="2:49" ht="14.25" customHeight="1">
      <c r="B50" s="83" t="s">
        <v>1565</v>
      </c>
      <c r="C50" s="126">
        <f>+'Estadística SASC'!C50+'Estadística SUCT'!C50</f>
        <v>19</v>
      </c>
      <c r="D50" s="126">
        <f>+'Estadística SASC'!D50+'Estadística SUCT'!D50</f>
        <v>6</v>
      </c>
      <c r="E50" s="126">
        <f>+'Estadística SASC'!E50+'Estadística SUCT'!E50</f>
        <v>21</v>
      </c>
      <c r="Z50" s="83" t="s">
        <v>2271</v>
      </c>
      <c r="AA50" s="83">
        <f>+SUMIFS(SUCT!G:G,SUCT!D:D,1,SUCT!I:I,'Estadística total'!Z50)</f>
        <v>152</v>
      </c>
      <c r="AB50" s="83">
        <f>+COUNTIFS(SUCT!D:D,1,SUCT!I:I,'Estadística total'!Z50)</f>
        <v>1</v>
      </c>
      <c r="AE50" s="11" t="s">
        <v>2281</v>
      </c>
      <c r="AF50" s="83">
        <v>20</v>
      </c>
      <c r="AG50" s="83">
        <v>1</v>
      </c>
      <c r="AJ50" s="83" t="s">
        <v>2260</v>
      </c>
      <c r="AK50" s="83">
        <f>+SUMIFS(SUCT!G:G,SUCT!D:D,1,SUCT!E:E,'Estadística total'!AJ50)</f>
        <v>100.8</v>
      </c>
      <c r="AL50" s="83">
        <f>+COUNTIFS(SUCT!D:D,1,SUCT!E:E,'Estadística total'!AJ50)</f>
        <v>1</v>
      </c>
      <c r="AN50" s="83" t="s">
        <v>2236</v>
      </c>
      <c r="AO50" s="83">
        <v>15</v>
      </c>
      <c r="AP50" s="83">
        <v>1</v>
      </c>
      <c r="AR50" s="83" t="s">
        <v>2260</v>
      </c>
      <c r="AS50" s="83">
        <f>COUNTIFS(SUCT!D:D,0,SUCT!E:E,'Estadística total'!AR50)</f>
        <v>0</v>
      </c>
      <c r="AV50" s="83" t="s">
        <v>2236</v>
      </c>
      <c r="AW50" s="83">
        <v>0</v>
      </c>
    </row>
    <row r="51" spans="2:49" ht="14.25" customHeight="1">
      <c r="B51" s="83" t="s">
        <v>1582</v>
      </c>
      <c r="C51" s="126">
        <f>+'Estadística SASC'!C51+'Estadística SUCT'!C51</f>
        <v>12</v>
      </c>
      <c r="D51" s="126">
        <f>+'Estadística SASC'!D51+'Estadística SUCT'!D51</f>
        <v>5</v>
      </c>
      <c r="E51" s="126">
        <f>+'Estadística SASC'!E51+'Estadística SUCT'!E51</f>
        <v>23</v>
      </c>
      <c r="Z51" s="83" t="s">
        <v>2266</v>
      </c>
      <c r="AA51" s="83">
        <f>+SUMIFS(SUCT!G:G,SUCT!D:D,1,SUCT!I:I,'Estadística total'!Z51)</f>
        <v>26.6</v>
      </c>
      <c r="AB51" s="83">
        <f>+COUNTIFS(SUCT!D:D,1,SUCT!I:I,'Estadística total'!Z51)</f>
        <v>1</v>
      </c>
      <c r="AE51" s="11" t="s">
        <v>2182</v>
      </c>
      <c r="AF51" s="83">
        <v>20</v>
      </c>
      <c r="AG51" s="83">
        <v>1</v>
      </c>
      <c r="AJ51" s="83" t="s">
        <v>345</v>
      </c>
      <c r="AK51" s="83">
        <f>+SUMIFS(SUCT!G:G,SUCT!D:D,1,SUCT!E:E,'Estadística total'!AJ51)</f>
        <v>140</v>
      </c>
      <c r="AL51" s="83">
        <f>+COUNTIFS(SUCT!D:D,1,SUCT!E:E,'Estadística total'!AJ51)</f>
        <v>1</v>
      </c>
      <c r="AN51" s="83" t="s">
        <v>2187</v>
      </c>
      <c r="AO51" s="83">
        <v>13.345000000000001</v>
      </c>
      <c r="AP51" s="83">
        <v>3</v>
      </c>
      <c r="AR51" s="83" t="s">
        <v>345</v>
      </c>
      <c r="AS51" s="83">
        <f>COUNTIFS(SUCT!D:D,0,SUCT!E:E,'Estadística total'!AR51)</f>
        <v>1</v>
      </c>
      <c r="AV51" s="83" t="s">
        <v>2239</v>
      </c>
      <c r="AW51" s="83">
        <v>0</v>
      </c>
    </row>
    <row r="52" spans="2:49" ht="14.25" customHeight="1">
      <c r="B52" s="83" t="s">
        <v>1545</v>
      </c>
      <c r="C52" s="126">
        <f>+'Estadística SASC'!C52+'Estadística SUCT'!C52</f>
        <v>4</v>
      </c>
      <c r="D52" s="126">
        <f>+'Estadística SASC'!D52+'Estadística SUCT'!D52</f>
        <v>3</v>
      </c>
      <c r="E52" s="126">
        <f>+'Estadística SASC'!E52+'Estadística SUCT'!E52</f>
        <v>1</v>
      </c>
      <c r="Z52" s="83" t="s">
        <v>2175</v>
      </c>
      <c r="AA52" s="83">
        <f>+SUMIFS(SUCT!G:G,SUCT!D:D,1,SUCT!I:I,'Estadística total'!Z52)</f>
        <v>0</v>
      </c>
      <c r="AB52" s="83">
        <f>+COUNTIFS(SUCT!D:D,1,SUCT!I:I,'Estadística total'!Z52)</f>
        <v>0</v>
      </c>
      <c r="AE52" s="11" t="s">
        <v>2124</v>
      </c>
      <c r="AF52" s="83">
        <v>19.98</v>
      </c>
      <c r="AG52" s="83">
        <v>1</v>
      </c>
      <c r="AJ52" s="83" t="s">
        <v>334</v>
      </c>
      <c r="AK52" s="83">
        <f>+SUMIFS(SUCT!G:G,SUCT!D:D,1,SUCT!E:E,'Estadística total'!AJ52)</f>
        <v>400</v>
      </c>
      <c r="AL52" s="83">
        <f>+COUNTIFS(SUCT!D:D,1,SUCT!E:E,'Estadística total'!AJ52)</f>
        <v>1</v>
      </c>
      <c r="AN52" s="11" t="s">
        <v>2190</v>
      </c>
      <c r="AO52" s="83">
        <v>12</v>
      </c>
      <c r="AP52" s="83">
        <v>1</v>
      </c>
      <c r="AR52" s="83" t="s">
        <v>334</v>
      </c>
      <c r="AS52" s="83">
        <f>COUNTIFS(SUCT!D:D,0,SUCT!E:E,'Estadística total'!AR52)</f>
        <v>0</v>
      </c>
      <c r="AV52" s="11" t="s">
        <v>2242</v>
      </c>
      <c r="AW52" s="83">
        <v>0</v>
      </c>
    </row>
    <row r="53" spans="2:49" ht="14.25" customHeight="1">
      <c r="B53" s="11" t="s">
        <v>1601</v>
      </c>
      <c r="C53" s="126">
        <f>+'Estadística SASC'!C53+'Estadística SUCT'!C53</f>
        <v>5</v>
      </c>
      <c r="D53" s="126">
        <f>+'Estadística SASC'!D53+'Estadística SUCT'!D53</f>
        <v>4</v>
      </c>
      <c r="E53" s="126">
        <f>+'Estadística SASC'!E53+'Estadística SUCT'!E53</f>
        <v>2</v>
      </c>
      <c r="Z53" s="83" t="s">
        <v>2130</v>
      </c>
      <c r="AA53" s="83">
        <f>+SUMIFS(SUCT!G:G,SUCT!D:D,1,SUCT!I:I,'Estadística total'!Z53)</f>
        <v>2.5</v>
      </c>
      <c r="AB53" s="83">
        <f>+COUNTIFS(SUCT!D:D,1,SUCT!I:I,'Estadística total'!Z53)</f>
        <v>1</v>
      </c>
      <c r="AE53" s="83" t="s">
        <v>2325</v>
      </c>
      <c r="AF53" s="83">
        <v>18</v>
      </c>
      <c r="AG53" s="83">
        <v>2</v>
      </c>
      <c r="AJ53" s="83" t="s">
        <v>2265</v>
      </c>
      <c r="AK53" s="83">
        <f>+SUMIFS(SUCT!G:G,SUCT!D:D,1,SUCT!E:E,'Estadística total'!AJ53)</f>
        <v>26.6</v>
      </c>
      <c r="AL53" s="83">
        <f>+COUNTIFS(SUCT!D:D,1,SUCT!E:E,'Estadística total'!AJ53)</f>
        <v>1</v>
      </c>
      <c r="AN53" s="83" t="s">
        <v>2232</v>
      </c>
      <c r="AO53" s="83">
        <v>12</v>
      </c>
      <c r="AP53" s="83">
        <v>1</v>
      </c>
      <c r="AR53" s="83" t="s">
        <v>2265</v>
      </c>
      <c r="AS53" s="83">
        <f>COUNTIFS(SUCT!D:D,0,SUCT!E:E,'Estadística total'!AR53)</f>
        <v>0</v>
      </c>
      <c r="AV53" s="83" t="s">
        <v>331</v>
      </c>
      <c r="AW53" s="83">
        <v>0</v>
      </c>
    </row>
    <row r="54" spans="2:49" ht="14.25" customHeight="1">
      <c r="B54" s="83" t="s">
        <v>1629</v>
      </c>
      <c r="C54" s="126">
        <f>+'Estadística SASC'!C54+'Estadística SUCT'!C54</f>
        <v>5</v>
      </c>
      <c r="D54" s="126">
        <f>+'Estadística SASC'!D54+'Estadística SUCT'!D54</f>
        <v>1</v>
      </c>
      <c r="E54" s="126">
        <f>+'Estadística SASC'!E54+'Estadística SUCT'!E54</f>
        <v>0</v>
      </c>
      <c r="Z54" s="11" t="s">
        <v>2305</v>
      </c>
      <c r="AA54" s="83">
        <f>+SUMIFS(SUCT!G:G,SUCT!D:D,1,SUCT!I:I,'Estadística total'!Z54)</f>
        <v>11.809999999999999</v>
      </c>
      <c r="AB54" s="83">
        <f>+COUNTIFS(SUCT!D:D,1,SUCT!I:I,'Estadística total'!Z54)</f>
        <v>4</v>
      </c>
      <c r="AE54" s="83" t="s">
        <v>2204</v>
      </c>
      <c r="AF54" s="83">
        <v>16</v>
      </c>
      <c r="AG54" s="83">
        <v>1</v>
      </c>
      <c r="AJ54" s="83" t="s">
        <v>2268</v>
      </c>
      <c r="AK54" s="83">
        <f>+SUMIFS(SUCT!G:G,SUCT!D:D,1,SUCT!E:E,'Estadística total'!AJ54)</f>
        <v>7</v>
      </c>
      <c r="AL54" s="83">
        <f>+COUNTIFS(SUCT!D:D,1,SUCT!E:E,'Estadística total'!AJ54)</f>
        <v>1</v>
      </c>
      <c r="AN54" s="11" t="s">
        <v>2174</v>
      </c>
      <c r="AO54" s="83">
        <v>11.5</v>
      </c>
      <c r="AP54" s="83">
        <v>1</v>
      </c>
      <c r="AR54" s="83" t="s">
        <v>2268</v>
      </c>
      <c r="AS54" s="83">
        <f>COUNTIFS(SUCT!D:D,0,SUCT!E:E,'Estadística total'!AR54)</f>
        <v>0</v>
      </c>
      <c r="AV54" s="83" t="s">
        <v>2253</v>
      </c>
      <c r="AW54" s="83">
        <v>0</v>
      </c>
    </row>
    <row r="55" spans="2:49" ht="14.25" customHeight="1">
      <c r="B55" s="83" t="s">
        <v>1533</v>
      </c>
      <c r="C55" s="126">
        <f>+'Estadística SASC'!C55+'Estadística SUCT'!C55</f>
        <v>5</v>
      </c>
      <c r="D55" s="126">
        <f>+'Estadística SASC'!D55+'Estadística SUCT'!D55</f>
        <v>1</v>
      </c>
      <c r="E55" s="126">
        <f>+'Estadística SASC'!E55+'Estadística SUCT'!E55</f>
        <v>3</v>
      </c>
      <c r="Z55" s="83" t="s">
        <v>1496</v>
      </c>
      <c r="AA55" s="83">
        <f>+SUMIFS(SUCT!G:G,SUCT!D:D,1,SUCT!I:I,'Estadística total'!Z55)</f>
        <v>100</v>
      </c>
      <c r="AB55" s="83">
        <f>+COUNTIFS(SUCT!D:D,1,SUCT!I:I,'Estadística total'!Z55)</f>
        <v>1</v>
      </c>
      <c r="AE55" s="83" t="s">
        <v>2237</v>
      </c>
      <c r="AF55" s="83">
        <v>15</v>
      </c>
      <c r="AG55" s="83">
        <v>1</v>
      </c>
      <c r="AJ55" s="83" t="s">
        <v>1649</v>
      </c>
      <c r="AK55" s="83">
        <f>+SUMIFS(SUCT!G:G,SUCT!D:D,1,SUCT!E:E,'Estadística total'!AJ55)</f>
        <v>152</v>
      </c>
      <c r="AL55" s="83">
        <f>+COUNTIFS(SUCT!D:D,1,SUCT!E:E,'Estadística total'!AJ55)</f>
        <v>1</v>
      </c>
      <c r="AN55" s="11" t="s">
        <v>2162</v>
      </c>
      <c r="AO55" s="83">
        <v>9</v>
      </c>
      <c r="AP55" s="83">
        <v>1</v>
      </c>
      <c r="AR55" s="83" t="s">
        <v>1649</v>
      </c>
      <c r="AS55" s="83">
        <f>COUNTIFS(SUCT!D:D,0,SUCT!E:E,'Estadística total'!AR55)</f>
        <v>0</v>
      </c>
      <c r="AV55" s="11" t="s">
        <v>2257</v>
      </c>
      <c r="AW55" s="83">
        <v>0</v>
      </c>
    </row>
    <row r="56" spans="2:49" ht="14.25" customHeight="1">
      <c r="B56" s="83" t="s">
        <v>1687</v>
      </c>
      <c r="C56" s="126">
        <f>+'Estadística SASC'!C56+'Estadística SUCT'!C56</f>
        <v>8</v>
      </c>
      <c r="D56" s="126">
        <f>+'Estadística SASC'!D56+'Estadística SUCT'!D56</f>
        <v>1</v>
      </c>
      <c r="E56" s="126">
        <f>+'Estadística SASC'!E56+'Estadística SUCT'!E56</f>
        <v>0</v>
      </c>
      <c r="Z56" s="83" t="s">
        <v>2311</v>
      </c>
      <c r="AA56" s="83">
        <f>+SUMIFS(SUCT!G:G,SUCT!D:D,1,SUCT!I:I,'Estadística total'!Z56)</f>
        <v>3</v>
      </c>
      <c r="AB56" s="83">
        <f>+COUNTIFS(SUCT!D:D,1,SUCT!I:I,'Estadística total'!Z56)</f>
        <v>1</v>
      </c>
      <c r="AE56" s="11" t="s">
        <v>2188</v>
      </c>
      <c r="AF56" s="83">
        <v>13.345000000000001</v>
      </c>
      <c r="AG56" s="83">
        <v>3</v>
      </c>
      <c r="AJ56" s="83" t="s">
        <v>286</v>
      </c>
      <c r="AK56" s="83">
        <f>+SUMIFS(SUCT!G:G,SUCT!D:D,1,SUCT!E:E,'Estadística total'!AJ56)</f>
        <v>613</v>
      </c>
      <c r="AL56" s="83">
        <f>+COUNTIFS(SUCT!D:D,1,SUCT!E:E,'Estadística total'!AJ56)</f>
        <v>10</v>
      </c>
      <c r="AN56" s="83" t="s">
        <v>2275</v>
      </c>
      <c r="AO56" s="83">
        <v>9</v>
      </c>
      <c r="AP56" s="83">
        <v>1</v>
      </c>
      <c r="AR56" s="83" t="s">
        <v>286</v>
      </c>
      <c r="AS56" s="83">
        <f>COUNTIFS(SUCT!D:D,0,SUCT!E:E,'Estadística total'!AR56)</f>
        <v>0</v>
      </c>
      <c r="AV56" s="83" t="s">
        <v>2260</v>
      </c>
      <c r="AW56" s="83">
        <v>0</v>
      </c>
    </row>
    <row r="57" spans="2:49" ht="14.25" customHeight="1">
      <c r="B57" s="83" t="s">
        <v>1754</v>
      </c>
      <c r="C57" s="126">
        <f>+'Estadística SASC'!C57+'Estadística SUCT'!C57</f>
        <v>5</v>
      </c>
      <c r="D57" s="126">
        <f>+'Estadística SASC'!D57+'Estadística SUCT'!D57</f>
        <v>0</v>
      </c>
      <c r="E57" s="126">
        <f>+'Estadística SASC'!E57+'Estadística SUCT'!E57</f>
        <v>1</v>
      </c>
      <c r="Z57" s="11" t="s">
        <v>2201</v>
      </c>
      <c r="AA57" s="83">
        <f>+SUMIFS(SUCT!G:G,SUCT!D:D,1,SUCT!I:I,'Estadística total'!Z57)</f>
        <v>33</v>
      </c>
      <c r="AB57" s="83">
        <f>+COUNTIFS(SUCT!D:D,1,SUCT!I:I,'Estadística total'!Z57)</f>
        <v>1</v>
      </c>
      <c r="AE57" s="11" t="s">
        <v>2234</v>
      </c>
      <c r="AF57" s="83">
        <v>12</v>
      </c>
      <c r="AG57" s="83">
        <v>1</v>
      </c>
      <c r="AJ57" s="83" t="s">
        <v>2273</v>
      </c>
      <c r="AK57" s="83">
        <f>+SUMIFS(SUCT!G:G,SUCT!D:D,1,SUCT!E:E,'Estadística total'!AJ57)</f>
        <v>0</v>
      </c>
      <c r="AL57" s="83">
        <f>+COUNTIFS(SUCT!D:D,1,SUCT!E:E,'Estadística total'!AJ57)</f>
        <v>0</v>
      </c>
      <c r="AN57" s="83" t="s">
        <v>2298</v>
      </c>
      <c r="AO57" s="83">
        <v>9</v>
      </c>
      <c r="AP57" s="83">
        <v>1</v>
      </c>
      <c r="AR57" s="83" t="s">
        <v>2273</v>
      </c>
      <c r="AS57" s="83">
        <f>COUNTIFS(SUCT!D:D,0,SUCT!E:E,'Estadística total'!AR57)</f>
        <v>1</v>
      </c>
      <c r="AV57" s="83" t="s">
        <v>334</v>
      </c>
      <c r="AW57" s="83">
        <v>0</v>
      </c>
    </row>
    <row r="58" spans="2:49" ht="14.25" customHeight="1">
      <c r="B58" s="11" t="s">
        <v>1527</v>
      </c>
      <c r="C58" s="126">
        <f>+'Estadística SASC'!C58+'Estadística SUCT'!C58</f>
        <v>2</v>
      </c>
      <c r="D58" s="126">
        <f>+'Estadística SASC'!D58+'Estadística SUCT'!D58</f>
        <v>0</v>
      </c>
      <c r="E58" s="126">
        <f>+'Estadística SASC'!E58+'Estadística SUCT'!E58</f>
        <v>1</v>
      </c>
      <c r="Z58" s="11" t="s">
        <v>2446</v>
      </c>
      <c r="AA58" s="83">
        <f>+SUMIFS(SUCT!G:G,SUCT!D:D,1,SUCT!I:I,'Estadística total'!Z58)</f>
        <v>0</v>
      </c>
      <c r="AB58" s="83">
        <f>+COUNTIFS(SUCT!D:D,1,SUCT!I:I,'Estadística total'!Z58)</f>
        <v>0</v>
      </c>
      <c r="AE58" s="83" t="s">
        <v>2191</v>
      </c>
      <c r="AF58" s="83">
        <v>12</v>
      </c>
      <c r="AG58" s="83">
        <v>1</v>
      </c>
      <c r="AJ58" s="83" t="s">
        <v>2275</v>
      </c>
      <c r="AK58" s="83">
        <f>+SUMIFS(SUCT!G:G,SUCT!D:D,1,SUCT!E:E,'Estadística total'!AJ58)</f>
        <v>9</v>
      </c>
      <c r="AL58" s="83">
        <f>+COUNTIFS(SUCT!D:D,1,SUCT!E:E,'Estadística total'!AJ58)</f>
        <v>1</v>
      </c>
      <c r="AN58" s="83" t="s">
        <v>2316</v>
      </c>
      <c r="AO58" s="83">
        <v>9</v>
      </c>
      <c r="AP58" s="83">
        <v>1</v>
      </c>
      <c r="AR58" s="83" t="s">
        <v>2275</v>
      </c>
      <c r="AS58" s="83">
        <f>COUNTIFS(SUCT!D:D,0,SUCT!E:E,'Estadística total'!AR58)</f>
        <v>0</v>
      </c>
      <c r="AV58" s="83" t="s">
        <v>2265</v>
      </c>
      <c r="AW58" s="83">
        <v>0</v>
      </c>
    </row>
    <row r="59" spans="2:49" ht="14.25" customHeight="1">
      <c r="B59" s="11" t="s">
        <v>1556</v>
      </c>
      <c r="C59" s="126">
        <f>+'Estadística SASC'!C59+'Estadística SUCT'!C59</f>
        <v>0</v>
      </c>
      <c r="D59" s="126">
        <f>+'Estadística SASC'!D59+'Estadística SUCT'!D59</f>
        <v>0</v>
      </c>
      <c r="E59" s="126">
        <f>+'Estadística SASC'!E59+'Estadística SUCT'!E59</f>
        <v>0</v>
      </c>
      <c r="Z59" s="83" t="s">
        <v>2207</v>
      </c>
      <c r="AA59" s="83">
        <f>+SUMIFS(SUCT!G:G,SUCT!D:D,1,SUCT!I:I,'Estadística total'!Z59)</f>
        <v>0</v>
      </c>
      <c r="AB59" s="83">
        <f>+COUNTIFS(SUCT!D:D,1,SUCT!I:I,'Estadística total'!Z59)</f>
        <v>0</v>
      </c>
      <c r="AE59" s="83" t="s">
        <v>2308</v>
      </c>
      <c r="AF59" s="83">
        <v>12</v>
      </c>
      <c r="AG59" s="83">
        <v>2</v>
      </c>
      <c r="AJ59" s="11" t="s">
        <v>2277</v>
      </c>
      <c r="AK59" s="83">
        <f>+SUMIFS(SUCT!G:G,SUCT!D:D,1,SUCT!E:E,'Estadística total'!AJ59)</f>
        <v>177.6</v>
      </c>
      <c r="AL59" s="83">
        <f>+COUNTIFS(SUCT!D:D,1,SUCT!E:E,'Estadística total'!AJ59)</f>
        <v>1</v>
      </c>
      <c r="AN59" s="83" t="s">
        <v>2338</v>
      </c>
      <c r="AO59" s="83">
        <v>9</v>
      </c>
      <c r="AP59" s="83">
        <v>1</v>
      </c>
      <c r="AR59" s="11" t="s">
        <v>2277</v>
      </c>
      <c r="AS59" s="83">
        <f>COUNTIFS(SUCT!D:D,0,SUCT!E:E,'Estadística total'!AR59)</f>
        <v>0</v>
      </c>
      <c r="AV59" s="83" t="s">
        <v>2268</v>
      </c>
      <c r="AW59" s="83">
        <v>0</v>
      </c>
    </row>
    <row r="60" spans="2:49" ht="14.25" customHeight="1">
      <c r="B60" s="11" t="s">
        <v>1722</v>
      </c>
      <c r="C60" s="126">
        <f>+'Estadística SASC'!C60+'Estadística SUCT'!C60</f>
        <v>0</v>
      </c>
      <c r="D60" s="126">
        <f>+'Estadística SASC'!D60+'Estadística SUCT'!D60</f>
        <v>0</v>
      </c>
      <c r="E60" s="126">
        <f>+'Estadística SASC'!E60+'Estadística SUCT'!E60</f>
        <v>0</v>
      </c>
      <c r="Z60" s="83" t="s">
        <v>364</v>
      </c>
      <c r="AA60" s="83">
        <f>+SUMIFS(SUCT!G:G,SUCT!D:D,1,SUCT!I:I,'Estadística total'!Z60)</f>
        <v>50</v>
      </c>
      <c r="AB60" s="83">
        <f>+COUNTIFS(SUCT!D:D,1,SUCT!I:I,'Estadística total'!Z60)</f>
        <v>1</v>
      </c>
      <c r="AE60" s="11" t="s">
        <v>2305</v>
      </c>
      <c r="AF60" s="83">
        <v>11.809999999999999</v>
      </c>
      <c r="AG60" s="83">
        <v>4</v>
      </c>
      <c r="AJ60" s="83" t="s">
        <v>2280</v>
      </c>
      <c r="AK60" s="83">
        <f>+SUMIFS(SUCT!G:G,SUCT!D:D,1,SUCT!E:E,'Estadística total'!AJ60)</f>
        <v>20</v>
      </c>
      <c r="AL60" s="83">
        <f>+COUNTIFS(SUCT!D:D,1,SUCT!E:E,'Estadística total'!AJ60)</f>
        <v>1</v>
      </c>
      <c r="AN60" s="11" t="s">
        <v>2373</v>
      </c>
      <c r="AO60" s="83">
        <v>9</v>
      </c>
      <c r="AP60" s="83">
        <v>1</v>
      </c>
      <c r="AR60" s="83" t="s">
        <v>2280</v>
      </c>
      <c r="AS60" s="83">
        <f>COUNTIFS(SUCT!D:D,0,SUCT!E:E,'Estadística total'!AR60)</f>
        <v>0</v>
      </c>
      <c r="AV60" s="83" t="s">
        <v>1649</v>
      </c>
      <c r="AW60" s="83">
        <v>0</v>
      </c>
    </row>
    <row r="61" spans="2:49" ht="14.25" customHeight="1">
      <c r="B61" s="83" t="s">
        <v>1623</v>
      </c>
      <c r="C61" s="126">
        <f>+'Estadística SASC'!C61+'Estadística SUCT'!C61</f>
        <v>0</v>
      </c>
      <c r="D61" s="126">
        <f>+'Estadística SASC'!D61+'Estadística SUCT'!D61</f>
        <v>0</v>
      </c>
      <c r="E61" s="126">
        <f>+'Estadística SASC'!E61+'Estadística SUCT'!E61</f>
        <v>0</v>
      </c>
      <c r="Z61" s="11" t="s">
        <v>2170</v>
      </c>
      <c r="AA61" s="83">
        <f>+SUMIFS(SUCT!G:G,SUCT!D:D,1,SUCT!I:I,'Estadística total'!Z61)</f>
        <v>84</v>
      </c>
      <c r="AB61" s="83">
        <f>+COUNTIFS(SUCT!D:D,1,SUCT!I:I,'Estadística total'!Z61)</f>
        <v>1</v>
      </c>
      <c r="AE61" s="11" t="s">
        <v>2117</v>
      </c>
      <c r="AF61" s="83">
        <v>11.8</v>
      </c>
      <c r="AG61" s="83">
        <v>4</v>
      </c>
      <c r="AJ61" s="83" t="s">
        <v>342</v>
      </c>
      <c r="AK61" s="83">
        <f>+SUMIFS(SUCT!G:G,SUCT!D:D,1,SUCT!E:E,'Estadística total'!AJ61)</f>
        <v>250</v>
      </c>
      <c r="AL61" s="83">
        <f>+COUNTIFS(SUCT!D:D,1,SUCT!E:E,'Estadística total'!AJ61)</f>
        <v>1</v>
      </c>
      <c r="AN61" s="83" t="s">
        <v>2384</v>
      </c>
      <c r="AO61" s="83">
        <v>9</v>
      </c>
      <c r="AP61" s="83">
        <v>1</v>
      </c>
      <c r="AR61" s="83" t="s">
        <v>342</v>
      </c>
      <c r="AS61" s="83">
        <f>COUNTIFS(SUCT!D:D,0,SUCT!E:E,'Estadística total'!AR61)</f>
        <v>0</v>
      </c>
      <c r="AV61" s="83" t="s">
        <v>286</v>
      </c>
      <c r="AW61" s="83">
        <v>0</v>
      </c>
    </row>
    <row r="62" spans="2:49" ht="14.25" customHeight="1">
      <c r="C62" s="126"/>
      <c r="D62" s="126"/>
      <c r="E62" s="126"/>
      <c r="Z62" s="83" t="s">
        <v>371</v>
      </c>
      <c r="AA62" s="83">
        <f>+SUMIFS(SUCT!G:G,SUCT!D:D,1,SUCT!I:I,'Estadística total'!Z62)</f>
        <v>141</v>
      </c>
      <c r="AB62" s="83">
        <f>+COUNTIFS(SUCT!D:D,1,SUCT!I:I,'Estadística total'!Z62)</f>
        <v>5</v>
      </c>
      <c r="AE62" s="83" t="s">
        <v>2175</v>
      </c>
      <c r="AF62" s="83">
        <v>11.5</v>
      </c>
      <c r="AG62" s="83">
        <v>1</v>
      </c>
      <c r="AJ62" s="83" t="s">
        <v>2286</v>
      </c>
      <c r="AK62" s="83">
        <f>+SUMIFS(SUCT!G:G,SUCT!D:D,1,SUCT!E:E,'Estadística total'!AJ62)</f>
        <v>0</v>
      </c>
      <c r="AL62" s="83">
        <f>+COUNTIFS(SUCT!D:D,1,SUCT!E:E,'Estadística total'!AJ62)</f>
        <v>0</v>
      </c>
      <c r="AN62" s="83" t="s">
        <v>2268</v>
      </c>
      <c r="AO62" s="83">
        <v>7</v>
      </c>
      <c r="AP62" s="83">
        <v>1</v>
      </c>
      <c r="AR62" s="83" t="s">
        <v>2286</v>
      </c>
      <c r="AS62" s="83">
        <f>COUNTIFS(SUCT!D:D,0,SUCT!E:E,'Estadística total'!AR62)</f>
        <v>1</v>
      </c>
      <c r="AV62" s="83" t="s">
        <v>2275</v>
      </c>
      <c r="AW62" s="83">
        <v>0</v>
      </c>
    </row>
    <row r="63" spans="2:49" ht="14.25" customHeight="1">
      <c r="C63" s="126"/>
      <c r="D63" s="126"/>
      <c r="E63" s="126"/>
      <c r="Z63" s="83" t="s">
        <v>351</v>
      </c>
      <c r="AA63" s="83">
        <f>+SUMIFS(SUCT!G:G,SUCT!D:D,1,SUCT!I:I,'Estadística total'!Z63)</f>
        <v>199.2</v>
      </c>
      <c r="AB63" s="83">
        <f>+COUNTIFS(SUCT!D:D,1,SUCT!I:I,'Estadística total'!Z63)</f>
        <v>2</v>
      </c>
      <c r="AE63" s="11" t="s">
        <v>2385</v>
      </c>
      <c r="AF63" s="83">
        <v>9</v>
      </c>
      <c r="AG63" s="83">
        <v>1</v>
      </c>
      <c r="AJ63" s="83" t="s">
        <v>348</v>
      </c>
      <c r="AK63" s="83">
        <f>+SUMIFS(SUCT!G:G,SUCT!D:D,1,SUCT!E:E,'Estadística total'!AJ63)</f>
        <v>55</v>
      </c>
      <c r="AL63" s="83">
        <f>+COUNTIFS(SUCT!D:D,1,SUCT!E:E,'Estadística total'!AJ63)</f>
        <v>1</v>
      </c>
      <c r="AN63" s="11" t="s">
        <v>2307</v>
      </c>
      <c r="AO63" s="83">
        <v>6</v>
      </c>
      <c r="AP63" s="83">
        <v>2</v>
      </c>
      <c r="AR63" s="83" t="s">
        <v>348</v>
      </c>
      <c r="AS63" s="83">
        <f>COUNTIFS(SUCT!D:D,0,SUCT!E:E,'Estadística total'!AR63)</f>
        <v>0</v>
      </c>
      <c r="AV63" s="11" t="s">
        <v>2277</v>
      </c>
      <c r="AW63" s="83">
        <v>0</v>
      </c>
    </row>
    <row r="64" spans="2:49" ht="14.25" customHeight="1">
      <c r="C64" s="126" t="s">
        <v>2442</v>
      </c>
      <c r="D64" s="127">
        <f>+SUM(C48:C61)/SUM($C$48:$E$61)</f>
        <v>0.46710526315789475</v>
      </c>
      <c r="E64" s="126"/>
      <c r="Z64" s="83" t="s">
        <v>2332</v>
      </c>
      <c r="AA64" s="83">
        <f>+SUMIFS(SUCT!G:G,SUCT!D:D,1,SUCT!I:I,'Estadística total'!Z64)</f>
        <v>9</v>
      </c>
      <c r="AB64" s="83">
        <f>+COUNTIFS(SUCT!D:D,1,SUCT!I:I,'Estadística total'!Z64)</f>
        <v>1</v>
      </c>
      <c r="AE64" s="11" t="s">
        <v>2276</v>
      </c>
      <c r="AF64" s="83">
        <v>9</v>
      </c>
      <c r="AG64" s="83">
        <v>1</v>
      </c>
      <c r="AJ64" s="83" t="s">
        <v>2291</v>
      </c>
      <c r="AK64" s="83">
        <f>+SUMIFS(SUCT!G:G,SUCT!D:D,1,SUCT!E:E,'Estadística total'!AJ64)</f>
        <v>67</v>
      </c>
      <c r="AL64" s="83">
        <f>+COUNTIFS(SUCT!D:D,1,SUCT!E:E,'Estadística total'!AJ64)</f>
        <v>1</v>
      </c>
      <c r="AN64" s="11" t="s">
        <v>2349</v>
      </c>
      <c r="AO64" s="83">
        <v>4.5</v>
      </c>
      <c r="AP64" s="83">
        <v>1</v>
      </c>
      <c r="AR64" s="83" t="s">
        <v>2291</v>
      </c>
      <c r="AS64" s="83">
        <f>COUNTIFS(SUCT!D:D,0,SUCT!E:E,'Estadística total'!AR64)</f>
        <v>0</v>
      </c>
      <c r="AV64" s="83" t="s">
        <v>2280</v>
      </c>
      <c r="AW64" s="83">
        <v>0</v>
      </c>
    </row>
    <row r="65" spans="2:49" ht="14.25" customHeight="1">
      <c r="C65" s="126" t="s">
        <v>2445</v>
      </c>
      <c r="D65" s="127">
        <f>+SUM(D48:D61)/SUM($C$48:$E$61)</f>
        <v>0.15131578947368421</v>
      </c>
      <c r="E65" s="126"/>
      <c r="Z65" s="83" t="s">
        <v>2237</v>
      </c>
      <c r="AA65" s="83">
        <f>+SUMIFS(SUCT!G:G,SUCT!D:D,1,SUCT!I:I,'Estadística total'!Z65)</f>
        <v>15</v>
      </c>
      <c r="AB65" s="83">
        <f>+COUNTIFS(SUCT!D:D,1,SUCT!I:I,'Estadística total'!Z65)</f>
        <v>1</v>
      </c>
      <c r="AE65" s="11" t="s">
        <v>2164</v>
      </c>
      <c r="AF65" s="83">
        <v>9</v>
      </c>
      <c r="AG65" s="83">
        <v>1</v>
      </c>
      <c r="AJ65" s="83" t="s">
        <v>355</v>
      </c>
      <c r="AK65" s="83">
        <f>+SUMIFS(SUCT!G:G,SUCT!D:D,1,SUCT!E:E,'Estadística total'!AJ65)</f>
        <v>72</v>
      </c>
      <c r="AL65" s="83">
        <f>+COUNTIFS(SUCT!D:D,1,SUCT!E:E,'Estadística total'!AJ65)</f>
        <v>1</v>
      </c>
      <c r="AN65" s="11" t="s">
        <v>2146</v>
      </c>
      <c r="AO65" s="83">
        <v>3</v>
      </c>
      <c r="AP65" s="83">
        <v>1</v>
      </c>
      <c r="AR65" s="83" t="s">
        <v>355</v>
      </c>
      <c r="AS65" s="83">
        <f>COUNTIFS(SUCT!D:D,0,SUCT!E:E,'Estadística total'!AR65)</f>
        <v>0</v>
      </c>
      <c r="AV65" s="83" t="s">
        <v>342</v>
      </c>
      <c r="AW65" s="83">
        <v>0</v>
      </c>
    </row>
    <row r="66" spans="2:49" ht="14.25" customHeight="1">
      <c r="C66" s="126" t="s">
        <v>2444</v>
      </c>
      <c r="D66" s="127">
        <f>+SUM(E48:E61)/SUM($C$48:$E$61)</f>
        <v>0.38157894736842107</v>
      </c>
      <c r="E66" s="126"/>
      <c r="Z66" s="83" t="s">
        <v>2350</v>
      </c>
      <c r="AA66" s="83">
        <f>+SUMIFS(SUCT!G:G,SUCT!D:D,1,SUCT!I:I,'Estadística total'!Z66)</f>
        <v>4.5</v>
      </c>
      <c r="AB66" s="83">
        <f>+COUNTIFS(SUCT!D:D,1,SUCT!I:I,'Estadística total'!Z66)</f>
        <v>1</v>
      </c>
      <c r="AE66" s="11" t="s">
        <v>2374</v>
      </c>
      <c r="AF66" s="83">
        <v>9</v>
      </c>
      <c r="AG66" s="83">
        <v>1</v>
      </c>
      <c r="AJ66" s="11" t="s">
        <v>2296</v>
      </c>
      <c r="AK66" s="83">
        <f>+SUMIFS(SUCT!G:G,SUCT!D:D,1,SUCT!E:E,'Estadística total'!AJ66)</f>
        <v>70</v>
      </c>
      <c r="AL66" s="83">
        <f>+COUNTIFS(SUCT!D:D,1,SUCT!E:E,'Estadística total'!AJ66)</f>
        <v>1</v>
      </c>
      <c r="AN66" s="11" t="s">
        <v>2172</v>
      </c>
      <c r="AO66" s="83">
        <v>3</v>
      </c>
      <c r="AP66" s="83">
        <v>1</v>
      </c>
      <c r="AR66" s="11" t="s">
        <v>2296</v>
      </c>
      <c r="AS66" s="83">
        <f>COUNTIFS(SUCT!D:D,0,SUCT!E:E,'Estadística total'!AR66)</f>
        <v>0</v>
      </c>
      <c r="AV66" s="83" t="s">
        <v>2286</v>
      </c>
      <c r="AW66" s="83">
        <v>0</v>
      </c>
    </row>
    <row r="67" spans="2:49" ht="14.25" customHeight="1">
      <c r="Z67" s="83" t="s">
        <v>2370</v>
      </c>
      <c r="AA67" s="83">
        <f>+SUMIFS(SUCT!G:G,SUCT!D:D,1,SUCT!I:I,'Estadística total'!Z67)</f>
        <v>6.6</v>
      </c>
      <c r="AB67" s="83">
        <f>+COUNTIFS(SUCT!D:D,1,SUCT!I:I,'Estadística total'!Z67)</f>
        <v>1</v>
      </c>
      <c r="AE67" s="11" t="s">
        <v>2216</v>
      </c>
      <c r="AF67" s="83">
        <v>9</v>
      </c>
      <c r="AG67" s="83">
        <v>1</v>
      </c>
      <c r="AJ67" s="83" t="s">
        <v>2298</v>
      </c>
      <c r="AK67" s="83">
        <f>+SUMIFS(SUCT!G:G,SUCT!D:D,1,SUCT!E:E,'Estadística total'!AJ67)</f>
        <v>9</v>
      </c>
      <c r="AL67" s="83">
        <f>+COUNTIFS(SUCT!D:D,1,SUCT!E:E,'Estadística total'!AJ67)</f>
        <v>1</v>
      </c>
      <c r="AN67" s="11" t="s">
        <v>2304</v>
      </c>
      <c r="AO67" s="83">
        <v>2.96</v>
      </c>
      <c r="AP67" s="83">
        <v>1</v>
      </c>
      <c r="AR67" s="83" t="s">
        <v>2298</v>
      </c>
      <c r="AS67" s="83">
        <f>COUNTIFS(SUCT!D:D,0,SUCT!E:E,'Estadística total'!AR67)</f>
        <v>0</v>
      </c>
      <c r="AV67" s="83" t="s">
        <v>348</v>
      </c>
      <c r="AW67" s="83">
        <v>0</v>
      </c>
    </row>
    <row r="68" spans="2:49" ht="14.25" customHeight="1">
      <c r="Z68" s="11" t="s">
        <v>2157</v>
      </c>
      <c r="AA68" s="83">
        <f>+SUMIFS(SUCT!G:G,SUCT!D:D,1,SUCT!I:I,'Estadística total'!Z68)</f>
        <v>184.8</v>
      </c>
      <c r="AB68" s="83">
        <f>+COUNTIFS(SUCT!D:D,1,SUCT!I:I,'Estadística total'!Z68)</f>
        <v>1</v>
      </c>
      <c r="AE68" s="83" t="s">
        <v>2345</v>
      </c>
      <c r="AF68" s="83">
        <v>9</v>
      </c>
      <c r="AG68" s="83">
        <v>1</v>
      </c>
      <c r="AJ68" s="83" t="s">
        <v>2300</v>
      </c>
      <c r="AK68" s="83">
        <f>+SUMIFS(SUCT!G:G,SUCT!D:D,1,SUCT!E:E,'Estadística total'!AJ68)</f>
        <v>100</v>
      </c>
      <c r="AL68" s="83">
        <f>+COUNTIFS(SUCT!D:D,1,SUCT!E:E,'Estadística total'!AJ68)</f>
        <v>1</v>
      </c>
      <c r="AN68" s="11" t="s">
        <v>2141</v>
      </c>
      <c r="AO68" s="83">
        <v>2.95</v>
      </c>
      <c r="AP68" s="83">
        <v>1</v>
      </c>
      <c r="AR68" s="83" t="s">
        <v>2300</v>
      </c>
      <c r="AS68" s="83">
        <f>COUNTIFS(SUCT!D:D,0,SUCT!E:E,'Estadística total'!AR68)</f>
        <v>0</v>
      </c>
      <c r="AV68" s="83" t="s">
        <v>2291</v>
      </c>
      <c r="AW68" s="83">
        <v>0</v>
      </c>
    </row>
    <row r="69" spans="2:49" ht="14.25" customHeight="1">
      <c r="Z69" s="83" t="s">
        <v>2355</v>
      </c>
      <c r="AA69" s="83">
        <f>+SUMIFS(SUCT!G:G,SUCT!D:D,1,SUCT!I:I,'Estadística total'!Z69)</f>
        <v>9</v>
      </c>
      <c r="AB69" s="83">
        <f>+COUNTIFS(SUCT!D:D,1,SUCT!I:I,'Estadística total'!Z69)</f>
        <v>1</v>
      </c>
      <c r="AE69" s="83" t="s">
        <v>2376</v>
      </c>
      <c r="AF69" s="83">
        <v>9</v>
      </c>
      <c r="AG69" s="83">
        <v>1</v>
      </c>
      <c r="AJ69" s="11" t="s">
        <v>2304</v>
      </c>
      <c r="AK69" s="83">
        <f>+SUMIFS(SUCT!G:G,SUCT!D:D,1,SUCT!E:E,'Estadística total'!AJ69)</f>
        <v>2.96</v>
      </c>
      <c r="AL69" s="83">
        <f>+COUNTIFS(SUCT!D:D,1,SUCT!E:E,'Estadística total'!AJ69)</f>
        <v>1</v>
      </c>
      <c r="AN69" s="11" t="s">
        <v>2366</v>
      </c>
      <c r="AO69" s="83">
        <v>2.95</v>
      </c>
      <c r="AP69" s="83">
        <v>1</v>
      </c>
      <c r="AR69" s="11" t="s">
        <v>2304</v>
      </c>
      <c r="AS69" s="83">
        <f>COUNTIFS(SUCT!D:D,0,SUCT!E:E,'Estadística total'!AR69)</f>
        <v>0</v>
      </c>
      <c r="AV69" s="83" t="s">
        <v>355</v>
      </c>
      <c r="AW69" s="83">
        <v>0</v>
      </c>
    </row>
    <row r="70" spans="2:49" ht="14.25" customHeight="1">
      <c r="Z70" s="83" t="s">
        <v>337</v>
      </c>
      <c r="AA70" s="83">
        <f>+SUMIFS(SUCT!G:G,SUCT!D:D,1,SUCT!I:I,'Estadística total'!Z70)</f>
        <v>220</v>
      </c>
      <c r="AB70" s="83">
        <f>+COUNTIFS(SUCT!D:D,1,SUCT!I:I,'Estadística total'!Z70)</f>
        <v>1</v>
      </c>
      <c r="AE70" s="11" t="s">
        <v>2446</v>
      </c>
      <c r="AF70" s="83">
        <v>9</v>
      </c>
      <c r="AG70" s="83">
        <v>1</v>
      </c>
      <c r="AJ70" s="11" t="s">
        <v>2307</v>
      </c>
      <c r="AK70" s="83">
        <f>+SUMIFS(SUCT!G:G,SUCT!D:D,1,SUCT!E:E,'Estadística total'!AJ70)</f>
        <v>6</v>
      </c>
      <c r="AL70" s="83">
        <f>+COUNTIFS(SUCT!D:D,1,SUCT!E:E,'Estadística total'!AJ70)</f>
        <v>2</v>
      </c>
      <c r="AN70" s="11" t="s">
        <v>2368</v>
      </c>
      <c r="AO70" s="83">
        <v>2.95</v>
      </c>
      <c r="AP70" s="83">
        <v>1</v>
      </c>
      <c r="AR70" s="11" t="s">
        <v>2307</v>
      </c>
      <c r="AS70" s="83">
        <f>COUNTIFS(SUCT!D:D,0,SUCT!E:E,'Estadística total'!AR70)</f>
        <v>0</v>
      </c>
      <c r="AV70" s="11" t="s">
        <v>2296</v>
      </c>
      <c r="AW70" s="83">
        <v>0</v>
      </c>
    </row>
    <row r="71" spans="2:49" ht="14.25" customHeight="1">
      <c r="Z71" s="83" t="s">
        <v>2191</v>
      </c>
      <c r="AA71" s="83">
        <f>+SUMIFS(SUCT!G:G,SUCT!D:D,1,SUCT!I:I,'Estadística total'!Z71)</f>
        <v>12</v>
      </c>
      <c r="AB71" s="83">
        <f>+COUNTIFS(SUCT!D:D,1,SUCT!I:I,'Estadística total'!Z71)</f>
        <v>1</v>
      </c>
      <c r="AE71" s="83" t="s">
        <v>2332</v>
      </c>
      <c r="AF71" s="83">
        <v>9</v>
      </c>
      <c r="AG71" s="83">
        <v>1</v>
      </c>
      <c r="AJ71" s="11" t="s">
        <v>2313</v>
      </c>
      <c r="AK71" s="83">
        <f>+SUMIFS(SUCT!G:G,SUCT!D:D,1,SUCT!E:E,'Estadística total'!AJ71)</f>
        <v>29.5</v>
      </c>
      <c r="AL71" s="83">
        <f>+COUNTIFS(SUCT!D:D,1,SUCT!E:E,'Estadística total'!AJ71)</f>
        <v>1</v>
      </c>
      <c r="AN71" s="11" t="s">
        <v>2116</v>
      </c>
      <c r="AO71" s="83">
        <v>2.9</v>
      </c>
      <c r="AP71" s="83">
        <v>1</v>
      </c>
      <c r="AR71" s="11" t="s">
        <v>2313</v>
      </c>
      <c r="AS71" s="83">
        <f>COUNTIFS(SUCT!D:D,0,SUCT!E:E,'Estadística total'!AR71)</f>
        <v>0</v>
      </c>
      <c r="AV71" s="83" t="s">
        <v>2298</v>
      </c>
      <c r="AW71" s="83">
        <v>0</v>
      </c>
    </row>
    <row r="72" spans="2:49" ht="14.25" customHeight="1">
      <c r="Z72" s="83" t="s">
        <v>2341</v>
      </c>
      <c r="AA72" s="83">
        <f>+SUMIFS(SUCT!G:G,SUCT!D:D,1,SUCT!I:I,'Estadística total'!Z72)</f>
        <v>9</v>
      </c>
      <c r="AB72" s="83">
        <f>+COUNTIFS(SUCT!D:D,1,SUCT!I:I,'Estadística total'!Z72)</f>
        <v>1</v>
      </c>
      <c r="AE72" s="83" t="s">
        <v>2355</v>
      </c>
      <c r="AF72" s="83">
        <v>9</v>
      </c>
      <c r="AG72" s="83">
        <v>1</v>
      </c>
      <c r="AJ72" s="83" t="s">
        <v>2316</v>
      </c>
      <c r="AK72" s="83">
        <f>+SUMIFS(SUCT!G:G,SUCT!D:D,1,SUCT!E:E,'Estadística total'!AJ72)</f>
        <v>9</v>
      </c>
      <c r="AL72" s="83">
        <f>+COUNTIFS(SUCT!D:D,1,SUCT!E:E,'Estadística total'!AJ72)</f>
        <v>1</v>
      </c>
      <c r="AN72" s="11" t="s">
        <v>2144</v>
      </c>
      <c r="AO72" s="83">
        <v>2.9</v>
      </c>
      <c r="AP72" s="83">
        <v>1</v>
      </c>
      <c r="AR72" s="83" t="s">
        <v>2316</v>
      </c>
      <c r="AS72" s="83">
        <f>COUNTIFS(SUCT!D:D,0,SUCT!E:E,'Estadística total'!AR72)</f>
        <v>0</v>
      </c>
      <c r="AV72" s="83" t="s">
        <v>2300</v>
      </c>
      <c r="AW72" s="83">
        <v>0</v>
      </c>
    </row>
    <row r="73" spans="2:49" ht="14.25" customHeight="1">
      <c r="Z73" s="83" t="s">
        <v>2347</v>
      </c>
      <c r="AA73" s="83">
        <f>+SUMIFS(SUCT!G:G,SUCT!D:D,1,SUCT!I:I,'Estadística total'!Z73)</f>
        <v>9</v>
      </c>
      <c r="AB73" s="83">
        <f>+COUNTIFS(SUCT!D:D,1,SUCT!I:I,'Estadística total'!Z73)</f>
        <v>1</v>
      </c>
      <c r="AE73" s="83" t="s">
        <v>2341</v>
      </c>
      <c r="AF73" s="83">
        <v>9</v>
      </c>
      <c r="AG73" s="83">
        <v>1</v>
      </c>
      <c r="AJ73" s="83" t="s">
        <v>2319</v>
      </c>
      <c r="AK73" s="83">
        <f>+SUMIFS(SUCT!G:G,SUCT!D:D,1,SUCT!E:E,'Estadística total'!AJ73)</f>
        <v>87.6</v>
      </c>
      <c r="AL73" s="83">
        <f>+COUNTIFS(SUCT!D:D,1,SUCT!E:E,'Estadística total'!AJ73)</f>
        <v>10</v>
      </c>
      <c r="AN73" s="83" t="s">
        <v>2253</v>
      </c>
      <c r="AO73" s="83">
        <v>2.61</v>
      </c>
      <c r="AP73" s="83">
        <v>1</v>
      </c>
      <c r="AR73" s="83" t="s">
        <v>2319</v>
      </c>
      <c r="AS73" s="83">
        <f>COUNTIFS(SUCT!D:D,0,SUCT!E:E,'Estadística total'!AR73)</f>
        <v>0</v>
      </c>
      <c r="AV73" s="11" t="s">
        <v>2304</v>
      </c>
      <c r="AW73" s="83">
        <v>0</v>
      </c>
    </row>
    <row r="74" spans="2:49" ht="14.25" customHeight="1">
      <c r="Z74" s="83" t="s">
        <v>2214</v>
      </c>
      <c r="AA74" s="83">
        <f>+SUMIFS(SUCT!G:G,SUCT!D:D,1,SUCT!I:I,'Estadística total'!Z74)</f>
        <v>50</v>
      </c>
      <c r="AB74" s="83">
        <f>+COUNTIFS(SUCT!D:D,1,SUCT!I:I,'Estadística total'!Z74)</f>
        <v>1</v>
      </c>
      <c r="AE74" s="83" t="s">
        <v>2347</v>
      </c>
      <c r="AF74" s="83">
        <v>9</v>
      </c>
      <c r="AG74" s="83">
        <v>1</v>
      </c>
      <c r="AJ74" s="83" t="s">
        <v>362</v>
      </c>
      <c r="AK74" s="83">
        <f>+SUMIFS(SUCT!G:G,SUCT!D:D,1,SUCT!E:E,'Estadística total'!AJ74)</f>
        <v>155.80000000000001</v>
      </c>
      <c r="AL74" s="83">
        <f>+COUNTIFS(SUCT!D:D,1,SUCT!E:E,'Estadística total'!AJ74)</f>
        <v>1</v>
      </c>
      <c r="AN74" s="11" t="s">
        <v>2129</v>
      </c>
      <c r="AO74" s="83">
        <v>2.5</v>
      </c>
      <c r="AP74" s="83">
        <v>1</v>
      </c>
      <c r="AR74" s="83" t="s">
        <v>362</v>
      </c>
      <c r="AS74" s="83">
        <f>COUNTIFS(SUCT!D:D,0,SUCT!E:E,'Estadística total'!AR74)</f>
        <v>0</v>
      </c>
      <c r="AV74" s="11" t="s">
        <v>2307</v>
      </c>
      <c r="AW74" s="83">
        <v>0</v>
      </c>
    </row>
    <row r="75" spans="2:49" ht="14.25" customHeight="1">
      <c r="C75" s="11" t="s">
        <v>2447</v>
      </c>
      <c r="Z75" s="83" t="s">
        <v>367</v>
      </c>
      <c r="AA75" s="83">
        <f>+SUMIFS(SUCT!G:G,SUCT!D:D,1,SUCT!I:I,'Estadística total'!Z75)</f>
        <v>141</v>
      </c>
      <c r="AB75" s="83">
        <f>+COUNTIFS(SUCT!D:D,1,SUCT!I:I,'Estadística total'!Z75)</f>
        <v>1</v>
      </c>
      <c r="AE75" s="11" t="s">
        <v>2320</v>
      </c>
      <c r="AF75" s="83">
        <v>9</v>
      </c>
      <c r="AG75" s="83">
        <v>1</v>
      </c>
      <c r="AJ75" s="83" t="s">
        <v>2329</v>
      </c>
      <c r="AK75" s="83">
        <f>+SUMIFS(SUCT!G:G,SUCT!D:D,1,SUCT!E:E,'Estadística total'!AJ75)</f>
        <v>0</v>
      </c>
      <c r="AL75" s="83">
        <f>+COUNTIFS(SUCT!D:D,1,SUCT!E:E,'Estadística total'!AJ75)</f>
        <v>0</v>
      </c>
      <c r="AN75" s="11" t="s">
        <v>2119</v>
      </c>
      <c r="AO75" s="83">
        <v>1.6</v>
      </c>
      <c r="AP75" s="83">
        <v>1</v>
      </c>
      <c r="AR75" s="83" t="s">
        <v>2329</v>
      </c>
      <c r="AS75" s="83">
        <f>COUNTIFS(SUCT!D:D,0,SUCT!E:E,'Estadística total'!AR75)</f>
        <v>2</v>
      </c>
      <c r="AV75" s="11" t="s">
        <v>2313</v>
      </c>
      <c r="AW75" s="83">
        <v>0</v>
      </c>
    </row>
    <row r="76" spans="2:49" ht="14.25" customHeight="1">
      <c r="B76" s="487" t="s">
        <v>2448</v>
      </c>
      <c r="C76" s="488"/>
      <c r="D76" s="488"/>
      <c r="E76" s="488"/>
      <c r="F76" s="488"/>
      <c r="G76" s="488"/>
      <c r="H76" s="488"/>
      <c r="I76" s="488"/>
      <c r="J76" s="480"/>
      <c r="Z76" s="83" t="s">
        <v>2204</v>
      </c>
      <c r="AA76" s="83">
        <f>+SUMIFS(SUCT!G:G,SUCT!D:D,1,SUCT!I:I,'Estadística total'!Z76)</f>
        <v>0</v>
      </c>
      <c r="AB76" s="83">
        <f>+COUNTIFS(SUCT!D:D,1,SUCT!I:I,'Estadística total'!Z76)</f>
        <v>0</v>
      </c>
      <c r="AE76" s="83" t="s">
        <v>2339</v>
      </c>
      <c r="AF76" s="83">
        <v>9</v>
      </c>
      <c r="AG76" s="83">
        <v>1</v>
      </c>
      <c r="AJ76" s="83" t="s">
        <v>2338</v>
      </c>
      <c r="AK76" s="83">
        <f>+SUMIFS(SUCT!G:G,SUCT!D:D,1,SUCT!E:E,'Estadística total'!AJ76)</f>
        <v>9</v>
      </c>
      <c r="AL76" s="83">
        <f>+COUNTIFS(SUCT!D:D,1,SUCT!E:E,'Estadística total'!AJ76)</f>
        <v>1</v>
      </c>
      <c r="AN76" s="11" t="s">
        <v>2112</v>
      </c>
      <c r="AO76" s="83">
        <v>0</v>
      </c>
      <c r="AP76" s="83">
        <v>0</v>
      </c>
      <c r="AR76" s="83" t="s">
        <v>2338</v>
      </c>
      <c r="AS76" s="83">
        <f>COUNTIFS(SUCT!D:D,0,SUCT!E:E,'Estadística total'!AR76)</f>
        <v>0</v>
      </c>
      <c r="AV76" s="83" t="s">
        <v>2316</v>
      </c>
      <c r="AW76" s="83">
        <v>0</v>
      </c>
    </row>
    <row r="77" spans="2:49" ht="14.25" customHeight="1">
      <c r="C77" s="83" t="s">
        <v>2442</v>
      </c>
      <c r="D77" s="83" t="s">
        <v>2445</v>
      </c>
      <c r="E77" s="83" t="s">
        <v>2444</v>
      </c>
      <c r="Z77" s="83" t="s">
        <v>2114</v>
      </c>
      <c r="AA77" s="83">
        <f>+SUMIFS(SUCT!G:G,SUCT!D:D,1,SUCT!I:I,'Estadística total'!Z77)</f>
        <v>0</v>
      </c>
      <c r="AB77" s="83">
        <f>+COUNTIFS(SUCT!D:D,1,SUCT!I:I,'Estadística total'!Z77)</f>
        <v>0</v>
      </c>
      <c r="AE77" s="83" t="s">
        <v>2302</v>
      </c>
      <c r="AF77" s="83">
        <v>9</v>
      </c>
      <c r="AG77" s="83">
        <v>1</v>
      </c>
      <c r="AJ77" s="83" t="s">
        <v>1879</v>
      </c>
      <c r="AK77" s="83">
        <f>+SUMIFS(SUCT!G:G,SUCT!D:D,1,SUCT!E:E,'Estadística total'!AJ77)</f>
        <v>45</v>
      </c>
      <c r="AL77" s="83">
        <f>+COUNTIFS(SUCT!D:D,1,SUCT!E:E,'Estadística total'!AJ77)</f>
        <v>5</v>
      </c>
      <c r="AN77" s="83" t="s">
        <v>2126</v>
      </c>
      <c r="AO77" s="83">
        <v>0</v>
      </c>
      <c r="AP77" s="83">
        <v>0</v>
      </c>
      <c r="AR77" s="83" t="s">
        <v>1879</v>
      </c>
      <c r="AS77" s="83">
        <f>COUNTIFS(SUCT!D:D,0,SUCT!E:E,'Estadística total'!AR77)</f>
        <v>0</v>
      </c>
      <c r="AV77" s="83" t="s">
        <v>2319</v>
      </c>
      <c r="AW77" s="83">
        <v>0</v>
      </c>
    </row>
    <row r="78" spans="2:49" ht="14.25" customHeight="1">
      <c r="B78" s="83" t="s">
        <v>1560</v>
      </c>
      <c r="C78" s="83">
        <f>+'Estadística SUCT'!C78+'Estadística SASC'!C78</f>
        <v>0</v>
      </c>
      <c r="D78" s="83">
        <f>+'Estadística SUCT'!D78+'Estadística SASC'!D78</f>
        <v>0</v>
      </c>
      <c r="E78" s="83">
        <f>+'Estadística SUCT'!E78+'Estadística SASC'!E78</f>
        <v>0</v>
      </c>
      <c r="Z78" s="83" t="s">
        <v>2325</v>
      </c>
      <c r="AA78" s="83">
        <f>+SUMIFS(SUCT!G:G,SUCT!D:D,1,SUCT!I:I,'Estadística total'!Z78)</f>
        <v>18</v>
      </c>
      <c r="AB78" s="83">
        <f>+COUNTIFS(SUCT!D:D,1,SUCT!I:I,'Estadística total'!Z78)</f>
        <v>2</v>
      </c>
      <c r="AE78" s="83" t="s">
        <v>2353</v>
      </c>
      <c r="AF78" s="83">
        <v>9</v>
      </c>
      <c r="AG78" s="83">
        <v>1</v>
      </c>
      <c r="AJ78" s="11" t="s">
        <v>2349</v>
      </c>
      <c r="AK78" s="83">
        <f>+SUMIFS(SUCT!G:G,SUCT!D:D,1,SUCT!E:E,'Estadística total'!AJ78)</f>
        <v>4.5</v>
      </c>
      <c r="AL78" s="83">
        <f>+COUNTIFS(SUCT!D:D,1,SUCT!E:E,'Estadística total'!AJ78)</f>
        <v>1</v>
      </c>
      <c r="AN78" s="11" t="s">
        <v>2132</v>
      </c>
      <c r="AO78" s="83">
        <v>0</v>
      </c>
      <c r="AP78" s="83">
        <v>0</v>
      </c>
      <c r="AR78" s="11" t="s">
        <v>2349</v>
      </c>
      <c r="AS78" s="83">
        <f>COUNTIFS(SUCT!D:D,0,SUCT!E:E,'Estadística total'!AR78)</f>
        <v>0</v>
      </c>
      <c r="AV78" s="83" t="s">
        <v>362</v>
      </c>
      <c r="AW78" s="83">
        <v>0</v>
      </c>
    </row>
    <row r="79" spans="2:49" ht="14.25" customHeight="1">
      <c r="B79" s="11" t="s">
        <v>1577</v>
      </c>
      <c r="C79" s="83">
        <f>+'Estadística SUCT'!C79+'Estadística SASC'!C79</f>
        <v>0</v>
      </c>
      <c r="D79" s="83">
        <f>+'Estadística SUCT'!D79+'Estadística SASC'!D79</f>
        <v>0</v>
      </c>
      <c r="E79" s="83">
        <f>+'Estadística SUCT'!E79+'Estadística SASC'!E79</f>
        <v>0</v>
      </c>
      <c r="Z79" s="83" t="s">
        <v>2308</v>
      </c>
      <c r="AA79" s="83">
        <f>+SUMIFS(SUCT!G:G,SUCT!D:D,1,SUCT!I:I,'Estadística total'!Z79)</f>
        <v>12</v>
      </c>
      <c r="AB79" s="83">
        <f>+COUNTIFS(SUCT!D:D,1,SUCT!I:I,'Estadística total'!Z79)</f>
        <v>2</v>
      </c>
      <c r="AE79" s="83" t="s">
        <v>2330</v>
      </c>
      <c r="AF79" s="83">
        <v>9</v>
      </c>
      <c r="AG79" s="83">
        <v>1</v>
      </c>
      <c r="AJ79" s="83" t="s">
        <v>198</v>
      </c>
      <c r="AK79" s="83">
        <f>+SUMIFS(SUCT!G:G,SUCT!D:D,1,SUCT!E:E,'Estadística total'!AJ79)</f>
        <v>173</v>
      </c>
      <c r="AL79" s="83">
        <f>+COUNTIFS(SUCT!D:D,1,SUCT!E:E,'Estadística total'!AJ79)</f>
        <v>4</v>
      </c>
      <c r="AN79" s="11" t="s">
        <v>1639</v>
      </c>
      <c r="AO79" s="83">
        <v>0</v>
      </c>
      <c r="AP79" s="83">
        <v>0</v>
      </c>
      <c r="AR79" s="83" t="s">
        <v>198</v>
      </c>
      <c r="AS79" s="83">
        <f>COUNTIFS(SUCT!D:D,0,SUCT!E:E,'Estadística total'!AR79)</f>
        <v>1</v>
      </c>
      <c r="AV79" s="83" t="s">
        <v>2338</v>
      </c>
      <c r="AW79" s="83">
        <v>0</v>
      </c>
    </row>
    <row r="80" spans="2:49" ht="14.25" customHeight="1">
      <c r="B80" s="83" t="s">
        <v>1565</v>
      </c>
      <c r="C80" s="83">
        <f>+'Estadística SUCT'!C80+'Estadística SASC'!C80</f>
        <v>0</v>
      </c>
      <c r="D80" s="83">
        <f>+'Estadística SUCT'!D80+'Estadística SASC'!D80</f>
        <v>0</v>
      </c>
      <c r="E80" s="83">
        <f>+'Estadística SUCT'!E80+'Estadística SASC'!E80</f>
        <v>0</v>
      </c>
      <c r="Z80" s="11" t="s">
        <v>2320</v>
      </c>
      <c r="AA80" s="83">
        <f>+SUMIFS(SUCT!G:G,SUCT!D:D,1,SUCT!I:I,'Estadística total'!Z80)</f>
        <v>9</v>
      </c>
      <c r="AB80" s="83">
        <f>+COUNTIFS(SUCT!D:D,1,SUCT!I:I,'Estadística total'!Z80)</f>
        <v>1</v>
      </c>
      <c r="AE80" s="83" t="s">
        <v>2299</v>
      </c>
      <c r="AF80" s="83">
        <v>9</v>
      </c>
      <c r="AG80" s="83">
        <v>1</v>
      </c>
      <c r="AJ80" s="11" t="s">
        <v>2361</v>
      </c>
      <c r="AK80" s="83">
        <f>+SUMIFS(SUCT!G:G,SUCT!D:D,1,SUCT!E:E,'Estadística total'!AJ80)</f>
        <v>0</v>
      </c>
      <c r="AL80" s="83">
        <f>+COUNTIFS(SUCT!D:D,1,SUCT!E:E,'Estadística total'!AJ80)</f>
        <v>0</v>
      </c>
      <c r="AN80" s="83" t="s">
        <v>2220</v>
      </c>
      <c r="AO80" s="83">
        <v>0</v>
      </c>
      <c r="AP80" s="83">
        <v>0</v>
      </c>
      <c r="AR80" s="11" t="s">
        <v>2361</v>
      </c>
      <c r="AS80" s="83">
        <f>COUNTIFS(SUCT!D:D,0,SUCT!E:E,'Estadística total'!AR80)</f>
        <v>1</v>
      </c>
      <c r="AV80" s="83" t="s">
        <v>1879</v>
      </c>
      <c r="AW80" s="83">
        <v>0</v>
      </c>
    </row>
    <row r="81" spans="2:49" ht="14.25" customHeight="1">
      <c r="B81" s="83" t="s">
        <v>1582</v>
      </c>
      <c r="C81" s="83">
        <f>+'Estadística SUCT'!C81+'Estadística SASC'!C81</f>
        <v>0</v>
      </c>
      <c r="D81" s="83">
        <f>+'Estadística SUCT'!D81+'Estadística SASC'!D81</f>
        <v>0</v>
      </c>
      <c r="E81" s="83">
        <f>+'Estadística SUCT'!E81+'Estadística SASC'!E81</f>
        <v>0</v>
      </c>
      <c r="Z81" s="83" t="s">
        <v>2339</v>
      </c>
      <c r="AA81" s="83">
        <f>+SUMIFS(SUCT!G:G,SUCT!D:D,1,SUCT!I:I,'Estadística total'!Z81)</f>
        <v>9</v>
      </c>
      <c r="AB81" s="83">
        <f>+COUNTIFS(SUCT!D:D,1,SUCT!I:I,'Estadística total'!Z81)</f>
        <v>1</v>
      </c>
      <c r="AE81" s="83" t="s">
        <v>2317</v>
      </c>
      <c r="AF81" s="83">
        <v>9</v>
      </c>
      <c r="AG81" s="83">
        <v>1</v>
      </c>
      <c r="AJ81" s="83" t="s">
        <v>366</v>
      </c>
      <c r="AK81" s="83">
        <f>+SUMIFS(SUCT!G:G,SUCT!D:D,1,SUCT!E:E,'Estadística total'!AJ81)</f>
        <v>141</v>
      </c>
      <c r="AL81" s="83">
        <f>+COUNTIFS(SUCT!D:D,1,SUCT!E:E,'Estadística total'!AJ81)</f>
        <v>1</v>
      </c>
      <c r="AN81" s="83" t="s">
        <v>2223</v>
      </c>
      <c r="AO81" s="83">
        <v>0</v>
      </c>
      <c r="AP81" s="83">
        <v>0</v>
      </c>
      <c r="AR81" s="83" t="s">
        <v>366</v>
      </c>
      <c r="AS81" s="83">
        <f>COUNTIFS(SUCT!D:D,0,SUCT!E:E,'Estadística total'!AR81)</f>
        <v>0</v>
      </c>
      <c r="AV81" s="11" t="s">
        <v>2349</v>
      </c>
      <c r="AW81" s="83">
        <v>0</v>
      </c>
    </row>
    <row r="82" spans="2:49" ht="14.25" customHeight="1">
      <c r="B82" s="83" t="s">
        <v>1545</v>
      </c>
      <c r="C82" s="83">
        <f>+'Estadística SUCT'!C82+'Estadística SASC'!C82</f>
        <v>0</v>
      </c>
      <c r="D82" s="83">
        <f>+'Estadística SUCT'!D82+'Estadística SASC'!D82</f>
        <v>0</v>
      </c>
      <c r="E82" s="83">
        <f>+'Estadística SUCT'!E82+'Estadística SASC'!E82</f>
        <v>0</v>
      </c>
      <c r="Z82" s="83" t="s">
        <v>2261</v>
      </c>
      <c r="AA82" s="83">
        <f>+SUMIFS(SUCT!G:G,SUCT!D:D,1,SUCT!I:I,'Estadística total'!Z82)</f>
        <v>100.8</v>
      </c>
      <c r="AB82" s="83">
        <f>+COUNTIFS(SUCT!D:D,1,SUCT!I:I,'Estadística total'!Z82)</f>
        <v>1</v>
      </c>
      <c r="AE82" s="83" t="s">
        <v>2382</v>
      </c>
      <c r="AF82" s="83">
        <v>9</v>
      </c>
      <c r="AG82" s="83">
        <v>1</v>
      </c>
      <c r="AJ82" s="11" t="s">
        <v>2366</v>
      </c>
      <c r="AK82" s="83">
        <f>+SUMIFS(SUCT!G:G,SUCT!D:D,1,SUCT!E:E,'Estadística total'!AJ82)</f>
        <v>2.95</v>
      </c>
      <c r="AL82" s="83">
        <f>+COUNTIFS(SUCT!D:D,1,SUCT!E:E,'Estadística total'!AJ82)</f>
        <v>1</v>
      </c>
      <c r="AN82" s="11" t="s">
        <v>2246</v>
      </c>
      <c r="AO82" s="83">
        <v>0</v>
      </c>
      <c r="AP82" s="83">
        <v>0</v>
      </c>
      <c r="AR82" s="11" t="s">
        <v>2366</v>
      </c>
      <c r="AS82" s="83">
        <f>COUNTIFS(SUCT!D:D,0,SUCT!E:E,'Estadística total'!AR82)</f>
        <v>0</v>
      </c>
      <c r="AV82" s="83" t="s">
        <v>366</v>
      </c>
      <c r="AW82" s="83">
        <v>0</v>
      </c>
    </row>
    <row r="83" spans="2:49" ht="14.25" customHeight="1">
      <c r="B83" s="11" t="s">
        <v>1601</v>
      </c>
      <c r="C83" s="83">
        <f>+'Estadística SUCT'!C83+'Estadística SASC'!C83</f>
        <v>0</v>
      </c>
      <c r="D83" s="83">
        <f>+'Estadística SUCT'!D83+'Estadística SASC'!D83</f>
        <v>0</v>
      </c>
      <c r="E83" s="83">
        <f>+'Estadística SUCT'!E83+'Estadística SASC'!E83</f>
        <v>0</v>
      </c>
      <c r="Z83" s="83" t="s">
        <v>2302</v>
      </c>
      <c r="AA83" s="83">
        <f>+SUMIFS(SUCT!G:G,SUCT!D:D,1,SUCT!I:I,'Estadística total'!Z83)</f>
        <v>9</v>
      </c>
      <c r="AB83" s="83">
        <f>+COUNTIFS(SUCT!D:D,1,SUCT!I:I,'Estadística total'!Z83)</f>
        <v>1</v>
      </c>
      <c r="AE83" s="11" t="s">
        <v>2387</v>
      </c>
      <c r="AF83" s="83">
        <v>9</v>
      </c>
      <c r="AG83" s="83">
        <v>1</v>
      </c>
      <c r="AJ83" s="11" t="s">
        <v>2368</v>
      </c>
      <c r="AK83" s="83">
        <f>+SUMIFS(SUCT!G:G,SUCT!D:D,1,SUCT!E:E,'Estadística total'!AJ83)</f>
        <v>2.95</v>
      </c>
      <c r="AL83" s="83">
        <f>+COUNTIFS(SUCT!D:D,1,SUCT!E:E,'Estadística total'!AJ83)</f>
        <v>1</v>
      </c>
      <c r="AN83" s="11" t="s">
        <v>2250</v>
      </c>
      <c r="AO83" s="83">
        <v>0</v>
      </c>
      <c r="AP83" s="83">
        <v>0</v>
      </c>
      <c r="AR83" s="11" t="s">
        <v>2368</v>
      </c>
      <c r="AS83" s="83">
        <f>COUNTIFS(SUCT!D:D,0,SUCT!E:E,'Estadística total'!AR83)</f>
        <v>0</v>
      </c>
      <c r="AV83" s="11" t="s">
        <v>2366</v>
      </c>
      <c r="AW83" s="83">
        <v>0</v>
      </c>
    </row>
    <row r="84" spans="2:49" ht="14.25" customHeight="1">
      <c r="B84" s="83" t="s">
        <v>1629</v>
      </c>
      <c r="C84" s="83">
        <f>+'Estadística SUCT'!C84+'Estadística SASC'!C84</f>
        <v>0</v>
      </c>
      <c r="D84" s="83">
        <f>+'Estadística SUCT'!D84+'Estadística SASC'!D84</f>
        <v>0</v>
      </c>
      <c r="E84" s="83">
        <f>+'Estadística SUCT'!E84+'Estadística SASC'!E84</f>
        <v>0</v>
      </c>
      <c r="Z84" s="83" t="s">
        <v>2353</v>
      </c>
      <c r="AA84" s="83">
        <f>+SUMIFS(SUCT!G:G,SUCT!D:D,1,SUCT!I:I,'Estadística total'!Z84)</f>
        <v>9</v>
      </c>
      <c r="AB84" s="83">
        <f>+COUNTIFS(SUCT!D:D,1,SUCT!I:I,'Estadística total'!Z84)</f>
        <v>1</v>
      </c>
      <c r="AE84" s="83" t="s">
        <v>2343</v>
      </c>
      <c r="AF84" s="83">
        <v>9</v>
      </c>
      <c r="AG84" s="83">
        <v>1</v>
      </c>
      <c r="AJ84" s="83" t="s">
        <v>1921</v>
      </c>
      <c r="AK84" s="83">
        <f>+SUMIFS(SUCT!G:G,SUCT!D:D,1,SUCT!E:E,'Estadística total'!AJ84)</f>
        <v>0</v>
      </c>
      <c r="AL84" s="83">
        <f>+COUNTIFS(SUCT!D:D,1,SUCT!E:E,'Estadística total'!AJ84)</f>
        <v>0</v>
      </c>
      <c r="AN84" s="83" t="s">
        <v>2329</v>
      </c>
      <c r="AO84" s="83">
        <v>0</v>
      </c>
      <c r="AP84" s="83">
        <v>0</v>
      </c>
      <c r="AR84" s="83" t="s">
        <v>1921</v>
      </c>
      <c r="AS84" s="83">
        <f>COUNTIFS(SUCT!D:D,0,SUCT!E:E,'Estadística total'!AR84)</f>
        <v>1</v>
      </c>
      <c r="AV84" s="11" t="s">
        <v>2368</v>
      </c>
      <c r="AW84" s="83">
        <v>0</v>
      </c>
    </row>
    <row r="85" spans="2:49" ht="14.25" customHeight="1">
      <c r="B85" s="83" t="s">
        <v>1533</v>
      </c>
      <c r="C85" s="83">
        <f>+'Estadística SUCT'!C85+'Estadística SASC'!C85</f>
        <v>0</v>
      </c>
      <c r="D85" s="83">
        <f>+'Estadística SUCT'!D85+'Estadística SASC'!D85</f>
        <v>0</v>
      </c>
      <c r="E85" s="83">
        <f>+'Estadística SUCT'!E85+'Estadística SASC'!E85</f>
        <v>0</v>
      </c>
      <c r="Z85" s="83" t="s">
        <v>2120</v>
      </c>
      <c r="AA85" s="83">
        <f>+SUMIFS(SUCT!G:G,SUCT!D:D,1,SUCT!I:I,'Estadística total'!Z85)</f>
        <v>1.6</v>
      </c>
      <c r="AB85" s="83">
        <f>+COUNTIFS(SUCT!D:D,1,SUCT!I:I,'Estadística total'!Z85)</f>
        <v>1</v>
      </c>
      <c r="AE85" s="11" t="s">
        <v>2269</v>
      </c>
      <c r="AF85" s="83">
        <v>7</v>
      </c>
      <c r="AG85" s="83">
        <v>1</v>
      </c>
      <c r="AJ85" s="11" t="s">
        <v>2373</v>
      </c>
      <c r="AK85" s="83">
        <f>+SUMIFS(SUCT!G:G,SUCT!D:D,1,SUCT!E:E,'Estadística total'!AJ85)</f>
        <v>9</v>
      </c>
      <c r="AL85" s="83">
        <f>+COUNTIFS(SUCT!D:D,1,SUCT!E:E,'Estadística total'!AJ85)</f>
        <v>1</v>
      </c>
      <c r="AN85" s="11" t="s">
        <v>2361</v>
      </c>
      <c r="AO85" s="83">
        <v>0</v>
      </c>
      <c r="AP85" s="83">
        <v>0</v>
      </c>
      <c r="AR85" s="11" t="s">
        <v>2373</v>
      </c>
      <c r="AS85" s="83">
        <f>COUNTIFS(SUCT!D:D,0,SUCT!E:E,'Estadística total'!AR85)</f>
        <v>0</v>
      </c>
      <c r="AV85" s="11" t="s">
        <v>2373</v>
      </c>
      <c r="AW85" s="83">
        <v>0</v>
      </c>
    </row>
    <row r="86" spans="2:49" ht="14.25" customHeight="1">
      <c r="B86" s="83" t="s">
        <v>1687</v>
      </c>
      <c r="C86" s="83">
        <f>+'Estadística SUCT'!C86+'Estadística SASC'!C86</f>
        <v>0</v>
      </c>
      <c r="D86" s="83">
        <f>+'Estadística SUCT'!D86+'Estadística SASC'!D86</f>
        <v>0</v>
      </c>
      <c r="E86" s="83">
        <f>+'Estadística SUCT'!E86+'Estadística SASC'!E86</f>
        <v>0</v>
      </c>
      <c r="Z86" s="83" t="s">
        <v>2330</v>
      </c>
      <c r="AA86" s="83">
        <f>+SUMIFS(SUCT!G:G,SUCT!D:D,1,SUCT!I:I,'Estadística total'!Z86)</f>
        <v>9</v>
      </c>
      <c r="AB86" s="83">
        <f>+COUNTIFS(SUCT!D:D,1,SUCT!I:I,'Estadística total'!Z86)</f>
        <v>1</v>
      </c>
      <c r="AE86" s="83" t="s">
        <v>2370</v>
      </c>
      <c r="AF86" s="83">
        <v>6.6</v>
      </c>
      <c r="AG86" s="83">
        <v>1</v>
      </c>
      <c r="AJ86" s="83" t="s">
        <v>2384</v>
      </c>
      <c r="AK86" s="83">
        <f>+SUMIFS(SUCT!G:G,SUCT!D:D,1,SUCT!E:E,'Estadística total'!AJ86)</f>
        <v>9</v>
      </c>
      <c r="AL86" s="83">
        <f>+COUNTIFS(SUCT!D:D,1,SUCT!E:E,'Estadística total'!AJ86)</f>
        <v>1</v>
      </c>
      <c r="AN86" s="83" t="s">
        <v>1921</v>
      </c>
      <c r="AO86" s="83">
        <v>0</v>
      </c>
      <c r="AP86" s="83">
        <v>0</v>
      </c>
      <c r="AR86" s="83" t="s">
        <v>2384</v>
      </c>
      <c r="AS86" s="83">
        <f>COUNTIFS(SUCT!D:D,0,SUCT!E:E,'Estadística total'!AR86)</f>
        <v>0</v>
      </c>
      <c r="AV86" s="83" t="s">
        <v>2384</v>
      </c>
      <c r="AW86" s="83">
        <v>0</v>
      </c>
    </row>
    <row r="87" spans="2:49" ht="14.25" customHeight="1">
      <c r="B87" s="83" t="s">
        <v>1754</v>
      </c>
      <c r="C87" s="83">
        <f>+'Estadística SUCT'!C87+'Estadística SASC'!C87</f>
        <v>0</v>
      </c>
      <c r="D87" s="83">
        <f>+'Estadística SUCT'!D87+'Estadística SASC'!D87</f>
        <v>0</v>
      </c>
      <c r="E87" s="83">
        <f>+'Estadística SUCT'!E87+'Estadística SASC'!E87</f>
        <v>0</v>
      </c>
      <c r="Z87" s="83" t="s">
        <v>346</v>
      </c>
      <c r="AA87" s="83">
        <f>+SUMIFS(SUCT!G:G,SUCT!D:D,1,SUCT!I:I,'Estadística total'!Z87)</f>
        <v>149</v>
      </c>
      <c r="AB87" s="83">
        <f>+COUNTIFS(SUCT!D:D,1,SUCT!I:I,'Estadística total'!Z87)</f>
        <v>2</v>
      </c>
      <c r="AE87" s="83" t="s">
        <v>2350</v>
      </c>
      <c r="AF87" s="83">
        <v>4.5</v>
      </c>
      <c r="AG87" s="83">
        <v>1</v>
      </c>
    </row>
    <row r="88" spans="2:49" ht="14.25" customHeight="1">
      <c r="B88" s="11" t="s">
        <v>1527</v>
      </c>
      <c r="C88" s="83">
        <f>+'Estadística SUCT'!C88+'Estadística SASC'!C88</f>
        <v>0</v>
      </c>
      <c r="D88" s="83">
        <f>+'Estadística SUCT'!D88+'Estadística SASC'!D88</f>
        <v>0</v>
      </c>
      <c r="E88" s="83">
        <f>+'Estadística SUCT'!E88+'Estadística SASC'!E88</f>
        <v>0</v>
      </c>
      <c r="Z88" s="83" t="s">
        <v>2371</v>
      </c>
      <c r="AA88" s="83">
        <f>+SUMIFS(SUCT!G:G,SUCT!D:D,1,SUCT!I:I,'Estadística total'!Z88)</f>
        <v>0</v>
      </c>
      <c r="AB88" s="83">
        <f>+COUNTIFS(SUCT!D:D,1,SUCT!I:I,'Estadística total'!Z88)</f>
        <v>0</v>
      </c>
      <c r="AE88" s="83" t="s">
        <v>2311</v>
      </c>
      <c r="AF88" s="83">
        <v>3</v>
      </c>
      <c r="AG88" s="83">
        <v>1</v>
      </c>
    </row>
    <row r="89" spans="2:49" ht="14.25" customHeight="1">
      <c r="B89" s="11" t="s">
        <v>1556</v>
      </c>
      <c r="C89" s="83">
        <f>+'Estadística SUCT'!C89+'Estadística SASC'!C89</f>
        <v>0</v>
      </c>
      <c r="D89" s="83">
        <f>+'Estadística SUCT'!D89+'Estadística SASC'!D89</f>
        <v>0</v>
      </c>
      <c r="E89" s="83">
        <f>+'Estadística SUCT'!E89+'Estadística SASC'!E89</f>
        <v>0</v>
      </c>
      <c r="Z89" s="83" t="s">
        <v>2244</v>
      </c>
      <c r="AA89" s="83">
        <f>+SUMIFS(SUCT!G:G,SUCT!D:D,1,SUCT!I:I,'Estadística total'!Z89)</f>
        <v>200</v>
      </c>
      <c r="AB89" s="83">
        <f>+COUNTIFS(SUCT!D:D,1,SUCT!I:I,'Estadística total'!Z89)</f>
        <v>1</v>
      </c>
      <c r="AE89" s="11" t="s">
        <v>2254</v>
      </c>
      <c r="AF89" s="83">
        <v>2.61</v>
      </c>
      <c r="AG89" s="83">
        <v>1</v>
      </c>
    </row>
    <row r="90" spans="2:49" ht="14.25" customHeight="1">
      <c r="B90" s="11" t="s">
        <v>1722</v>
      </c>
      <c r="C90" s="83">
        <f>+'Estadística SUCT'!C90+'Estadística SASC'!C90</f>
        <v>0</v>
      </c>
      <c r="D90" s="83">
        <f>+'Estadística SUCT'!D90+'Estadística SASC'!D90</f>
        <v>0</v>
      </c>
      <c r="E90" s="83">
        <f>+'Estadística SUCT'!E90+'Estadística SASC'!E90</f>
        <v>0</v>
      </c>
      <c r="Z90" s="11" t="s">
        <v>2269</v>
      </c>
      <c r="AA90" s="83">
        <f>+SUMIFS(SUCT!G:G,SUCT!D:D,1,SUCT!I:I,'Estadística total'!Z90)</f>
        <v>7</v>
      </c>
      <c r="AB90" s="83">
        <f>+COUNTIFS(SUCT!D:D,1,SUCT!I:I,'Estadística total'!Z90)</f>
        <v>1</v>
      </c>
      <c r="AE90" s="83" t="s">
        <v>2130</v>
      </c>
      <c r="AF90" s="83">
        <v>2.5</v>
      </c>
      <c r="AG90" s="83">
        <v>1</v>
      </c>
    </row>
    <row r="91" spans="2:49" ht="14.25" customHeight="1">
      <c r="B91" s="83" t="s">
        <v>1623</v>
      </c>
      <c r="C91" s="83">
        <f>+'Estadística SUCT'!C91+'Estadística SASC'!C91</f>
        <v>0</v>
      </c>
      <c r="D91" s="83">
        <f>+'Estadística SUCT'!D91+'Estadística SASC'!D91</f>
        <v>0</v>
      </c>
      <c r="E91" s="83">
        <f>+'Estadística SUCT'!E91+'Estadística SASC'!E91</f>
        <v>0</v>
      </c>
      <c r="Z91" s="83" t="s">
        <v>2299</v>
      </c>
      <c r="AA91" s="83">
        <f>+SUMIFS(SUCT!G:G,SUCT!D:D,1,SUCT!I:I,'Estadística total'!Z91)</f>
        <v>9</v>
      </c>
      <c r="AB91" s="83">
        <f>+COUNTIFS(SUCT!D:D,1,SUCT!I:I,'Estadística total'!Z91)</f>
        <v>1</v>
      </c>
      <c r="AE91" s="83" t="s">
        <v>2120</v>
      </c>
      <c r="AF91" s="83">
        <v>1.6</v>
      </c>
      <c r="AG91" s="83">
        <v>1</v>
      </c>
    </row>
    <row r="92" spans="2:49" ht="14.25" customHeight="1">
      <c r="Z92" s="83" t="s">
        <v>356</v>
      </c>
      <c r="AA92" s="83">
        <f>+SUMIFS(SUCT!G:G,SUCT!D:D,1,SUCT!I:I,'Estadística total'!Z92)</f>
        <v>72</v>
      </c>
      <c r="AB92" s="83">
        <f>+COUNTIFS(SUCT!D:D,1,SUCT!I:I,'Estadística total'!Z92)</f>
        <v>1</v>
      </c>
      <c r="AE92" s="11" t="s">
        <v>2221</v>
      </c>
      <c r="AF92" s="83">
        <v>0</v>
      </c>
      <c r="AG92" s="83">
        <v>0</v>
      </c>
    </row>
    <row r="93" spans="2:49" ht="14.25" customHeight="1">
      <c r="Z93" s="83" t="s">
        <v>2317</v>
      </c>
      <c r="AA93" s="83">
        <f>+SUMIFS(SUCT!G:G,SUCT!D:D,1,SUCT!I:I,'Estadística total'!Z93)</f>
        <v>9</v>
      </c>
      <c r="AB93" s="83">
        <f>+COUNTIFS(SUCT!D:D,1,SUCT!I:I,'Estadística total'!Z93)</f>
        <v>1</v>
      </c>
      <c r="AE93" s="11" t="s">
        <v>2142</v>
      </c>
      <c r="AF93" s="83">
        <v>0</v>
      </c>
      <c r="AG93" s="83">
        <v>0</v>
      </c>
    </row>
    <row r="94" spans="2:49" ht="14.25" customHeight="1">
      <c r="Z94" s="83" t="s">
        <v>2150</v>
      </c>
      <c r="AA94" s="83">
        <f>+SUMIFS(SUCT!G:G,SUCT!D:D,1,SUCT!I:I,'Estadística total'!Z94)</f>
        <v>201</v>
      </c>
      <c r="AB94" s="83">
        <f>+COUNTIFS(SUCT!D:D,1,SUCT!I:I,'Estadística total'!Z94)</f>
        <v>1</v>
      </c>
      <c r="AE94" s="11" t="s">
        <v>2198</v>
      </c>
      <c r="AF94" s="83">
        <v>0</v>
      </c>
      <c r="AG94" s="83">
        <v>0</v>
      </c>
    </row>
    <row r="95" spans="2:49" ht="14.25" customHeight="1">
      <c r="Z95" s="83" t="s">
        <v>353</v>
      </c>
      <c r="AA95" s="83">
        <f>+SUMIFS(SUCT!G:G,SUCT!D:D,1,SUCT!I:I,'Estadística total'!Z95)</f>
        <v>240</v>
      </c>
      <c r="AB95" s="83">
        <f>+COUNTIFS(SUCT!D:D,1,SUCT!I:I,'Estadística total'!Z95)</f>
        <v>1</v>
      </c>
      <c r="AE95" s="11" t="s">
        <v>2224</v>
      </c>
      <c r="AF95" s="83">
        <v>0</v>
      </c>
      <c r="AG95" s="83">
        <v>0</v>
      </c>
    </row>
    <row r="96" spans="2:49" ht="14.25" customHeight="1">
      <c r="Z96" s="83" t="s">
        <v>2382</v>
      </c>
      <c r="AA96" s="83">
        <f>+SUMIFS(SUCT!G:G,SUCT!D:D,1,SUCT!I:I,'Estadística total'!Z96)</f>
        <v>9</v>
      </c>
      <c r="AB96" s="83">
        <f>+COUNTIFS(SUCT!D:D,1,SUCT!I:I,'Estadística total'!Z96)</f>
        <v>1</v>
      </c>
      <c r="AE96" s="11" t="s">
        <v>2127</v>
      </c>
      <c r="AF96" s="83">
        <v>0</v>
      </c>
      <c r="AG96" s="83">
        <v>0</v>
      </c>
    </row>
    <row r="97" spans="26:33" ht="14.25" customHeight="1">
      <c r="Z97" s="83" t="s">
        <v>2231</v>
      </c>
      <c r="AA97" s="83">
        <f>+SUMIFS(SUCT!G:G,SUCT!D:D,1,SUCT!I:I,'Estadística total'!Z97)</f>
        <v>60</v>
      </c>
      <c r="AB97" s="83">
        <f>+COUNTIFS(SUCT!D:D,1,SUCT!I:I,'Estadística total'!Z97)</f>
        <v>1</v>
      </c>
      <c r="AE97" s="11" t="s">
        <v>2363</v>
      </c>
      <c r="AF97" s="83">
        <v>0</v>
      </c>
      <c r="AG97" s="83">
        <v>0</v>
      </c>
    </row>
    <row r="98" spans="26:33" ht="14.25" customHeight="1">
      <c r="Z98" s="83" t="s">
        <v>359</v>
      </c>
      <c r="AA98" s="83">
        <f>+SUMIFS(SUCT!G:G,SUCT!D:D,1,SUCT!I:I,'Estadística total'!Z98)</f>
        <v>70</v>
      </c>
      <c r="AB98" s="83">
        <f>+COUNTIFS(SUCT!D:D,1,SUCT!I:I,'Estadística total'!Z98)</f>
        <v>1</v>
      </c>
      <c r="AE98" s="11" t="s">
        <v>2251</v>
      </c>
      <c r="AF98" s="83">
        <v>0</v>
      </c>
      <c r="AG98" s="83">
        <v>0</v>
      </c>
    </row>
    <row r="99" spans="26:33" ht="14.25" customHeight="1">
      <c r="Z99" s="83" t="s">
        <v>369</v>
      </c>
      <c r="AA99" s="83">
        <f>+SUMIFS(SUCT!G:G,SUCT!D:D,1,SUCT!I:I,'Estadística total'!Z99)</f>
        <v>114</v>
      </c>
      <c r="AB99" s="83">
        <f>+COUNTIFS(SUCT!D:D,1,SUCT!I:I,'Estadística total'!Z99)</f>
        <v>1</v>
      </c>
      <c r="AE99" s="11" t="s">
        <v>2247</v>
      </c>
      <c r="AF99" s="83">
        <v>0</v>
      </c>
      <c r="AG99" s="83">
        <v>0</v>
      </c>
    </row>
    <row r="100" spans="26:33" ht="14.25" customHeight="1">
      <c r="Z100" s="11" t="s">
        <v>2387</v>
      </c>
      <c r="AA100" s="83">
        <f>+SUMIFS(SUCT!G:G,SUCT!D:D,1,SUCT!I:I,'Estadística total'!Z100)</f>
        <v>9</v>
      </c>
      <c r="AB100" s="83">
        <f>+COUNTIFS(SUCT!D:D,1,SUCT!I:I,'Estadística total'!Z100)</f>
        <v>1</v>
      </c>
      <c r="AE100" s="83" t="s">
        <v>2114</v>
      </c>
      <c r="AF100" s="83">
        <v>0</v>
      </c>
      <c r="AG100" s="83">
        <v>0</v>
      </c>
    </row>
    <row r="101" spans="26:33" ht="14.25" customHeight="1">
      <c r="Z101" s="83" t="s">
        <v>2343</v>
      </c>
      <c r="AA101" s="83">
        <f>+SUMIFS(SUCT!G:G,SUCT!D:D,1,SUCT!I:I,'Estadística total'!Z101)</f>
        <v>9</v>
      </c>
      <c r="AB101" s="83">
        <f>+COUNTIFS(SUCT!D:D,1,SUCT!I:I,'Estadística total'!Z101)</f>
        <v>1</v>
      </c>
      <c r="AE101" s="83" t="s">
        <v>2371</v>
      </c>
      <c r="AF101" s="83">
        <v>0</v>
      </c>
      <c r="AG101" s="83">
        <v>0</v>
      </c>
    </row>
    <row r="102" spans="26:33" ht="14.25" customHeight="1"/>
    <row r="103" spans="26:33" ht="14.25" customHeight="1"/>
    <row r="104" spans="26:33" ht="14.25" customHeight="1"/>
    <row r="105" spans="26:33" ht="14.25" customHeight="1"/>
    <row r="106" spans="26:33" ht="14.25" customHeight="1"/>
    <row r="107" spans="26:33" ht="14.25" customHeight="1"/>
    <row r="108" spans="26:33" ht="14.25" customHeight="1"/>
    <row r="109" spans="26:33" ht="14.25" customHeight="1"/>
    <row r="110" spans="26:33" ht="14.25" customHeight="1"/>
    <row r="111" spans="26:33" ht="14.25" customHeight="1"/>
    <row r="112" spans="26:3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K2:AL86" xr:uid="{00000000-0009-0000-0000-00000B000000}"/>
  <mergeCells count="8">
    <mergeCell ref="AN1:AP1"/>
    <mergeCell ref="B28:J28"/>
    <mergeCell ref="B46:J46"/>
    <mergeCell ref="B76:J76"/>
    <mergeCell ref="B1:J1"/>
    <mergeCell ref="Z1:AB1"/>
    <mergeCell ref="AE1:AG1"/>
    <mergeCell ref="AJ1:AL1"/>
  </mergeCells>
  <pageMargins left="0.7" right="0.7" top="0.75" bottom="0.75" header="0" footer="0"/>
  <pageSetup paperSize="9" orientation="portrait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0"/>
  <sheetViews>
    <sheetView workbookViewId="0"/>
  </sheetViews>
  <sheetFormatPr baseColWidth="10" defaultColWidth="14.42578125" defaultRowHeight="15" customHeight="1"/>
  <cols>
    <col min="1" max="1" width="26.85546875" customWidth="1"/>
    <col min="2" max="2" width="14.42578125" customWidth="1"/>
    <col min="3" max="26" width="10.7109375" customWidth="1"/>
  </cols>
  <sheetData>
    <row r="1" spans="1:3" ht="14.25" customHeight="1">
      <c r="A1" s="83" t="s">
        <v>2449</v>
      </c>
      <c r="B1" s="83" t="s">
        <v>2450</v>
      </c>
      <c r="C1" s="83" t="s">
        <v>2423</v>
      </c>
    </row>
    <row r="2" spans="1:3" ht="14.25" customHeight="1">
      <c r="A2" s="83" t="s">
        <v>2451</v>
      </c>
      <c r="B2" s="83" t="s">
        <v>2452</v>
      </c>
      <c r="C2" s="83" t="s">
        <v>2453</v>
      </c>
    </row>
    <row r="3" spans="1:3" ht="14.25" customHeight="1"/>
    <row r="4" spans="1:3" ht="14.25" customHeight="1"/>
    <row r="5" spans="1:3" ht="14.25" customHeight="1"/>
    <row r="6" spans="1:3" ht="14.25" customHeight="1"/>
    <row r="7" spans="1:3" ht="14.25" customHeight="1"/>
    <row r="8" spans="1:3" ht="14.25" customHeight="1"/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baseColWidth="10" defaultColWidth="14.42578125" defaultRowHeight="15" customHeight="1"/>
  <cols>
    <col min="1" max="2" width="23.5703125" customWidth="1"/>
    <col min="3" max="3" width="12" customWidth="1"/>
    <col min="4" max="4" width="10.7109375" customWidth="1"/>
    <col min="5" max="5" width="64.140625" customWidth="1"/>
    <col min="6" max="26" width="10.7109375" customWidth="1"/>
  </cols>
  <sheetData>
    <row r="1" spans="1:5" ht="14.25" customHeight="1">
      <c r="A1" s="128" t="s">
        <v>2454</v>
      </c>
      <c r="B1" s="128" t="s">
        <v>2455</v>
      </c>
      <c r="C1" s="489" t="s">
        <v>2456</v>
      </c>
      <c r="D1" s="480"/>
      <c r="E1" s="129" t="s">
        <v>2457</v>
      </c>
    </row>
    <row r="2" spans="1:5" ht="14.25" customHeight="1">
      <c r="A2" s="11" t="s">
        <v>2458</v>
      </c>
      <c r="B2" s="83" t="s">
        <v>1606</v>
      </c>
      <c r="C2" s="83" t="s">
        <v>2459</v>
      </c>
      <c r="D2" s="84">
        <v>43844</v>
      </c>
      <c r="E2" s="130" t="s">
        <v>2460</v>
      </c>
    </row>
    <row r="3" spans="1:5" ht="14.25" customHeight="1">
      <c r="A3" s="11" t="s">
        <v>2461</v>
      </c>
    </row>
    <row r="4" spans="1:5" ht="14.25" customHeight="1"/>
    <row r="5" spans="1:5" ht="14.25" customHeight="1"/>
    <row r="6" spans="1:5" ht="14.25" customHeight="1"/>
    <row r="7" spans="1:5" ht="14.25" customHeight="1"/>
    <row r="8" spans="1:5" ht="14.25" customHeight="1"/>
    <row r="9" spans="1:5" ht="14.25" customHeight="1"/>
    <row r="10" spans="1:5" ht="14.25" customHeight="1"/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D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V1000"/>
  <sheetViews>
    <sheetView workbookViewId="0"/>
  </sheetViews>
  <sheetFormatPr baseColWidth="10" defaultColWidth="14.42578125" defaultRowHeight="15" customHeight="1"/>
  <cols>
    <col min="1" max="1" width="4.42578125" customWidth="1"/>
    <col min="2" max="2" width="13.140625" customWidth="1"/>
    <col min="3" max="5" width="10.85546875" customWidth="1"/>
    <col min="6" max="6" width="7.85546875" customWidth="1"/>
    <col min="7" max="7" width="6.28515625" customWidth="1"/>
    <col min="8" max="8" width="8.85546875" customWidth="1"/>
    <col min="9" max="18" width="10.7109375" customWidth="1"/>
    <col min="19" max="19" width="14.85546875" customWidth="1"/>
    <col min="20" max="25" width="10.7109375" customWidth="1"/>
    <col min="26" max="26" width="44.28515625" customWidth="1"/>
    <col min="27" max="30" width="10.7109375" customWidth="1"/>
    <col min="31" max="31" width="44.28515625" customWidth="1"/>
    <col min="32" max="32" width="15.5703125" customWidth="1"/>
    <col min="33" max="35" width="10.7109375" customWidth="1"/>
    <col min="36" max="36" width="37.5703125" customWidth="1"/>
    <col min="37" max="39" width="10.7109375" customWidth="1"/>
    <col min="40" max="40" width="37.5703125" customWidth="1"/>
    <col min="41" max="43" width="10.7109375" customWidth="1"/>
    <col min="44" max="44" width="37.5703125" customWidth="1"/>
    <col min="45" max="46" width="10.7109375" customWidth="1"/>
    <col min="47" max="47" width="37.5703125" customWidth="1"/>
    <col min="48" max="48" width="10.7109375" customWidth="1"/>
  </cols>
  <sheetData>
    <row r="1" spans="2:48" ht="14.25" customHeight="1">
      <c r="B1" s="487" t="s">
        <v>2462</v>
      </c>
      <c r="C1" s="488"/>
      <c r="D1" s="488"/>
      <c r="E1" s="488"/>
      <c r="F1" s="488"/>
      <c r="G1" s="488"/>
      <c r="H1" s="488"/>
      <c r="I1" s="488"/>
      <c r="J1" s="480"/>
      <c r="Z1" s="485" t="s">
        <v>2433</v>
      </c>
      <c r="AA1" s="486"/>
      <c r="AB1" s="486"/>
      <c r="AE1" s="485" t="s">
        <v>2463</v>
      </c>
      <c r="AF1" s="486"/>
      <c r="AG1" s="486"/>
      <c r="AJ1" s="485" t="s">
        <v>2464</v>
      </c>
      <c r="AK1" s="486"/>
      <c r="AL1" s="486"/>
      <c r="AN1" s="485" t="s">
        <v>2465</v>
      </c>
      <c r="AO1" s="486"/>
      <c r="AP1" s="486"/>
      <c r="AR1" s="485" t="s">
        <v>2466</v>
      </c>
      <c r="AS1" s="486"/>
    </row>
    <row r="2" spans="2:48" ht="14.25" customHeight="1">
      <c r="Z2" s="83" t="s">
        <v>2438</v>
      </c>
      <c r="AA2" s="83" t="s">
        <v>5</v>
      </c>
      <c r="AB2" s="83" t="s">
        <v>2439</v>
      </c>
      <c r="AE2" s="83" t="s">
        <v>2438</v>
      </c>
      <c r="AF2" s="83" t="s">
        <v>5</v>
      </c>
      <c r="AG2" s="83" t="s">
        <v>2439</v>
      </c>
      <c r="AK2" s="83" t="s">
        <v>5</v>
      </c>
      <c r="AL2" s="83" t="s">
        <v>2439</v>
      </c>
      <c r="AO2" s="83" t="s">
        <v>5</v>
      </c>
      <c r="AP2" s="83" t="s">
        <v>2439</v>
      </c>
      <c r="AS2" s="83" t="s">
        <v>2439</v>
      </c>
    </row>
    <row r="3" spans="2:48" ht="14.25" customHeight="1">
      <c r="C3" s="11" t="s">
        <v>31</v>
      </c>
      <c r="D3" s="83" t="s">
        <v>36</v>
      </c>
      <c r="E3" s="11" t="s">
        <v>1539</v>
      </c>
      <c r="F3" s="83" t="s">
        <v>1542</v>
      </c>
      <c r="G3" s="83" t="s">
        <v>15</v>
      </c>
      <c r="H3" s="83" t="s">
        <v>1626</v>
      </c>
      <c r="I3" s="11" t="s">
        <v>448</v>
      </c>
      <c r="J3" s="83" t="s">
        <v>2440</v>
      </c>
      <c r="Z3" s="83" t="s">
        <v>1875</v>
      </c>
      <c r="AA3" s="83">
        <f>+SUMIFS(SASC!$G:$G,SASC!$D:$D,1,SASC!$I:$I,'Estadística SASC'!Z3)</f>
        <v>60</v>
      </c>
      <c r="AB3" s="83">
        <f>+COUNTIFS(SASC!$D:$D,1,SASC!$I:$I,'Estadística SASC'!Z3)</f>
        <v>1</v>
      </c>
      <c r="AE3" s="83" t="s">
        <v>1730</v>
      </c>
      <c r="AF3" s="83">
        <v>1779</v>
      </c>
      <c r="AG3" s="83">
        <v>4</v>
      </c>
      <c r="AJ3" s="11" t="s">
        <v>1525</v>
      </c>
      <c r="AK3" s="83">
        <f>+SUMIFS(SASC!G:G,SASC!D:D,1,SASC!E:E,'Estadística SASC'!AJ3)</f>
        <v>132</v>
      </c>
      <c r="AL3" s="83">
        <f>+COUNTIFS(SASC!D:D,1,SASC!E:E,'Estadística SASC'!AJ3)</f>
        <v>1</v>
      </c>
      <c r="AN3" s="11" t="s">
        <v>1759</v>
      </c>
      <c r="AO3" s="83">
        <v>3952</v>
      </c>
      <c r="AP3" s="83">
        <v>11</v>
      </c>
      <c r="AR3" s="11" t="s">
        <v>1759</v>
      </c>
      <c r="AS3" s="83">
        <f>+COUNTIFS(SASC!D:D,0,SASC!E:E,'Estadística SASC'!AR3)</f>
        <v>2</v>
      </c>
      <c r="AU3" s="83" t="s">
        <v>1787</v>
      </c>
      <c r="AV3" s="83">
        <v>6</v>
      </c>
    </row>
    <row r="4" spans="2:48" ht="14.25" customHeight="1">
      <c r="B4" s="83" t="s">
        <v>1560</v>
      </c>
      <c r="C4" s="83">
        <f>+SUMIFS(SASC!$G:$G,SASC!$F:$F,'Estadística SASC'!C$3,SASC!$J:$J,'Estadística SASC'!$B4,SASC!$D:$D,1)</f>
        <v>0</v>
      </c>
      <c r="D4" s="83">
        <f>+SUMIFS(SASC!$G:$G,SASC!$F:$F,'Estadística SASC'!D$3,SASC!$J:$J,'Estadística SASC'!$B4,SASC!$D:$D,1)</f>
        <v>0</v>
      </c>
      <c r="E4" s="83">
        <f>+SUMIFS(SASC!$G:$G,SASC!$F:$F,'Estadística SASC'!E$3,SASC!$J:$J,'Estadística SASC'!$B4,SASC!$D:$D,1)</f>
        <v>0</v>
      </c>
      <c r="F4" s="83">
        <f>+SUMIFS(SASC!$G:$G,SASC!$F:$F,'Estadística SASC'!F$3,SASC!$J:$J,'Estadística SASC'!$B4,SASC!$D:$D,1)</f>
        <v>697</v>
      </c>
      <c r="G4" s="83">
        <f>+SUMIFS(SASC!$G:$G,SASC!$F:$F,'Estadística SASC'!G$3,SASC!$J:$J,'Estadística SASC'!$B4,SASC!$D:$D,1)</f>
        <v>0</v>
      </c>
      <c r="H4" s="83">
        <f>+SUMIFS(SASC!$G:$G,SASC!$F:$F,'Estadística SASC'!H$3,SASC!$J:$J,'Estadística SASC'!$B4,SASC!$D:$D,1)</f>
        <v>0</v>
      </c>
      <c r="I4" s="83">
        <f>+SUMIFS(SASC!$G:$G,SASC!$F:$F,'Estadística SASC'!I$3,SASC!$J:$J,'Estadística SASC'!$B4,SASC!$D:$D,1)</f>
        <v>0</v>
      </c>
      <c r="J4" s="83">
        <f t="shared" ref="J4:J17" si="0">+SUM(C4:I4)</f>
        <v>697</v>
      </c>
      <c r="Z4" s="83" t="s">
        <v>1536</v>
      </c>
      <c r="AA4" s="83">
        <f>+SUMIFS(SASC!$G:$G,SASC!$D:$D,1,SASC!$I:$I,'Estadística SASC'!Z4)</f>
        <v>0</v>
      </c>
      <c r="AB4" s="83">
        <f>+COUNTIFS(SASC!$D:$D,1,SASC!$I:$I,'Estadística SASC'!Z4)</f>
        <v>0</v>
      </c>
      <c r="AE4" s="83" t="s">
        <v>1725</v>
      </c>
      <c r="AF4" s="83">
        <v>1050</v>
      </c>
      <c r="AG4" s="83">
        <v>4</v>
      </c>
      <c r="AJ4" s="11" t="s">
        <v>1530</v>
      </c>
      <c r="AK4" s="83">
        <f>+SUMIFS(SASC!G:G,SASC!D:D,1,SASC!E:E,'Estadística SASC'!AJ4)</f>
        <v>0</v>
      </c>
      <c r="AL4" s="83">
        <f>+COUNTIFS(SASC!D:D,1,SASC!E:E,'Estadística SASC'!AJ4)</f>
        <v>0</v>
      </c>
      <c r="AN4" s="83" t="s">
        <v>286</v>
      </c>
      <c r="AO4" s="83">
        <v>1295</v>
      </c>
      <c r="AP4" s="83">
        <v>9</v>
      </c>
      <c r="AR4" s="83" t="s">
        <v>286</v>
      </c>
      <c r="AS4" s="83">
        <f>+COUNTIFS(SASC!D:D,0,SASC!E:E,'Estadística SASC'!AR4)</f>
        <v>5</v>
      </c>
      <c r="AU4" s="83" t="s">
        <v>286</v>
      </c>
      <c r="AV4" s="83">
        <v>5</v>
      </c>
    </row>
    <row r="5" spans="2:48" ht="14.25" customHeight="1">
      <c r="B5" s="11" t="s">
        <v>1577</v>
      </c>
      <c r="C5" s="83">
        <f>+SUMIFS(SASC!$G:$G,SASC!$F:$F,'Estadística SASC'!C$3,SASC!$J:$J,'Estadística SASC'!$B5,SASC!$D:$D,1)</f>
        <v>0</v>
      </c>
      <c r="D5" s="83">
        <f>+SUMIFS(SASC!$G:$G,SASC!$F:$F,'Estadística SASC'!D$3,SASC!$J:$J,'Estadística SASC'!$B5,SASC!$D:$D,1)</f>
        <v>0</v>
      </c>
      <c r="E5" s="83">
        <f>+SUMIFS(SASC!$G:$G,SASC!$F:$F,'Estadística SASC'!E$3,SASC!$J:$J,'Estadística SASC'!$B5,SASC!$D:$D,1)</f>
        <v>0</v>
      </c>
      <c r="F5" s="83">
        <f>+SUMIFS(SASC!$G:$G,SASC!$F:$F,'Estadística SASC'!F$3,SASC!$J:$J,'Estadística SASC'!$B5,SASC!$D:$D,1)</f>
        <v>1398</v>
      </c>
      <c r="G5" s="83">
        <f>+SUMIFS(SASC!$G:$G,SASC!$F:$F,'Estadística SASC'!G$3,SASC!$J:$J,'Estadística SASC'!$B5,SASC!$D:$D,1)</f>
        <v>0</v>
      </c>
      <c r="H5" s="83">
        <f>+SUMIFS(SASC!$G:$G,SASC!$F:$F,'Estadística SASC'!H$3,SASC!$J:$J,'Estadística SASC'!$B5,SASC!$D:$D,1)</f>
        <v>0</v>
      </c>
      <c r="I5" s="83">
        <f>+SUMIFS(SASC!$G:$G,SASC!$F:$F,'Estadística SASC'!I$3,SASC!$J:$J,'Estadística SASC'!$B5,SASC!$D:$D,1)</f>
        <v>0</v>
      </c>
      <c r="J5" s="83">
        <f t="shared" si="0"/>
        <v>1398</v>
      </c>
      <c r="Z5" s="83" t="s">
        <v>1820</v>
      </c>
      <c r="AA5" s="83">
        <f>+SUMIFS(SASC!$G:$G,SASC!$D:$D,1,SASC!$I:$I,'Estadística SASC'!Z5)</f>
        <v>9</v>
      </c>
      <c r="AB5" s="83">
        <f>+COUNTIFS(SASC!$D:$D,1,SASC!$I:$I,'Estadística SASC'!Z5)</f>
        <v>1</v>
      </c>
      <c r="AE5" s="83" t="s">
        <v>1868</v>
      </c>
      <c r="AF5" s="83">
        <v>880</v>
      </c>
      <c r="AG5" s="83">
        <v>2</v>
      </c>
      <c r="AJ5" s="11" t="s">
        <v>1535</v>
      </c>
      <c r="AK5" s="83">
        <f>+SUMIFS(SASC!G:G,SASC!D:D,1,SASC!E:E,'Estadística SASC'!AJ5)</f>
        <v>0</v>
      </c>
      <c r="AL5" s="83">
        <f>+COUNTIFS(SASC!D:D,1,SASC!E:E,'Estadística SASC'!AJ5)</f>
        <v>0</v>
      </c>
      <c r="AN5" s="83" t="s">
        <v>293</v>
      </c>
      <c r="AO5" s="83">
        <v>1181</v>
      </c>
      <c r="AP5" s="83">
        <v>5</v>
      </c>
      <c r="AR5" s="83" t="s">
        <v>293</v>
      </c>
      <c r="AS5" s="83">
        <f>+COUNTIFS(SASC!D:D,0,SASC!E:E,'Estadística SASC'!AR5)</f>
        <v>1</v>
      </c>
      <c r="AU5" s="83" t="s">
        <v>289</v>
      </c>
      <c r="AV5" s="83">
        <v>4</v>
      </c>
    </row>
    <row r="6" spans="2:48" ht="14.25" customHeight="1">
      <c r="B6" s="83" t="s">
        <v>1565</v>
      </c>
      <c r="C6" s="83">
        <f>+SUMIFS(SASC!$G:$G,SASC!$F:$F,'Estadística SASC'!C$3,SASC!$J:$J,'Estadística SASC'!$B6,SASC!$D:$D,1)</f>
        <v>0</v>
      </c>
      <c r="D6" s="83">
        <f>+SUMIFS(SASC!$G:$G,SASC!$F:$F,'Estadística SASC'!D$3,SASC!$J:$J,'Estadística SASC'!$B6,SASC!$D:$D,1)</f>
        <v>0</v>
      </c>
      <c r="E6" s="83">
        <f>+SUMIFS(SASC!$G:$G,SASC!$F:$F,'Estadística SASC'!E$3,SASC!$J:$J,'Estadística SASC'!$B6,SASC!$D:$D,1)</f>
        <v>557.29999999999995</v>
      </c>
      <c r="F6" s="83">
        <f>+SUMIFS(SASC!$G:$G,SASC!$F:$F,'Estadística SASC'!F$3,SASC!$J:$J,'Estadística SASC'!$B6,SASC!$D:$D,1)</f>
        <v>3704</v>
      </c>
      <c r="G6" s="83">
        <f>+SUMIFS(SASC!$G:$G,SASC!$F:$F,'Estadística SASC'!G$3,SASC!$J:$J,'Estadística SASC'!$B6,SASC!$D:$D,1)</f>
        <v>0</v>
      </c>
      <c r="H6" s="83">
        <f>+SUMIFS(SASC!$G:$G,SASC!$F:$F,'Estadística SASC'!H$3,SASC!$J:$J,'Estadística SASC'!$B6,SASC!$D:$D,1)</f>
        <v>192.43</v>
      </c>
      <c r="I6" s="83">
        <f>+SUMIFS(SASC!$G:$G,SASC!$F:$F,'Estadística SASC'!I$3,SASC!$J:$J,'Estadística SASC'!$B6,SASC!$D:$D,1)</f>
        <v>0</v>
      </c>
      <c r="J6" s="83">
        <f t="shared" si="0"/>
        <v>4453.7300000000005</v>
      </c>
      <c r="Z6" s="83" t="s">
        <v>1532</v>
      </c>
      <c r="AA6" s="83">
        <f>+SUMIFS(SASC!$G:$G,SASC!$D:$D,1,SASC!$I:$I,'Estadística SASC'!Z6)</f>
        <v>40</v>
      </c>
      <c r="AB6" s="83">
        <f>+COUNTIFS(SASC!$D:$D,1,SASC!$I:$I,'Estadística SASC'!Z6)</f>
        <v>1</v>
      </c>
      <c r="AE6" s="83" t="s">
        <v>1576</v>
      </c>
      <c r="AF6" s="83">
        <v>844</v>
      </c>
      <c r="AG6" s="83">
        <v>3</v>
      </c>
      <c r="AJ6" s="83" t="s">
        <v>1538</v>
      </c>
      <c r="AK6" s="83">
        <f>+SUMIFS(SASC!G:G,SASC!D:D,1,SASC!E:E,'Estadística SASC'!AJ6)</f>
        <v>39</v>
      </c>
      <c r="AL6" s="83">
        <f>+COUNTIFS(SASC!D:D,1,SASC!E:E,'Estadística SASC'!AJ6)</f>
        <v>1</v>
      </c>
      <c r="AN6" s="83" t="s">
        <v>1787</v>
      </c>
      <c r="AO6" s="83">
        <v>980</v>
      </c>
      <c r="AP6" s="83">
        <v>3</v>
      </c>
      <c r="AR6" s="83" t="s">
        <v>1787</v>
      </c>
      <c r="AS6" s="83">
        <f>+COUNTIFS(SASC!D:D,0,SASC!E:E,'Estadística SASC'!AR6)</f>
        <v>6</v>
      </c>
      <c r="AU6" s="11" t="s">
        <v>1759</v>
      </c>
      <c r="AV6" s="83">
        <v>2</v>
      </c>
    </row>
    <row r="7" spans="2:48" ht="14.25" customHeight="1">
      <c r="B7" s="83" t="s">
        <v>1582</v>
      </c>
      <c r="C7" s="83">
        <f>+SUMIFS(SASC!$G:$G,SASC!$F:$F,'Estadística SASC'!C$3,SASC!$J:$J,'Estadística SASC'!$B7,SASC!$D:$D,1)</f>
        <v>0</v>
      </c>
      <c r="D7" s="83">
        <f>+SUMIFS(SASC!$G:$G,SASC!$F:$F,'Estadística SASC'!D$3,SASC!$J:$J,'Estadística SASC'!$B7,SASC!$D:$D,1)</f>
        <v>0</v>
      </c>
      <c r="E7" s="83">
        <f>+SUMIFS(SASC!$G:$G,SASC!$F:$F,'Estadística SASC'!E$3,SASC!$J:$J,'Estadística SASC'!$B7,SASC!$D:$D,1)</f>
        <v>1179</v>
      </c>
      <c r="F7" s="83">
        <f>+SUMIFS(SASC!$G:$G,SASC!$F:$F,'Estadística SASC'!F$3,SASC!$J:$J,'Estadística SASC'!$B7,SASC!$D:$D,1)</f>
        <v>4672.9799999999996</v>
      </c>
      <c r="G7" s="83">
        <f>+SUMIFS(SASC!$G:$G,SASC!$F:$F,'Estadística SASC'!G$3,SASC!$J:$J,'Estadística SASC'!$B7,SASC!$D:$D,1)</f>
        <v>68.400000000000006</v>
      </c>
      <c r="H7" s="83">
        <f>+SUMIFS(SASC!$G:$G,SASC!$F:$F,'Estadística SASC'!H$3,SASC!$J:$J,'Estadística SASC'!$B7,SASC!$D:$D,1)</f>
        <v>29.6</v>
      </c>
      <c r="I7" s="83">
        <f>+SUMIFS(SASC!$G:$G,SASC!$F:$F,'Estadística SASC'!I$3,SASC!$J:$J,'Estadística SASC'!$B7,SASC!$D:$D,1)</f>
        <v>0</v>
      </c>
      <c r="J7" s="83">
        <f t="shared" si="0"/>
        <v>5949.98</v>
      </c>
      <c r="Z7" s="83" t="s">
        <v>1725</v>
      </c>
      <c r="AA7" s="83">
        <f>+SUMIFS(SASC!$G:$G,SASC!$D:$D,1,SASC!$I:$I,'Estadística SASC'!Z7)</f>
        <v>1050</v>
      </c>
      <c r="AB7" s="83">
        <f>+COUNTIFS(SASC!$D:$D,1,SASC!$I:$I,'Estadística SASC'!Z7)</f>
        <v>4</v>
      </c>
      <c r="AE7" s="11" t="s">
        <v>1551</v>
      </c>
      <c r="AF7" s="83">
        <v>769</v>
      </c>
      <c r="AG7" s="83">
        <v>4</v>
      </c>
      <c r="AJ7" s="11" t="s">
        <v>342</v>
      </c>
      <c r="AK7" s="83">
        <f>+SUMIFS(SASC!G:G,SASC!D:D,1,SASC!E:E,'Estadística SASC'!AJ7)</f>
        <v>516.98</v>
      </c>
      <c r="AL7" s="83">
        <f>+COUNTIFS(SASC!D:D,1,SASC!E:E,'Estadística SASC'!AJ7)</f>
        <v>2</v>
      </c>
      <c r="AN7" s="83" t="s">
        <v>1649</v>
      </c>
      <c r="AO7" s="83">
        <v>970</v>
      </c>
      <c r="AP7" s="83">
        <v>3</v>
      </c>
      <c r="AR7" s="83" t="s">
        <v>1649</v>
      </c>
      <c r="AS7" s="83">
        <f>+COUNTIFS(SASC!D:D,0,SASC!E:E,'Estadística SASC'!AR7)</f>
        <v>1</v>
      </c>
      <c r="AU7" s="11" t="s">
        <v>342</v>
      </c>
      <c r="AV7" s="83">
        <v>2</v>
      </c>
    </row>
    <row r="8" spans="2:48" ht="14.25" customHeight="1">
      <c r="B8" s="83" t="s">
        <v>1545</v>
      </c>
      <c r="C8" s="83">
        <f>+SUMIFS(SASC!$G:$G,SASC!$F:$F,'Estadística SASC'!C$3,SASC!$J:$J,'Estadística SASC'!$B8,SASC!$D:$D,1)</f>
        <v>0</v>
      </c>
      <c r="D8" s="83">
        <f>+SUMIFS(SASC!$G:$G,SASC!$F:$F,'Estadística SASC'!D$3,SASC!$J:$J,'Estadística SASC'!$B8,SASC!$D:$D,1)</f>
        <v>0</v>
      </c>
      <c r="E8" s="83">
        <f>+SUMIFS(SASC!$G:$G,SASC!$F:$F,'Estadística SASC'!E$3,SASC!$J:$J,'Estadística SASC'!$B8,SASC!$D:$D,1)</f>
        <v>360</v>
      </c>
      <c r="F8" s="83">
        <f>+SUMIFS(SASC!$G:$G,SASC!$F:$F,'Estadística SASC'!F$3,SASC!$J:$J,'Estadística SASC'!$B8,SASC!$D:$D,1)</f>
        <v>149</v>
      </c>
      <c r="G8" s="83">
        <f>+SUMIFS(SASC!$G:$G,SASC!$F:$F,'Estadística SASC'!G$3,SASC!$J:$J,'Estadística SASC'!$B8,SASC!$D:$D,1)</f>
        <v>100</v>
      </c>
      <c r="H8" s="83">
        <f>+SUMIFS(SASC!$G:$G,SASC!$F:$F,'Estadística SASC'!H$3,SASC!$J:$J,'Estadística SASC'!$B8,SASC!$D:$D,1)</f>
        <v>14.3</v>
      </c>
      <c r="I8" s="83">
        <f>+SUMIFS(SASC!$G:$G,SASC!$F:$F,'Estadística SASC'!I$3,SASC!$J:$J,'Estadística SASC'!$B8,SASC!$D:$D,1)</f>
        <v>0</v>
      </c>
      <c r="J8" s="83">
        <f t="shared" si="0"/>
        <v>623.29999999999995</v>
      </c>
      <c r="Z8" s="83" t="s">
        <v>1939</v>
      </c>
      <c r="AA8" s="83">
        <f>+SUMIFS(SASC!$G:$G,SASC!$D:$D,1,SASC!$I:$I,'Estadística SASC'!Z8)</f>
        <v>9</v>
      </c>
      <c r="AB8" s="83">
        <f>+COUNTIFS(SASC!$D:$D,1,SASC!$I:$I,'Estadística SASC'!Z8)</f>
        <v>1</v>
      </c>
      <c r="AE8" s="83" t="s">
        <v>1596</v>
      </c>
      <c r="AF8" s="83">
        <v>730</v>
      </c>
      <c r="AG8" s="83">
        <v>2</v>
      </c>
      <c r="AJ8" s="83" t="s">
        <v>258</v>
      </c>
      <c r="AK8" s="83">
        <f>+SUMIFS(SASC!G:G,SASC!D:D,1,SASC!E:E,'Estadística SASC'!AJ8)</f>
        <v>60</v>
      </c>
      <c r="AL8" s="83">
        <f>+COUNTIFS(SASC!D:D,1,SASC!E:E,'Estadística SASC'!AJ8)</f>
        <v>1</v>
      </c>
      <c r="AN8" s="83" t="s">
        <v>289</v>
      </c>
      <c r="AO8" s="83">
        <v>840</v>
      </c>
      <c r="AP8" s="83">
        <v>13</v>
      </c>
      <c r="AR8" s="83" t="s">
        <v>289</v>
      </c>
      <c r="AS8" s="83">
        <f>+COUNTIFS(SASC!D:D,0,SASC!E:E,'Estadística SASC'!AR8)</f>
        <v>4</v>
      </c>
      <c r="AU8" s="83" t="s">
        <v>293</v>
      </c>
      <c r="AV8" s="83">
        <v>1</v>
      </c>
    </row>
    <row r="9" spans="2:48" ht="14.25" customHeight="1">
      <c r="B9" s="11" t="s">
        <v>1601</v>
      </c>
      <c r="C9" s="83">
        <f>+SUMIFS(SASC!$G:$G,SASC!$F:$F,'Estadística SASC'!C$3,SASC!$J:$J,'Estadística SASC'!$B9,SASC!$D:$D,1)</f>
        <v>0</v>
      </c>
      <c r="D9" s="83">
        <f>+SUMIFS(SASC!$G:$G,SASC!$F:$F,'Estadística SASC'!D$3,SASC!$J:$J,'Estadística SASC'!$B9,SASC!$D:$D,1)</f>
        <v>0</v>
      </c>
      <c r="E9" s="83">
        <f>+SUMIFS(SASC!$G:$G,SASC!$F:$F,'Estadística SASC'!E$3,SASC!$J:$J,'Estadística SASC'!$B9,SASC!$D:$D,1)</f>
        <v>0</v>
      </c>
      <c r="F9" s="83">
        <f>+SUMIFS(SASC!$G:$G,SASC!$F:$F,'Estadística SASC'!F$3,SASC!$J:$J,'Estadística SASC'!$B9,SASC!$D:$D,1)</f>
        <v>405</v>
      </c>
      <c r="G9" s="83">
        <f>+SUMIFS(SASC!$G:$G,SASC!$F:$F,'Estadística SASC'!G$3,SASC!$J:$J,'Estadística SASC'!$B9,SASC!$D:$D,1)</f>
        <v>0</v>
      </c>
      <c r="H9" s="83">
        <f>+SUMIFS(SASC!$G:$G,SASC!$F:$F,'Estadística SASC'!H$3,SASC!$J:$J,'Estadística SASC'!$B9,SASC!$D:$D,1)</f>
        <v>0</v>
      </c>
      <c r="I9" s="83">
        <f>+SUMIFS(SASC!$G:$G,SASC!$F:$F,'Estadística SASC'!I$3,SASC!$J:$J,'Estadística SASC'!$B9,SASC!$D:$D,1)</f>
        <v>0</v>
      </c>
      <c r="J9" s="83">
        <f t="shared" si="0"/>
        <v>405</v>
      </c>
      <c r="Z9" s="83" t="s">
        <v>1591</v>
      </c>
      <c r="AA9" s="83">
        <f>+SUMIFS(SASC!$G:$G,SASC!$D:$D,1,SASC!$I:$I,'Estadística SASC'!Z9)</f>
        <v>80</v>
      </c>
      <c r="AB9" s="83">
        <f>+COUNTIFS(SASC!$D:$D,1,SASC!$I:$I,'Estadística SASC'!Z9)</f>
        <v>2</v>
      </c>
      <c r="AE9" s="83" t="s">
        <v>1651</v>
      </c>
      <c r="AF9" s="83">
        <v>690</v>
      </c>
      <c r="AG9" s="83">
        <v>3</v>
      </c>
      <c r="AJ9" s="83" t="s">
        <v>1550</v>
      </c>
      <c r="AK9" s="83">
        <f>+SUMIFS(SASC!G:G,SASC!D:D,1,SASC!E:E,'Estadística SASC'!AJ9)</f>
        <v>322</v>
      </c>
      <c r="AL9" s="83">
        <f>+COUNTIFS(SASC!D:D,1,SASC!E:E,'Estadística SASC'!AJ9)</f>
        <v>3</v>
      </c>
      <c r="AN9" s="11" t="s">
        <v>1735</v>
      </c>
      <c r="AO9" s="83">
        <v>600</v>
      </c>
      <c r="AP9" s="83">
        <v>1</v>
      </c>
      <c r="AR9" s="11" t="s">
        <v>1735</v>
      </c>
      <c r="AS9" s="83">
        <f>+COUNTIFS(SASC!D:D,0,SASC!E:E,'Estadística SASC'!AR9)</f>
        <v>0</v>
      </c>
      <c r="AU9" s="83" t="s">
        <v>1649</v>
      </c>
      <c r="AV9" s="83">
        <v>1</v>
      </c>
    </row>
    <row r="10" spans="2:48" ht="14.25" customHeight="1">
      <c r="B10" s="83" t="s">
        <v>1629</v>
      </c>
      <c r="C10" s="83">
        <f>+SUMIFS(SASC!$G:$G,SASC!$F:$F,'Estadística SASC'!C$3,SASC!$J:$J,'Estadística SASC'!$B10,SASC!$D:$D,1)</f>
        <v>0</v>
      </c>
      <c r="D10" s="83">
        <f>+SUMIFS(SASC!$G:$G,SASC!$F:$F,'Estadística SASC'!D$3,SASC!$J:$J,'Estadística SASC'!$B10,SASC!$D:$D,1)</f>
        <v>0</v>
      </c>
      <c r="E10" s="83">
        <f>+SUMIFS(SASC!$G:$G,SASC!$F:$F,'Estadística SASC'!E$3,SASC!$J:$J,'Estadística SASC'!$B10,SASC!$D:$D,1)</f>
        <v>0</v>
      </c>
      <c r="F10" s="83">
        <f>+SUMIFS(SASC!$G:$G,SASC!$F:$F,'Estadística SASC'!F$3,SASC!$J:$J,'Estadística SASC'!$B10,SASC!$D:$D,1)</f>
        <v>74</v>
      </c>
      <c r="G10" s="83">
        <f>+SUMIFS(SASC!$G:$G,SASC!$F:$F,'Estadística SASC'!G$3,SASC!$J:$J,'Estadística SASC'!$B10,SASC!$D:$D,1)</f>
        <v>0</v>
      </c>
      <c r="H10" s="83">
        <f>+SUMIFS(SASC!$G:$G,SASC!$F:$F,'Estadística SASC'!H$3,SASC!$J:$J,'Estadística SASC'!$B10,SASC!$D:$D,1)</f>
        <v>175</v>
      </c>
      <c r="I10" s="83">
        <f>+SUMIFS(SASC!$G:$G,SASC!$F:$F,'Estadística SASC'!I$3,SASC!$J:$J,'Estadística SASC'!$B10,SASC!$D:$D,1)</f>
        <v>0</v>
      </c>
      <c r="J10" s="83">
        <f t="shared" si="0"/>
        <v>249</v>
      </c>
      <c r="Z10" s="83" t="s">
        <v>310</v>
      </c>
      <c r="AA10" s="83">
        <f>+SUMIFS(SASC!$G:$G,SASC!$D:$D,1,SASC!$I:$I,'Estadística SASC'!Z10)</f>
        <v>184.8</v>
      </c>
      <c r="AB10" s="83">
        <f>+COUNTIFS(SASC!$D:$D,1,SASC!$I:$I,'Estadística SASC'!Z10)</f>
        <v>1</v>
      </c>
      <c r="AE10" s="11" t="s">
        <v>1564</v>
      </c>
      <c r="AF10" s="83">
        <v>670</v>
      </c>
      <c r="AG10" s="83">
        <v>3</v>
      </c>
      <c r="AJ10" s="83" t="s">
        <v>1554</v>
      </c>
      <c r="AK10" s="83">
        <f>+SUMIFS(SASC!G:G,SASC!D:D,1,SASC!E:E,'Estadística SASC'!AJ10)</f>
        <v>33</v>
      </c>
      <c r="AL10" s="83">
        <f>+COUNTIFS(SASC!D:D,1,SASC!E:E,'Estadística SASC'!AJ10)</f>
        <v>1</v>
      </c>
      <c r="AN10" s="83" t="s">
        <v>302</v>
      </c>
      <c r="AO10" s="83">
        <v>550</v>
      </c>
      <c r="AP10" s="83">
        <v>3</v>
      </c>
      <c r="AR10" s="83" t="s">
        <v>302</v>
      </c>
      <c r="AS10" s="83">
        <f>+COUNTIFS(SASC!D:D,0,SASC!E:E,'Estadística SASC'!AR10)</f>
        <v>2</v>
      </c>
      <c r="AU10" s="83" t="s">
        <v>302</v>
      </c>
      <c r="AV10" s="83">
        <v>1</v>
      </c>
    </row>
    <row r="11" spans="2:48" ht="14.25" customHeight="1">
      <c r="B11" s="83" t="s">
        <v>1533</v>
      </c>
      <c r="C11" s="83">
        <f>+SUMIFS(SASC!$G:$G,SASC!$F:$F,'Estadística SASC'!C$3,SASC!$J:$J,'Estadística SASC'!$B11,SASC!$D:$D,1)</f>
        <v>0</v>
      </c>
      <c r="D11" s="83">
        <f>+SUMIFS(SASC!$G:$G,SASC!$F:$F,'Estadística SASC'!D$3,SASC!$J:$J,'Estadística SASC'!$B11,SASC!$D:$D,1)</f>
        <v>0</v>
      </c>
      <c r="E11" s="83">
        <f>+SUMIFS(SASC!$G:$G,SASC!$F:$F,'Estadística SASC'!E$3,SASC!$J:$J,'Estadística SASC'!$B11,SASC!$D:$D,1)</f>
        <v>502.45</v>
      </c>
      <c r="F11" s="83">
        <f>+SUMIFS(SASC!$G:$G,SASC!$F:$F,'Estadística SASC'!F$3,SASC!$J:$J,'Estadística SASC'!$B11,SASC!$D:$D,1)</f>
        <v>707.8</v>
      </c>
      <c r="G11" s="83">
        <f>+SUMIFS(SASC!$G:$G,SASC!$F:$F,'Estadística SASC'!G$3,SASC!$J:$J,'Estadística SASC'!$B11,SASC!$D:$D,1)</f>
        <v>40</v>
      </c>
      <c r="H11" s="83">
        <f>+SUMIFS(SASC!$G:$G,SASC!$F:$F,'Estadística SASC'!H$3,SASC!$J:$J,'Estadística SASC'!$B11,SASC!$D:$D,1)</f>
        <v>0</v>
      </c>
      <c r="I11" s="83">
        <f>+SUMIFS(SASC!$G:$G,SASC!$F:$F,'Estadística SASC'!I$3,SASC!$J:$J,'Estadística SASC'!$B11,SASC!$D:$D,1)</f>
        <v>0</v>
      </c>
      <c r="J11" s="83">
        <f t="shared" si="0"/>
        <v>1250.25</v>
      </c>
      <c r="Z11" s="83" t="s">
        <v>1824</v>
      </c>
      <c r="AA11" s="83">
        <f>+SUMIFS(SASC!$G:$G,SASC!$D:$D,1,SASC!$I:$I,'Estadística SASC'!Z11)</f>
        <v>18</v>
      </c>
      <c r="AB11" s="83">
        <f>+COUNTIFS(SASC!$D:$D,1,SASC!$I:$I,'Estadística SASC'!Z11)</f>
        <v>2</v>
      </c>
      <c r="AE11" s="83" t="s">
        <v>317</v>
      </c>
      <c r="AF11" s="83">
        <v>625</v>
      </c>
      <c r="AG11" s="83">
        <v>2</v>
      </c>
      <c r="AJ11" s="83" t="s">
        <v>1558</v>
      </c>
      <c r="AK11" s="83">
        <f>+SUMIFS(SASC!G:G,SASC!D:D,1,SASC!E:E,'Estadística SASC'!AJ11)</f>
        <v>0</v>
      </c>
      <c r="AL11" s="83">
        <f>+COUNTIFS(SASC!D:D,1,SASC!E:E,'Estadística SASC'!AJ11)</f>
        <v>0</v>
      </c>
      <c r="AN11" s="11" t="s">
        <v>342</v>
      </c>
      <c r="AO11" s="83">
        <v>516.98</v>
      </c>
      <c r="AP11" s="83">
        <v>2</v>
      </c>
      <c r="AR11" s="11" t="s">
        <v>342</v>
      </c>
      <c r="AS11" s="83">
        <f>+COUNTIFS(SASC!D:D,0,SASC!E:E,'Estadística SASC'!AR11)</f>
        <v>2</v>
      </c>
      <c r="AU11" s="11" t="s">
        <v>1729</v>
      </c>
      <c r="AV11" s="83">
        <v>1</v>
      </c>
    </row>
    <row r="12" spans="2:48" ht="14.25" customHeight="1">
      <c r="B12" s="83" t="s">
        <v>1687</v>
      </c>
      <c r="C12" s="83">
        <f>+SUMIFS(SASC!$G:$G,SASC!$F:$F,'Estadística SASC'!C$3,SASC!$J:$J,'Estadística SASC'!$B12,SASC!$D:$D,1)</f>
        <v>0</v>
      </c>
      <c r="D12" s="83">
        <f>+SUMIFS(SASC!$G:$G,SASC!$F:$F,'Estadística SASC'!D$3,SASC!$J:$J,'Estadística SASC'!$B12,SASC!$D:$D,1)</f>
        <v>0</v>
      </c>
      <c r="E12" s="83">
        <f>+SUMIFS(SASC!$G:$G,SASC!$F:$F,'Estadística SASC'!E$3,SASC!$J:$J,'Estadística SASC'!$B12,SASC!$D:$D,1)</f>
        <v>400</v>
      </c>
      <c r="F12" s="83">
        <f>+SUMIFS(SASC!$G:$G,SASC!$F:$F,'Estadística SASC'!F$3,SASC!$J:$J,'Estadística SASC'!$B12,SASC!$D:$D,1)</f>
        <v>224</v>
      </c>
      <c r="G12" s="83">
        <f>+SUMIFS(SASC!$G:$G,SASC!$F:$F,'Estadística SASC'!G$3,SASC!$J:$J,'Estadística SASC'!$B12,SASC!$D:$D,1)</f>
        <v>0</v>
      </c>
      <c r="H12" s="83">
        <f>+SUMIFS(SASC!$G:$G,SASC!$F:$F,'Estadística SASC'!H$3,SASC!$J:$J,'Estadística SASC'!$B12,SASC!$D:$D,1)</f>
        <v>0</v>
      </c>
      <c r="I12" s="83">
        <f>+SUMIFS(SASC!$G:$G,SASC!$F:$F,'Estadística SASC'!I$3,SASC!$J:$J,'Estadística SASC'!$B12,SASC!$D:$D,1)</f>
        <v>0</v>
      </c>
      <c r="J12" s="83">
        <f t="shared" si="0"/>
        <v>624</v>
      </c>
      <c r="Z12" s="83" t="s">
        <v>1696</v>
      </c>
      <c r="AA12" s="83">
        <f>+SUMIFS(SASC!$G:$G,SASC!$D:$D,1,SASC!$I:$I,'Estadística SASC'!Z12)</f>
        <v>29.6</v>
      </c>
      <c r="AB12" s="83">
        <f>+COUNTIFS(SASC!$D:$D,1,SASC!$I:$I,'Estadística SASC'!Z12)</f>
        <v>1</v>
      </c>
      <c r="AE12" s="11" t="s">
        <v>1700</v>
      </c>
      <c r="AF12" s="83">
        <v>613</v>
      </c>
      <c r="AG12" s="83">
        <v>3</v>
      </c>
      <c r="AJ12" s="83" t="s">
        <v>1563</v>
      </c>
      <c r="AK12" s="83">
        <f>+SUMIFS(SASC!G:G,SASC!D:D,1,SASC!E:E,'Estadística SASC'!AJ12)</f>
        <v>120</v>
      </c>
      <c r="AL12" s="83">
        <f>+COUNTIFS(SASC!D:D,1,SASC!E:E,'Estadística SASC'!AJ12)</f>
        <v>1</v>
      </c>
      <c r="AN12" s="11" t="s">
        <v>1595</v>
      </c>
      <c r="AO12" s="83">
        <v>500</v>
      </c>
      <c r="AP12" s="83">
        <v>1</v>
      </c>
      <c r="AR12" s="11" t="s">
        <v>1595</v>
      </c>
      <c r="AS12" s="83">
        <f>+COUNTIFS(SASC!D:D,0,SASC!E:E,'Estadística SASC'!AR12)</f>
        <v>0</v>
      </c>
      <c r="AU12" s="83" t="s">
        <v>1538</v>
      </c>
      <c r="AV12" s="83">
        <v>1</v>
      </c>
    </row>
    <row r="13" spans="2:48" ht="14.25" customHeight="1">
      <c r="B13" s="83" t="s">
        <v>1754</v>
      </c>
      <c r="C13" s="83">
        <f>+SUMIFS(SASC!$G:$G,SASC!$F:$F,'Estadística SASC'!C$3,SASC!$J:$J,'Estadística SASC'!$B13,SASC!$D:$D,1)</f>
        <v>0</v>
      </c>
      <c r="D13" s="83">
        <f>+SUMIFS(SASC!$G:$G,SASC!$F:$F,'Estadística SASC'!D$3,SASC!$J:$J,'Estadística SASC'!$B13,SASC!$D:$D,1)</f>
        <v>0</v>
      </c>
      <c r="E13" s="83">
        <f>+SUMIFS(SASC!$G:$G,SASC!$F:$F,'Estadística SASC'!E$3,SASC!$J:$J,'Estadística SASC'!$B13,SASC!$D:$D,1)</f>
        <v>0</v>
      </c>
      <c r="F13" s="83">
        <f>+SUMIFS(SASC!$G:$G,SASC!$F:$F,'Estadística SASC'!F$3,SASC!$J:$J,'Estadística SASC'!$B13,SASC!$D:$D,1)</f>
        <v>340</v>
      </c>
      <c r="G13" s="83">
        <f>+SUMIFS(SASC!$G:$G,SASC!$F:$F,'Estadística SASC'!G$3,SASC!$J:$J,'Estadística SASC'!$B13,SASC!$D:$D,1)</f>
        <v>0</v>
      </c>
      <c r="H13" s="83">
        <f>+SUMIFS(SASC!$G:$G,SASC!$F:$F,'Estadística SASC'!H$3,SASC!$J:$J,'Estadística SASC'!$B13,SASC!$D:$D,1)</f>
        <v>0</v>
      </c>
      <c r="I13" s="83">
        <f>+SUMIFS(SASC!$G:$G,SASC!$F:$F,'Estadística SASC'!I$3,SASC!$J:$J,'Estadística SASC'!$B13,SASC!$D:$D,1)</f>
        <v>0</v>
      </c>
      <c r="J13" s="83">
        <f t="shared" si="0"/>
        <v>340</v>
      </c>
      <c r="Z13" s="83" t="s">
        <v>1942</v>
      </c>
      <c r="AA13" s="83">
        <f>+SUMIFS(SASC!$G:$G,SASC!$D:$D,1,SASC!$I:$I,'Estadística SASC'!Z13)</f>
        <v>40</v>
      </c>
      <c r="AB13" s="83">
        <f>+COUNTIFS(SASC!$D:$D,1,SASC!$I:$I,'Estadística SASC'!Z13)</f>
        <v>1</v>
      </c>
      <c r="AE13" s="83" t="s">
        <v>323</v>
      </c>
      <c r="AF13" s="83">
        <v>610</v>
      </c>
      <c r="AG13" s="83">
        <v>3</v>
      </c>
      <c r="AJ13" s="11" t="s">
        <v>2467</v>
      </c>
      <c r="AK13" s="83">
        <f>+SUMIFS(SASC!G:G,SASC!D:D,1,SASC!E:E,'Estadística SASC'!AJ13)</f>
        <v>0</v>
      </c>
      <c r="AL13" s="83">
        <f>+COUNTIFS(SASC!D:D,1,SASC!E:E,'Estadística SASC'!AJ13)</f>
        <v>0</v>
      </c>
      <c r="AN13" s="11" t="s">
        <v>1729</v>
      </c>
      <c r="AO13" s="83">
        <v>499</v>
      </c>
      <c r="AP13" s="83">
        <v>2</v>
      </c>
      <c r="AR13" s="11" t="s">
        <v>1729</v>
      </c>
      <c r="AS13" s="83">
        <f>+COUNTIFS(SASC!D:D,0,SASC!E:E,'Estadística SASC'!AR13)</f>
        <v>1</v>
      </c>
      <c r="AU13" s="11" t="s">
        <v>1530</v>
      </c>
      <c r="AV13" s="83">
        <v>1</v>
      </c>
    </row>
    <row r="14" spans="2:48" ht="14.25" customHeight="1">
      <c r="B14" s="11" t="s">
        <v>1527</v>
      </c>
      <c r="C14" s="83">
        <f>+SUMIFS(SASC!$G:$G,SASC!$F:$F,'Estadística SASC'!C$3,SASC!$J:$J,'Estadística SASC'!$B14,SASC!$D:$D,1)</f>
        <v>143.4</v>
      </c>
      <c r="D14" s="83">
        <f>+SUMIFS(SASC!$G:$G,SASC!$F:$F,'Estadística SASC'!D$3,SASC!$J:$J,'Estadística SASC'!$B14,SASC!$D:$D,1)</f>
        <v>0</v>
      </c>
      <c r="E14" s="83">
        <f>+SUMIFS(SASC!$G:$G,SASC!$F:$F,'Estadística SASC'!E$3,SASC!$J:$J,'Estadística SASC'!$B14,SASC!$D:$D,1)</f>
        <v>1329.7</v>
      </c>
      <c r="F14" s="83">
        <f>+SUMIFS(SASC!$G:$G,SASC!$F:$F,'Estadística SASC'!F$3,SASC!$J:$J,'Estadística SASC'!$B14,SASC!$D:$D,1)</f>
        <v>105</v>
      </c>
      <c r="G14" s="83">
        <f>+SUMIFS(SASC!$G:$G,SASC!$F:$F,'Estadística SASC'!G$3,SASC!$J:$J,'Estadística SASC'!$B14,SASC!$D:$D,1)</f>
        <v>282</v>
      </c>
      <c r="H14" s="83">
        <f>+SUMIFS(SASC!$G:$G,SASC!$F:$F,'Estadística SASC'!H$3,SASC!$J:$J,'Estadística SASC'!$B14,SASC!$D:$D,1)</f>
        <v>5</v>
      </c>
      <c r="I14" s="83">
        <f>+SUMIFS(SASC!$G:$G,SASC!$F:$F,'Estadística SASC'!I$3,SASC!$J:$J,'Estadística SASC'!$B14,SASC!$D:$D,1)</f>
        <v>0</v>
      </c>
      <c r="J14" s="83">
        <f t="shared" si="0"/>
        <v>1865.1000000000001</v>
      </c>
      <c r="Z14" s="83" t="s">
        <v>1663</v>
      </c>
      <c r="AA14" s="83">
        <f>+SUMIFS(SASC!$G:$G,SASC!$D:$D,1,SASC!$I:$I,'Estadística SASC'!Z14)</f>
        <v>82</v>
      </c>
      <c r="AB14" s="83">
        <f>+COUNTIFS(SASC!$D:$D,1,SASC!$I:$I,'Estadística SASC'!Z14)</f>
        <v>1</v>
      </c>
      <c r="AE14" s="83" t="s">
        <v>1661</v>
      </c>
      <c r="AF14" s="83">
        <v>560</v>
      </c>
      <c r="AG14" s="83">
        <v>2</v>
      </c>
      <c r="AJ14" s="83" t="s">
        <v>1574</v>
      </c>
      <c r="AK14" s="83">
        <f>+SUMIFS(SASC!G:G,SASC!D:D,1,SASC!E:E,'Estadística SASC'!AJ14)</f>
        <v>144</v>
      </c>
      <c r="AL14" s="83">
        <f>+COUNTIFS(SASC!D:D,1,SASC!E:E,'Estadística SASC'!AJ14)</f>
        <v>1</v>
      </c>
      <c r="AN14" s="83" t="s">
        <v>1675</v>
      </c>
      <c r="AO14" s="83">
        <v>330</v>
      </c>
      <c r="AP14" s="83">
        <v>1</v>
      </c>
      <c r="AR14" s="83" t="s">
        <v>1675</v>
      </c>
      <c r="AS14" s="83">
        <f>+COUNTIFS(SASC!D:D,0,SASC!E:E,'Estadística SASC'!AR14)</f>
        <v>0</v>
      </c>
      <c r="AU14" s="11" t="s">
        <v>1535</v>
      </c>
      <c r="AV14" s="83">
        <v>1</v>
      </c>
    </row>
    <row r="15" spans="2:48" ht="14.25" customHeight="1">
      <c r="B15" s="11" t="s">
        <v>1556</v>
      </c>
      <c r="C15" s="83">
        <f>+SUMIFS(SASC!$G:$G,SASC!$F:$F,'Estadística SASC'!C$3,SASC!$J:$J,'Estadística SASC'!$B15,SASC!$D:$D,1)</f>
        <v>0</v>
      </c>
      <c r="D15" s="83">
        <f>+SUMIFS(SASC!$G:$G,SASC!$F:$F,'Estadística SASC'!D$3,SASC!$J:$J,'Estadística SASC'!$B15,SASC!$D:$D,1)</f>
        <v>0</v>
      </c>
      <c r="E15" s="83">
        <f>+SUMIFS(SASC!$G:$G,SASC!$F:$F,'Estadística SASC'!E$3,SASC!$J:$J,'Estadística SASC'!$B15,SASC!$D:$D,1)</f>
        <v>560.79999999999995</v>
      </c>
      <c r="F15" s="83">
        <f>+SUMIFS(SASC!$G:$G,SASC!$F:$F,'Estadística SASC'!F$3,SASC!$J:$J,'Estadística SASC'!$B15,SASC!$D:$D,1)</f>
        <v>0</v>
      </c>
      <c r="G15" s="83">
        <f>+SUMIFS(SASC!$G:$G,SASC!$F:$F,'Estadística SASC'!G$3,SASC!$J:$J,'Estadística SASC'!$B15,SASC!$D:$D,1)</f>
        <v>0</v>
      </c>
      <c r="H15" s="83">
        <f>+SUMIFS(SASC!$G:$G,SASC!$F:$F,'Estadística SASC'!H$3,SASC!$J:$J,'Estadística SASC'!$B15,SASC!$D:$D,1)</f>
        <v>0</v>
      </c>
      <c r="I15" s="83">
        <f>+SUMIFS(SASC!$G:$G,SASC!$F:$F,'Estadística SASC'!I$3,SASC!$J:$J,'Estadística SASC'!$B15,SASC!$D:$D,1)</f>
        <v>0</v>
      </c>
      <c r="J15" s="83">
        <f t="shared" si="0"/>
        <v>560.79999999999995</v>
      </c>
      <c r="Z15" s="83" t="s">
        <v>1880</v>
      </c>
      <c r="AA15" s="83">
        <f>+SUMIFS(SASC!$G:$G,SASC!$D:$D,1,SASC!$I:$I,'Estadística SASC'!Z15)</f>
        <v>18</v>
      </c>
      <c r="AB15" s="83">
        <f>+COUNTIFS(SASC!$D:$D,1,SASC!$I:$I,'Estadística SASC'!Z15)</f>
        <v>2</v>
      </c>
      <c r="AE15" s="83" t="s">
        <v>160</v>
      </c>
      <c r="AF15" s="83">
        <v>550</v>
      </c>
      <c r="AG15" s="83">
        <v>2</v>
      </c>
      <c r="AJ15" s="83" t="s">
        <v>1579</v>
      </c>
      <c r="AK15" s="83">
        <f>+SUMIFS(SASC!G:G,SASC!D:D,1,SASC!E:E,'Estadística SASC'!AJ15)</f>
        <v>0</v>
      </c>
      <c r="AL15" s="83">
        <f>+COUNTIFS(SASC!D:D,1,SASC!E:E,'Estadística SASC'!AJ15)</f>
        <v>0</v>
      </c>
      <c r="AN15" s="83" t="s">
        <v>1550</v>
      </c>
      <c r="AO15" s="83">
        <v>322</v>
      </c>
      <c r="AP15" s="83">
        <v>3</v>
      </c>
      <c r="AR15" s="83" t="s">
        <v>1550</v>
      </c>
      <c r="AS15" s="83">
        <f>+COUNTIFS(SASC!D:D,0,SASC!E:E,'Estadística SASC'!AR15)</f>
        <v>0</v>
      </c>
      <c r="AU15" s="83" t="s">
        <v>1558</v>
      </c>
      <c r="AV15" s="83">
        <v>1</v>
      </c>
    </row>
    <row r="16" spans="2:48" ht="14.25" customHeight="1">
      <c r="B16" s="11" t="s">
        <v>1722</v>
      </c>
      <c r="C16" s="83">
        <f>+SUMIFS(SASC!$G:$G,SASC!$F:$F,'Estadística SASC'!C$3,SASC!$J:$J,'Estadística SASC'!$B16,SASC!$D:$D,1)</f>
        <v>0</v>
      </c>
      <c r="D16" s="83">
        <f>+SUMIFS(SASC!$G:$G,SASC!$F:$F,'Estadística SASC'!D$3,SASC!$J:$J,'Estadística SASC'!$B16,SASC!$D:$D,1)</f>
        <v>0</v>
      </c>
      <c r="E16" s="83">
        <f>+SUMIFS(SASC!$G:$G,SASC!$F:$F,'Estadística SASC'!E$3,SASC!$J:$J,'Estadística SASC'!$B16,SASC!$D:$D,1)</f>
        <v>506.4</v>
      </c>
      <c r="F16" s="83">
        <f>+SUMIFS(SASC!$G:$G,SASC!$F:$F,'Estadística SASC'!F$3,SASC!$J:$J,'Estadística SASC'!$B16,SASC!$D:$D,1)</f>
        <v>0</v>
      </c>
      <c r="G16" s="83">
        <f>+SUMIFS(SASC!$G:$G,SASC!$F:$F,'Estadística SASC'!G$3,SASC!$J:$J,'Estadística SASC'!$B16,SASC!$D:$D,1)</f>
        <v>0</v>
      </c>
      <c r="H16" s="83">
        <f>+SUMIFS(SASC!$G:$G,SASC!$F:$F,'Estadística SASC'!H$3,SASC!$J:$J,'Estadística SASC'!$B16,SASC!$D:$D,1)</f>
        <v>0</v>
      </c>
      <c r="I16" s="83">
        <f>+SUMIFS(SASC!$G:$G,SASC!$F:$F,'Estadística SASC'!I$3,SASC!$J:$J,'Estadística SASC'!$B16,SASC!$D:$D,1)</f>
        <v>0</v>
      </c>
      <c r="J16" s="83">
        <f t="shared" si="0"/>
        <v>506.4</v>
      </c>
      <c r="Z16" s="83" t="s">
        <v>1617</v>
      </c>
      <c r="AA16" s="83">
        <f>+SUMIFS(SASC!$G:$G,SASC!$D:$D,1,SASC!$I:$I,'Estadística SASC'!Z16)</f>
        <v>145</v>
      </c>
      <c r="AB16" s="83">
        <f>+COUNTIFS(SASC!$D:$D,1,SASC!$I:$I,'Estadística SASC'!Z16)</f>
        <v>1</v>
      </c>
      <c r="AE16" s="11" t="s">
        <v>1613</v>
      </c>
      <c r="AF16" s="83">
        <v>527.79999999999995</v>
      </c>
      <c r="AG16" s="83">
        <v>3</v>
      </c>
      <c r="AJ16" s="11" t="s">
        <v>1584</v>
      </c>
      <c r="AK16" s="83">
        <f>+SUMIFS(SASC!G:G,SASC!D:D,1,SASC!E:E,'Estadística SASC'!AJ16)</f>
        <v>68.400000000000006</v>
      </c>
      <c r="AL16" s="83">
        <f>+COUNTIFS(SASC!D:D,1,SASC!E:E,'Estadística SASC'!AJ16)</f>
        <v>1</v>
      </c>
      <c r="AN16" s="11" t="s">
        <v>1737</v>
      </c>
      <c r="AO16" s="83">
        <v>300</v>
      </c>
      <c r="AP16" s="83">
        <v>1</v>
      </c>
      <c r="AR16" s="11" t="s">
        <v>1737</v>
      </c>
      <c r="AS16" s="83">
        <f>+COUNTIFS(SASC!D:D,0,SASC!E:E,'Estadística SASC'!AR16)</f>
        <v>0</v>
      </c>
      <c r="AU16" s="83" t="s">
        <v>1579</v>
      </c>
      <c r="AV16" s="83">
        <v>1</v>
      </c>
    </row>
    <row r="17" spans="2:48" ht="14.25" customHeight="1">
      <c r="B17" s="83" t="s">
        <v>1623</v>
      </c>
      <c r="C17" s="83">
        <f>+SUMIFS(SASC!$G:$G,SASC!$F:$F,'Estadística SASC'!C$3,SASC!$J:$J,'Estadística SASC'!$B17,SASC!$D:$D,1)</f>
        <v>0</v>
      </c>
      <c r="D17" s="83">
        <f>+SUMIFS(SASC!$G:$G,SASC!$F:$F,'Estadística SASC'!D$3,SASC!$J:$J,'Estadística SASC'!$B17,SASC!$D:$D,1)</f>
        <v>0</v>
      </c>
      <c r="E17" s="83">
        <f>+SUMIFS(SASC!$G:$G,SASC!$F:$F,'Estadística SASC'!E$3,SASC!$J:$J,'Estadística SASC'!$B17,SASC!$D:$D,1)</f>
        <v>481</v>
      </c>
      <c r="F17" s="83">
        <f>+SUMIFS(SASC!$G:$G,SASC!$F:$F,'Estadística SASC'!F$3,SASC!$J:$J,'Estadística SASC'!$B17,SASC!$D:$D,1)</f>
        <v>0</v>
      </c>
      <c r="G17" s="83">
        <f>+SUMIFS(SASC!$G:$G,SASC!$F:$F,'Estadística SASC'!G$3,SASC!$J:$J,'Estadística SASC'!$B17,SASC!$D:$D,1)</f>
        <v>0</v>
      </c>
      <c r="H17" s="83">
        <f>+SUMIFS(SASC!$G:$G,SASC!$F:$F,'Estadística SASC'!H$3,SASC!$J:$J,'Estadística SASC'!$B17,SASC!$D:$D,1)</f>
        <v>32</v>
      </c>
      <c r="I17" s="83">
        <f>+SUMIFS(SASC!$G:$G,SASC!$F:$F,'Estadística SASC'!I$3,SASC!$J:$J,'Estadística SASC'!$B17,SASC!$D:$D,1)</f>
        <v>0</v>
      </c>
      <c r="J17" s="83">
        <f t="shared" si="0"/>
        <v>513</v>
      </c>
      <c r="Z17" s="83" t="s">
        <v>1651</v>
      </c>
      <c r="AA17" s="83">
        <f>+SUMIFS(SASC!$G:$G,SASC!$D:$D,1,SASC!$I:$I,'Estadística SASC'!Z17)</f>
        <v>690</v>
      </c>
      <c r="AB17" s="83">
        <f>+COUNTIFS(SASC!$D:$D,1,SASC!$I:$I,'Estadística SASC'!Z17)</f>
        <v>3</v>
      </c>
      <c r="AE17" s="83" t="s">
        <v>1608</v>
      </c>
      <c r="AF17" s="83">
        <v>475</v>
      </c>
      <c r="AG17" s="83">
        <v>1</v>
      </c>
      <c r="AJ17" s="83" t="s">
        <v>1588</v>
      </c>
      <c r="AK17" s="83">
        <f>+SUMIFS(SASC!G:G,SASC!D:D,1,SASC!E:E,'Estadística SASC'!AJ17)</f>
        <v>0</v>
      </c>
      <c r="AL17" s="83">
        <f>+COUNTIFS(SASC!D:D,1,SASC!E:E,'Estadística SASC'!AJ17)</f>
        <v>1</v>
      </c>
      <c r="AN17" s="83" t="s">
        <v>1724</v>
      </c>
      <c r="AO17" s="83">
        <v>280</v>
      </c>
      <c r="AP17" s="83">
        <v>1</v>
      </c>
      <c r="AR17" s="83" t="s">
        <v>1724</v>
      </c>
      <c r="AS17" s="83">
        <f>+COUNTIFS(SASC!D:D,0,SASC!E:E,'Estadística SASC'!AR17)</f>
        <v>0</v>
      </c>
      <c r="AU17" s="83" t="s">
        <v>1606</v>
      </c>
      <c r="AV17" s="83">
        <v>1</v>
      </c>
    </row>
    <row r="18" spans="2:48" ht="14.25" customHeight="1">
      <c r="Z18" s="83" t="s">
        <v>1908</v>
      </c>
      <c r="AA18" s="83">
        <f>+SUMIFS(SASC!$G:$G,SASC!$D:$D,1,SASC!$I:$I,'Estadística SASC'!Z18)</f>
        <v>65</v>
      </c>
      <c r="AB18" s="83">
        <f>+COUNTIFS(SASC!$D:$D,1,SASC!$I:$I,'Estadística SASC'!Z18)</f>
        <v>1</v>
      </c>
      <c r="AE18" s="83" t="s">
        <v>1851</v>
      </c>
      <c r="AF18" s="83">
        <v>400</v>
      </c>
      <c r="AG18" s="83">
        <v>2</v>
      </c>
      <c r="AJ18" s="11" t="s">
        <v>1593</v>
      </c>
      <c r="AK18" s="83">
        <f>+SUMIFS(SASC!G:G,SASC!D:D,1,SASC!E:E,'Estadística SASC'!AJ18)</f>
        <v>100</v>
      </c>
      <c r="AL18" s="83">
        <f>+COUNTIFS(SASC!D:D,1,SASC!E:E,'Estadística SASC'!AJ18)</f>
        <v>1</v>
      </c>
      <c r="AN18" s="83" t="s">
        <v>1612</v>
      </c>
      <c r="AO18" s="83">
        <v>273</v>
      </c>
      <c r="AP18" s="83">
        <v>1</v>
      </c>
      <c r="AR18" s="83" t="s">
        <v>1612</v>
      </c>
      <c r="AS18" s="83">
        <f>+COUNTIFS(SASC!D:D,0,SASC!E:E,'Estadística SASC'!AR18)</f>
        <v>0</v>
      </c>
      <c r="AU18" s="83" t="s">
        <v>1685</v>
      </c>
      <c r="AV18" s="83">
        <v>1</v>
      </c>
    </row>
    <row r="19" spans="2:48" ht="14.25" customHeight="1">
      <c r="F19" s="83">
        <f>+SUM(F4:F17)</f>
        <v>12476.779999999999</v>
      </c>
      <c r="Z19" s="83" t="s">
        <v>1835</v>
      </c>
      <c r="AA19" s="83">
        <f>+SUMIFS(SASC!$G:$G,SASC!$D:$D,1,SASC!$I:$I,'Estadística SASC'!Z19)</f>
        <v>18</v>
      </c>
      <c r="AB19" s="83">
        <f>+COUNTIFS(SASC!$D:$D,1,SASC!$I:$I,'Estadística SASC'!Z19)</f>
        <v>2</v>
      </c>
      <c r="AE19" s="83" t="s">
        <v>1604</v>
      </c>
      <c r="AF19" s="83">
        <v>366.98</v>
      </c>
      <c r="AG19" s="83">
        <v>2</v>
      </c>
      <c r="AJ19" s="11" t="s">
        <v>1595</v>
      </c>
      <c r="AK19" s="83">
        <f>+SUMIFS(SASC!G:G,SASC!D:D,1,SASC!E:E,'Estadística SASC'!AJ19)</f>
        <v>500</v>
      </c>
      <c r="AL19" s="83">
        <f>+COUNTIFS(SASC!D:D,1,SASC!E:E,'Estadística SASC'!AJ19)</f>
        <v>1</v>
      </c>
      <c r="AN19" s="11" t="s">
        <v>1568</v>
      </c>
      <c r="AO19" s="83">
        <v>266.8</v>
      </c>
      <c r="AP19" s="83">
        <v>2</v>
      </c>
      <c r="AR19" s="11" t="s">
        <v>1568</v>
      </c>
      <c r="AS19" s="83">
        <f>+COUNTIFS(SASC!D:D,0,SASC!E:E,'Estadística SASC'!AR19)</f>
        <v>0</v>
      </c>
      <c r="AU19" s="83" t="s">
        <v>1756</v>
      </c>
      <c r="AV19" s="83">
        <v>1</v>
      </c>
    </row>
    <row r="20" spans="2:48" ht="14.25" customHeight="1">
      <c r="Z20" s="83" t="s">
        <v>1661</v>
      </c>
      <c r="AA20" s="83">
        <f>+SUMIFS(SASC!$G:$G,SASC!$D:$D,1,SASC!$I:$I,'Estadística SASC'!Z20)</f>
        <v>560</v>
      </c>
      <c r="AB20" s="83">
        <f>+COUNTIFS(SASC!$D:$D,1,SASC!$I:$I,'Estadística SASC'!Z20)</f>
        <v>2</v>
      </c>
      <c r="AE20" s="83" t="s">
        <v>1849</v>
      </c>
      <c r="AF20" s="83">
        <v>360</v>
      </c>
      <c r="AG20" s="83">
        <v>1</v>
      </c>
      <c r="AJ20" s="11" t="s">
        <v>1599</v>
      </c>
      <c r="AK20" s="83">
        <f>+SUMIFS(SASC!G:G,SASC!D:D,1,SASC!E:E,'Estadística SASC'!AJ20)</f>
        <v>200</v>
      </c>
      <c r="AL20" s="83">
        <f>+COUNTIFS(SASC!D:D,1,SASC!E:E,'Estadística SASC'!AJ20)</f>
        <v>1</v>
      </c>
      <c r="AN20" s="83" t="s">
        <v>1715</v>
      </c>
      <c r="AO20" s="83">
        <v>250</v>
      </c>
      <c r="AP20" s="83">
        <v>1</v>
      </c>
      <c r="AR20" s="83" t="s">
        <v>1715</v>
      </c>
      <c r="AS20" s="83">
        <f>+COUNTIFS(SASC!D:D,0,SASC!E:E,'Estadística SASC'!AR20)</f>
        <v>0</v>
      </c>
      <c r="AU20" s="11" t="s">
        <v>1805</v>
      </c>
      <c r="AV20" s="83">
        <v>1</v>
      </c>
    </row>
    <row r="21" spans="2:48" ht="14.25" customHeight="1">
      <c r="Z21" s="83" t="s">
        <v>1721</v>
      </c>
      <c r="AA21" s="83">
        <f>+SUMIFS(SASC!$G:$G,SASC!$D:$D,1,SASC!$I:$I,'Estadística SASC'!Z21)</f>
        <v>206.4</v>
      </c>
      <c r="AB21" s="83">
        <f>+COUNTIFS(SASC!$D:$D,1,SASC!$I:$I,'Estadística SASC'!Z21)</f>
        <v>1</v>
      </c>
      <c r="AE21" s="83" t="s">
        <v>1818</v>
      </c>
      <c r="AF21" s="83">
        <v>350</v>
      </c>
      <c r="AG21" s="83">
        <v>1</v>
      </c>
      <c r="AJ21" s="83" t="s">
        <v>1606</v>
      </c>
      <c r="AK21" s="83">
        <f>+SUMIFS(SASC!G:G,SASC!D:D,1,SASC!E:E,'Estadística SASC'!AJ21)</f>
        <v>0</v>
      </c>
      <c r="AL21" s="83">
        <f>+COUNTIFS(SASC!D:D,1,SASC!E:E,'Estadística SASC'!AJ21)</f>
        <v>0</v>
      </c>
      <c r="AN21" s="83" t="s">
        <v>1841</v>
      </c>
      <c r="AO21" s="83">
        <v>240</v>
      </c>
      <c r="AP21" s="83">
        <v>2</v>
      </c>
      <c r="AR21" s="83" t="s">
        <v>1841</v>
      </c>
      <c r="AS21" s="83">
        <f>+COUNTIFS(SASC!D:D,0,SASC!E:E,'Estadística SASC'!AR21)</f>
        <v>0</v>
      </c>
      <c r="AU21" s="83" t="s">
        <v>328</v>
      </c>
      <c r="AV21" s="83">
        <v>1</v>
      </c>
    </row>
    <row r="22" spans="2:48" ht="14.25" customHeight="1">
      <c r="Z22" s="11" t="s">
        <v>1826</v>
      </c>
      <c r="AA22" s="83">
        <f>+SUMIFS(SASC!$G:$G,SASC!$D:$D,1,SASC!$I:$I,'Estadística SASC'!Z22)</f>
        <v>150</v>
      </c>
      <c r="AB22" s="83">
        <f>+COUNTIFS(SASC!$D:$D,1,SASC!$I:$I,'Estadística SASC'!Z22)</f>
        <v>1</v>
      </c>
      <c r="AE22" s="83" t="s">
        <v>1802</v>
      </c>
      <c r="AF22" s="83">
        <v>300</v>
      </c>
      <c r="AG22" s="83">
        <v>1</v>
      </c>
      <c r="AJ22" s="83" t="s">
        <v>286</v>
      </c>
      <c r="AK22" s="83">
        <f>+SUMIFS(SASC!G:G,SASC!D:D,1,SASC!E:E,'Estadística SASC'!AJ22)</f>
        <v>1304</v>
      </c>
      <c r="AL22" s="83">
        <f>+COUNTIFS(SASC!D:D,1,SASC!E:E,'Estadística SASC'!AJ22)</f>
        <v>10</v>
      </c>
      <c r="AN22" s="11" t="s">
        <v>1639</v>
      </c>
      <c r="AO22" s="83">
        <v>231.2</v>
      </c>
      <c r="AP22" s="83">
        <v>2</v>
      </c>
      <c r="AR22" s="11" t="s">
        <v>1639</v>
      </c>
      <c r="AS22" s="83">
        <f>+COUNTIFS(SASC!D:D,0,SASC!E:E,'Estadística SASC'!AR22)</f>
        <v>0</v>
      </c>
      <c r="AU22" s="83" t="s">
        <v>1814</v>
      </c>
      <c r="AV22" s="83">
        <v>1</v>
      </c>
    </row>
    <row r="23" spans="2:48" ht="14.25" customHeight="1">
      <c r="Z23" s="11" t="s">
        <v>1526</v>
      </c>
      <c r="AA23" s="83">
        <f>+SUMIFS(SASC!$G:$G,SASC!$D:$D,1,SASC!$I:$I,'Estadística SASC'!Z23)</f>
        <v>132</v>
      </c>
      <c r="AB23" s="83">
        <f>+COUNTIFS(SASC!$D:$D,1,SASC!$I:$I,'Estadística SASC'!Z23)</f>
        <v>1</v>
      </c>
      <c r="AE23" s="11" t="s">
        <v>1569</v>
      </c>
      <c r="AF23" s="83">
        <v>294</v>
      </c>
      <c r="AG23" s="83">
        <v>2</v>
      </c>
      <c r="AJ23" s="83" t="s">
        <v>1612</v>
      </c>
      <c r="AK23" s="83">
        <f>+SUMIFS(SASC!G:G,SASC!D:D,1,SASC!E:E,'Estadística SASC'!AJ23)</f>
        <v>273</v>
      </c>
      <c r="AL23" s="83">
        <f>+COUNTIFS(SASC!D:D,1,SASC!E:E,'Estadística SASC'!AJ23)</f>
        <v>1</v>
      </c>
      <c r="AN23" s="83" t="s">
        <v>1693</v>
      </c>
      <c r="AO23" s="83">
        <v>230</v>
      </c>
      <c r="AP23" s="83">
        <v>1</v>
      </c>
      <c r="AR23" s="83" t="s">
        <v>1693</v>
      </c>
      <c r="AS23" s="83">
        <f>+COUNTIFS(SASC!D:D,0,SASC!E:E,'Estadística SASC'!AR23)</f>
        <v>0</v>
      </c>
      <c r="AU23" s="83" t="s">
        <v>1837</v>
      </c>
      <c r="AV23" s="83">
        <v>1</v>
      </c>
    </row>
    <row r="24" spans="2:48" ht="14.25" customHeight="1">
      <c r="Z24" s="83" t="s">
        <v>1628</v>
      </c>
      <c r="AA24" s="83">
        <f>+SUMIFS(SASC!$G:$G,SASC!$D:$D,1,SASC!$I:$I,'Estadística SASC'!Z24)</f>
        <v>175</v>
      </c>
      <c r="AB24" s="83">
        <f>+COUNTIFS(SASC!$D:$D,1,SASC!$I:$I,'Estadística SASC'!Z24)</f>
        <v>1</v>
      </c>
      <c r="AE24" s="83" t="s">
        <v>1622</v>
      </c>
      <c r="AF24" s="83">
        <v>276</v>
      </c>
      <c r="AG24" s="83">
        <v>2</v>
      </c>
      <c r="AJ24" s="83" t="s">
        <v>1615</v>
      </c>
      <c r="AK24" s="83">
        <f>+SUMIFS(SASC!G:G,SASC!D:D,1,SASC!E:E,'Estadística SASC'!AJ24)</f>
        <v>145</v>
      </c>
      <c r="AL24" s="83">
        <f>+COUNTIFS(SASC!D:D,1,SASC!E:E,'Estadística SASC'!AJ24)</f>
        <v>1</v>
      </c>
      <c r="AN24" s="83" t="s">
        <v>268</v>
      </c>
      <c r="AO24" s="83">
        <v>220</v>
      </c>
      <c r="AP24" s="83">
        <v>1</v>
      </c>
      <c r="AR24" s="83" t="s">
        <v>268</v>
      </c>
      <c r="AS24" s="83">
        <f>+COUNTIFS(SASC!D:D,0,SASC!E:E,'Estadística SASC'!AR24)</f>
        <v>0</v>
      </c>
      <c r="AU24" s="83" t="s">
        <v>1877</v>
      </c>
      <c r="AV24" s="83">
        <v>1</v>
      </c>
    </row>
    <row r="25" spans="2:48" ht="14.25" customHeight="1">
      <c r="Z25" s="83" t="s">
        <v>1896</v>
      </c>
      <c r="AA25" s="83">
        <f>+SUMIFS(SASC!$G:$G,SASC!$D:$D,1,SASC!$I:$I,'Estadística SASC'!Z25)</f>
        <v>0</v>
      </c>
      <c r="AB25" s="83">
        <f>+COUNTIFS(SASC!$D:$D,1,SASC!$I:$I,'Estadística SASC'!Z25)</f>
        <v>0</v>
      </c>
      <c r="AE25" s="83" t="s">
        <v>1686</v>
      </c>
      <c r="AF25" s="83">
        <v>254</v>
      </c>
      <c r="AG25" s="83">
        <v>1</v>
      </c>
      <c r="AJ25" s="11" t="s">
        <v>1619</v>
      </c>
      <c r="AK25" s="83">
        <f>+SUMIFS(SASC!G:G,SASC!D:D,1,SASC!E:E,'Estadística SASC'!AJ25)</f>
        <v>17.5</v>
      </c>
      <c r="AL25" s="83">
        <f>+COUNTIFS(SASC!D:D,1,SASC!E:E,'Estadística SASC'!AJ25)</f>
        <v>1</v>
      </c>
      <c r="AN25" s="83" t="s">
        <v>1720</v>
      </c>
      <c r="AO25" s="83">
        <v>206.4</v>
      </c>
      <c r="AP25" s="83">
        <v>1</v>
      </c>
      <c r="AR25" s="83" t="s">
        <v>1720</v>
      </c>
      <c r="AS25" s="83">
        <f>+COUNTIFS(SASC!D:D,0,SASC!E:E,'Estadística SASC'!AR25)</f>
        <v>0</v>
      </c>
      <c r="AU25" s="11" t="s">
        <v>1735</v>
      </c>
      <c r="AV25" s="83">
        <v>0</v>
      </c>
    </row>
    <row r="26" spans="2:48" ht="14.25" customHeight="1">
      <c r="Z26" s="83" t="s">
        <v>300</v>
      </c>
      <c r="AA26" s="83">
        <f>+SUMIFS(SASC!$G:$G,SASC!$D:$D,1,SASC!$I:$I,'Estadística SASC'!Z26)</f>
        <v>155</v>
      </c>
      <c r="AB26" s="83">
        <f>+COUNTIFS(SASC!$D:$D,1,SASC!$I:$I,'Estadística SASC'!Z26)</f>
        <v>2</v>
      </c>
      <c r="AE26" s="83" t="s">
        <v>1854</v>
      </c>
      <c r="AF26" s="83">
        <v>250</v>
      </c>
      <c r="AG26" s="83">
        <v>1</v>
      </c>
      <c r="AJ26" s="83" t="s">
        <v>1621</v>
      </c>
      <c r="AK26" s="83">
        <f>+SUMIFS(SASC!G:G,SASC!D:D,1,SASC!E:E,'Estadística SASC'!AJ26)</f>
        <v>120</v>
      </c>
      <c r="AL26" s="83">
        <f>+COUNTIFS(SASC!D:D,1,SASC!E:E,'Estadística SASC'!AJ26)</f>
        <v>1</v>
      </c>
      <c r="AN26" s="11" t="s">
        <v>1599</v>
      </c>
      <c r="AO26" s="83">
        <v>200</v>
      </c>
      <c r="AP26" s="83">
        <v>1</v>
      </c>
      <c r="AR26" s="11" t="s">
        <v>1599</v>
      </c>
      <c r="AS26" s="83">
        <f>+COUNTIFS(SASC!D:D,0,SASC!E:E,'Estadística SASC'!AR26)</f>
        <v>0</v>
      </c>
      <c r="AU26" s="11" t="s">
        <v>1595</v>
      </c>
      <c r="AV26" s="83">
        <v>0</v>
      </c>
    </row>
    <row r="27" spans="2:48" ht="14.25" customHeight="1">
      <c r="C27" s="83" t="s">
        <v>1542</v>
      </c>
      <c r="Z27" s="83" t="s">
        <v>1890</v>
      </c>
      <c r="AA27" s="83">
        <f>+SUMIFS(SASC!$G:$G,SASC!$D:$D,1,SASC!$I:$I,'Estadística SASC'!Z27)</f>
        <v>85</v>
      </c>
      <c r="AB27" s="83">
        <f>+COUNTIFS(SASC!$D:$D,1,SASC!$I:$I,'Estadística SASC'!Z27)</f>
        <v>1</v>
      </c>
      <c r="AE27" s="11" t="s">
        <v>1716</v>
      </c>
      <c r="AF27" s="83">
        <v>250</v>
      </c>
      <c r="AG27" s="83">
        <v>1</v>
      </c>
      <c r="AJ27" s="11" t="s">
        <v>1625</v>
      </c>
      <c r="AK27" s="83">
        <f>+SUMIFS(SASC!G:G,SASC!D:D,1,SASC!E:E,'Estadística SASC'!AJ27)</f>
        <v>175</v>
      </c>
      <c r="AL27" s="83">
        <f>+COUNTIFS(SASC!D:D,1,SASC!E:E,'Estadística SASC'!AJ27)</f>
        <v>1</v>
      </c>
      <c r="AN27" s="83" t="s">
        <v>1718</v>
      </c>
      <c r="AO27" s="83">
        <v>200</v>
      </c>
      <c r="AP27" s="83">
        <v>1</v>
      </c>
      <c r="AR27" s="83" t="s">
        <v>1718</v>
      </c>
      <c r="AS27" s="83">
        <f>+COUNTIFS(SASC!D:D,0,SASC!E:E,'Estadística SASC'!AR27)</f>
        <v>0</v>
      </c>
      <c r="AU27" s="83" t="s">
        <v>1675</v>
      </c>
      <c r="AV27" s="83">
        <v>0</v>
      </c>
    </row>
    <row r="28" spans="2:48" ht="14.25" customHeight="1">
      <c r="B28" s="487" t="s">
        <v>2468</v>
      </c>
      <c r="C28" s="488"/>
      <c r="D28" s="488"/>
      <c r="E28" s="488"/>
      <c r="F28" s="488"/>
      <c r="G28" s="488"/>
      <c r="H28" s="488"/>
      <c r="I28" s="488"/>
      <c r="J28" s="480"/>
      <c r="Z28" s="83" t="s">
        <v>1816</v>
      </c>
      <c r="AA28" s="83">
        <f>+SUMIFS(SASC!$G:$G,SASC!$D:$D,1,SASC!$I:$I,'Estadística SASC'!Z28)</f>
        <v>0</v>
      </c>
      <c r="AB28" s="83">
        <f>+COUNTIFS(SASC!$D:$D,1,SASC!$I:$I,'Estadística SASC'!Z28)</f>
        <v>0</v>
      </c>
      <c r="AE28" s="83" t="s">
        <v>1764</v>
      </c>
      <c r="AF28" s="83">
        <v>238</v>
      </c>
      <c r="AG28" s="83">
        <v>1</v>
      </c>
      <c r="AJ28" s="11" t="s">
        <v>1631</v>
      </c>
      <c r="AK28" s="83">
        <f>+SUMIFS(SASC!G:G,SASC!D:D,1,SASC!E:E,'Estadística SASC'!AJ28)</f>
        <v>154.80000000000001</v>
      </c>
      <c r="AL28" s="83">
        <f>+COUNTIFS(SASC!D:D,1,SASC!E:E,'Estadística SASC'!AJ28)</f>
        <v>1</v>
      </c>
      <c r="AN28" s="11" t="s">
        <v>1625</v>
      </c>
      <c r="AO28" s="83">
        <v>175</v>
      </c>
      <c r="AP28" s="83">
        <v>1</v>
      </c>
      <c r="AR28" s="11" t="s">
        <v>1625</v>
      </c>
      <c r="AS28" s="83">
        <f>+COUNTIFS(SASC!D:D,0,SASC!E:E,'Estadística SASC'!AR28)</f>
        <v>0</v>
      </c>
      <c r="AU28" s="83" t="s">
        <v>1550</v>
      </c>
      <c r="AV28" s="83">
        <v>0</v>
      </c>
    </row>
    <row r="29" spans="2:48" ht="63.75" customHeight="1">
      <c r="C29" s="131" t="s">
        <v>2442</v>
      </c>
      <c r="D29" s="131" t="s">
        <v>2445</v>
      </c>
      <c r="E29" s="131" t="s">
        <v>2444</v>
      </c>
      <c r="Z29" s="132" t="s">
        <v>1894</v>
      </c>
      <c r="AA29" s="132">
        <f>+SUMIFS(SASC!$G:$G,SASC!$D:$D,1,SASC!$I:$I,'Estadística SASC'!Z29)</f>
        <v>59</v>
      </c>
      <c r="AB29" s="83">
        <f>+COUNTIFS(SASC!$D:$D,1,SASC!$I:$I,'Estadística SASC'!Z29)</f>
        <v>1</v>
      </c>
      <c r="AE29" s="83" t="s">
        <v>1721</v>
      </c>
      <c r="AF29" s="83">
        <v>206.4</v>
      </c>
      <c r="AG29" s="83">
        <v>1</v>
      </c>
      <c r="AJ29" s="83" t="s">
        <v>77</v>
      </c>
      <c r="AK29" s="83">
        <f>+SUMIFS(SASC!G:G,SASC!D:D,1,SASC!E:E,'Estadística SASC'!AJ29)</f>
        <v>90</v>
      </c>
      <c r="AL29" s="83">
        <f>+COUNTIFS(SASC!D:D,1,SASC!E:E,'Estadística SASC'!AJ29)</f>
        <v>1</v>
      </c>
      <c r="AN29" s="83" t="s">
        <v>1699</v>
      </c>
      <c r="AO29" s="83">
        <v>175</v>
      </c>
      <c r="AP29" s="83">
        <v>1</v>
      </c>
      <c r="AR29" s="83" t="s">
        <v>1699</v>
      </c>
      <c r="AS29" s="83">
        <f>+COUNTIFS(SASC!D:D,0,SASC!E:E,'Estadística SASC'!AR29)</f>
        <v>0</v>
      </c>
      <c r="AU29" s="11" t="s">
        <v>1737</v>
      </c>
      <c r="AV29" s="83">
        <v>0</v>
      </c>
    </row>
    <row r="30" spans="2:48" ht="14.25" customHeight="1">
      <c r="B30" s="83" t="s">
        <v>1560</v>
      </c>
      <c r="C30" s="83">
        <f>+SUMIFS(SASC!$G:$G,SASC!$F:$F,"solar",SASC!$D:$D,1,SASC!$G:$G,"&lt;=50",SASC!$J:$J,'Estadística SASC'!$B30)</f>
        <v>49</v>
      </c>
      <c r="D30" s="83">
        <f>+SUMIFS(SASC!$G:$G,SASC!$F:$F,"solar",SASC!$D:$D,1,SASC!$G:$G,"&gt;50",SASC!$G:$G,"&lt;100",SASC!$J:$J,'Estadística SASC'!$B30)</f>
        <v>98</v>
      </c>
      <c r="E30" s="83">
        <f>+SUMIFS(SASC!$G:$G,SASC!$F:$F,"solar",SASC!$D:$D,1,SASC!$G:$G,"&gt;=100",SASC!$J:$J,'Estadística SASC'!$B30)</f>
        <v>550</v>
      </c>
      <c r="Z30" s="83" t="s">
        <v>317</v>
      </c>
      <c r="AA30" s="83">
        <f>+SUMIFS(SASC!$G:$G,SASC!$D:$D,1,SASC!$I:$I,'Estadística SASC'!Z30)</f>
        <v>625</v>
      </c>
      <c r="AB30" s="83">
        <f>+COUNTIFS(SASC!$D:$D,1,SASC!$I:$I,'Estadística SASC'!Z30)</f>
        <v>2</v>
      </c>
      <c r="AE30" s="83" t="s">
        <v>1600</v>
      </c>
      <c r="AF30" s="83">
        <v>200</v>
      </c>
      <c r="AG30" s="83">
        <v>1</v>
      </c>
      <c r="AJ30" s="83" t="s">
        <v>1637</v>
      </c>
      <c r="AK30" s="83">
        <f>+SUMIFS(SASC!G:G,SASC!D:D,1,SASC!E:E,'Estadística SASC'!AJ30)</f>
        <v>109</v>
      </c>
      <c r="AL30" s="83">
        <f>+COUNTIFS(SASC!D:D,1,SASC!E:E,'Estadística SASC'!AJ30)</f>
        <v>1</v>
      </c>
      <c r="AN30" s="11" t="s">
        <v>1670</v>
      </c>
      <c r="AO30" s="83">
        <v>166</v>
      </c>
      <c r="AP30" s="83">
        <v>1</v>
      </c>
      <c r="AR30" s="11" t="s">
        <v>1670</v>
      </c>
      <c r="AS30" s="83">
        <f>+COUNTIFS(SASC!D:D,0,SASC!E:E,'Estadística SASC'!AR30)</f>
        <v>0</v>
      </c>
      <c r="AU30" s="83" t="s">
        <v>1724</v>
      </c>
      <c r="AV30" s="83">
        <v>0</v>
      </c>
    </row>
    <row r="31" spans="2:48" ht="14.25" customHeight="1">
      <c r="B31" s="11" t="s">
        <v>1577</v>
      </c>
      <c r="C31" s="83">
        <f>+SUMIFS(SASC!$G:$G,SASC!$F:$F,"solar",SASC!$D:$D,1,SASC!$G:$G,"&lt;=50",SASC!$J:$J,'Estadística SASC'!$B31)</f>
        <v>18</v>
      </c>
      <c r="D31" s="83">
        <f>+SUMIFS(SASC!$G:$G,SASC!$F:$F,"solar",SASC!$D:$D,1,SASC!$G:$G,"&gt;50",SASC!$G:$G,"&lt;100",SASC!$J:$J,'Estadística SASC'!$B31)</f>
        <v>61</v>
      </c>
      <c r="E31" s="83">
        <f>+SUMIFS(SASC!$G:$G,SASC!$F:$F,"solar",SASC!$D:$D,1,SASC!$G:$G,"&gt;=100",SASC!$J:$J,'Estadística SASC'!$B31)</f>
        <v>1319</v>
      </c>
      <c r="Z31" s="83" t="s">
        <v>1634</v>
      </c>
      <c r="AA31" s="83">
        <f>+SUMIFS(SASC!$G:$G,SASC!$D:$D,1,SASC!$I:$I,'Estadística SASC'!Z31)</f>
        <v>188</v>
      </c>
      <c r="AB31" s="83">
        <f>+COUNTIFS(SASC!$D:$D,1,SASC!$I:$I,'Estadística SASC'!Z31)</f>
        <v>2</v>
      </c>
      <c r="AE31" s="83" t="s">
        <v>1901</v>
      </c>
      <c r="AF31" s="83">
        <v>200</v>
      </c>
      <c r="AG31" s="83">
        <v>1</v>
      </c>
      <c r="AJ31" s="11" t="s">
        <v>1639</v>
      </c>
      <c r="AK31" s="83">
        <f>+SUMIFS(SASC!G:G,SASC!D:D,1,SASC!E:E,'Estadística SASC'!AJ31)</f>
        <v>231.2</v>
      </c>
      <c r="AL31" s="83">
        <f>+COUNTIFS(SASC!D:D,1,SASC!E:E,'Estadística SASC'!AJ31)</f>
        <v>2</v>
      </c>
      <c r="AN31" s="11" t="s">
        <v>1782</v>
      </c>
      <c r="AO31" s="83">
        <v>165</v>
      </c>
      <c r="AP31" s="83">
        <v>1</v>
      </c>
      <c r="AR31" s="11" t="s">
        <v>1782</v>
      </c>
      <c r="AS31" s="83">
        <f>+COUNTIFS(SASC!D:D,0,SASC!E:E,'Estadística SASC'!AR31)</f>
        <v>0</v>
      </c>
      <c r="AU31" s="83" t="s">
        <v>1612</v>
      </c>
      <c r="AV31" s="83">
        <v>0</v>
      </c>
    </row>
    <row r="32" spans="2:48" ht="14.25" customHeight="1">
      <c r="B32" s="83" t="s">
        <v>1565</v>
      </c>
      <c r="C32" s="83">
        <f>+SUMIFS(SASC!$G:$G,SASC!$F:$F,"solar",SASC!$D:$D,1,SASC!$G:$G,"&lt;=50",SASC!$J:$J,'Estadística SASC'!$B32)</f>
        <v>63</v>
      </c>
      <c r="D32" s="83">
        <f>+SUMIFS(SASC!$G:$G,SASC!$F:$F,"solar",SASC!$D:$D,1,SASC!$G:$G,"&gt;50",SASC!$G:$G,"&lt;100",SASC!$J:$J,'Estadística SASC'!$B32)</f>
        <v>162</v>
      </c>
      <c r="E32" s="83">
        <f>+SUMIFS(SASC!$G:$G,SASC!$F:$F,"solar",SASC!$D:$D,1,SASC!$G:$G,"&gt;=100",SASC!$J:$J,'Estadística SASC'!$B32)</f>
        <v>3479</v>
      </c>
      <c r="Z32" s="11" t="s">
        <v>1848</v>
      </c>
      <c r="AA32" s="83">
        <f>+SUMIFS(SASC!$G:$G,SASC!$D:$D,1,SASC!$I:$I,'Estadística SASC'!Z32)</f>
        <v>6</v>
      </c>
      <c r="AB32" s="83">
        <f>+COUNTIFS(SASC!$D:$D,1,SASC!$I:$I,'Estadística SASC'!Z32)</f>
        <v>1</v>
      </c>
      <c r="AE32" s="83" t="s">
        <v>1634</v>
      </c>
      <c r="AF32" s="83">
        <v>188</v>
      </c>
      <c r="AG32" s="83">
        <v>2</v>
      </c>
      <c r="AJ32" s="83" t="s">
        <v>261</v>
      </c>
      <c r="AK32" s="83">
        <f>+SUMIFS(SASC!G:G,SASC!D:D,1,SASC!E:E,'Estadística SASC'!AJ32)</f>
        <v>98</v>
      </c>
      <c r="AL32" s="83">
        <f>+COUNTIFS(SASC!D:D,1,SASC!E:E,'Estadística SASC'!AJ32)</f>
        <v>1</v>
      </c>
      <c r="AN32" s="83" t="s">
        <v>1668</v>
      </c>
      <c r="AO32" s="83">
        <v>160</v>
      </c>
      <c r="AP32" s="83">
        <v>1</v>
      </c>
      <c r="AR32" s="83" t="s">
        <v>1668</v>
      </c>
      <c r="AS32" s="83">
        <f>+COUNTIFS(SASC!D:D,0,SASC!E:E,'Estadística SASC'!AR32)</f>
        <v>0</v>
      </c>
      <c r="AU32" s="11" t="s">
        <v>1568</v>
      </c>
      <c r="AV32" s="83">
        <v>0</v>
      </c>
    </row>
    <row r="33" spans="2:48" ht="14.25" customHeight="1">
      <c r="B33" s="83" t="s">
        <v>1582</v>
      </c>
      <c r="C33" s="83">
        <f>+SUMIFS(SASC!$G:$G,SASC!$F:$F,"solar",SASC!$D:$D,1,SASC!$G:$G,"&lt;=50",SASC!$J:$J,'Estadística SASC'!$B33)</f>
        <v>50</v>
      </c>
      <c r="D33" s="83">
        <f>+SUMIFS(SASC!$G:$G,SASC!$F:$F,"solar",SASC!$D:$D,1,SASC!$G:$G,"&gt;50",SASC!$G:$G,"&lt;100",SASC!$J:$J,'Estadística SASC'!$B33)</f>
        <v>52</v>
      </c>
      <c r="E33" s="83">
        <f>+SUMIFS(SASC!$G:$G,SASC!$F:$F,"solar",SASC!$D:$D,1,SASC!$G:$G,"&gt;=100",SASC!$J:$J,'Estadística SASC'!$B33)</f>
        <v>4570.9799999999996</v>
      </c>
      <c r="Z33" s="83" t="s">
        <v>303</v>
      </c>
      <c r="AA33" s="83">
        <f>+SUMIFS(SASC!$G:$G,SASC!$D:$D,1,SASC!$I:$I,'Estadística SASC'!Z33)</f>
        <v>150</v>
      </c>
      <c r="AB33" s="83">
        <f>+COUNTIFS(SASC!$D:$D,1,SASC!$I:$I,'Estadística SASC'!Z33)</f>
        <v>1</v>
      </c>
      <c r="AE33" s="83" t="s">
        <v>310</v>
      </c>
      <c r="AF33" s="83">
        <v>184.8</v>
      </c>
      <c r="AG33" s="83">
        <v>1</v>
      </c>
      <c r="AJ33" s="11" t="s">
        <v>1643</v>
      </c>
      <c r="AK33" s="83">
        <f>+SUMIFS(SASC!G:G,SASC!D:D,1,SASC!E:E,'Estadística SASC'!AJ33)</f>
        <v>14.3</v>
      </c>
      <c r="AL33" s="83">
        <f>+COUNTIFS(SASC!D:D,1,SASC!E:E,'Estadística SASC'!AJ33)</f>
        <v>1</v>
      </c>
      <c r="AN33" s="83" t="s">
        <v>1682</v>
      </c>
      <c r="AO33" s="83">
        <v>156</v>
      </c>
      <c r="AP33" s="83">
        <v>1</v>
      </c>
      <c r="AR33" s="83" t="s">
        <v>1682</v>
      </c>
      <c r="AS33" s="83">
        <f>+COUNTIFS(SASC!D:D,0,SASC!E:E,'Estadística SASC'!AR33)</f>
        <v>0</v>
      </c>
      <c r="AU33" s="83" t="s">
        <v>1715</v>
      </c>
      <c r="AV33" s="83">
        <v>0</v>
      </c>
    </row>
    <row r="34" spans="2:48" ht="14.25" customHeight="1">
      <c r="B34" s="83" t="s">
        <v>1545</v>
      </c>
      <c r="C34" s="83">
        <f>+SUMIFS(SASC!$G:$G,SASC!$F:$F,"solar",SASC!$D:$D,1,SASC!$G:$G,"&lt;=50",SASC!$J:$J,'Estadística SASC'!$B34)</f>
        <v>9</v>
      </c>
      <c r="D34" s="83">
        <f>+SUMIFS(SASC!$G:$G,SASC!$F:$F,"solar",SASC!$D:$D,1,SASC!$G:$G,"&gt;50",SASC!$G:$G,"&lt;100",SASC!$J:$J,'Estadística SASC'!$B34)</f>
        <v>140</v>
      </c>
      <c r="E34" s="83">
        <f>+SUMIFS(SASC!$G:$G,SASC!$F:$F,"solar",SASC!$D:$D,1,SASC!$G:$G,"&gt;=100",SASC!$J:$J,'Estadística SASC'!$B34)</f>
        <v>0</v>
      </c>
      <c r="Z34" s="83" t="s">
        <v>1658</v>
      </c>
      <c r="AA34" s="83">
        <f>+SUMIFS(SASC!$G:$G,SASC!$D:$D,1,SASC!$I:$I,'Estadística SASC'!Z34)</f>
        <v>50</v>
      </c>
      <c r="AB34" s="83">
        <f>+COUNTIFS(SASC!$D:$D,1,SASC!$I:$I,'Estadística SASC'!Z34)</f>
        <v>1</v>
      </c>
      <c r="AE34" s="83" t="s">
        <v>1628</v>
      </c>
      <c r="AF34" s="83">
        <v>175</v>
      </c>
      <c r="AG34" s="83">
        <v>1</v>
      </c>
      <c r="AJ34" s="83" t="s">
        <v>1646</v>
      </c>
      <c r="AK34" s="83">
        <f>+SUMIFS(SASC!G:G,SASC!D:D,1,SASC!E:E,'Estadística SASC'!AJ34)</f>
        <v>38.43</v>
      </c>
      <c r="AL34" s="83">
        <f>+COUNTIFS(SASC!D:D,1,SASC!E:E,'Estadística SASC'!AJ34)</f>
        <v>1</v>
      </c>
      <c r="AN34" s="11" t="s">
        <v>1631</v>
      </c>
      <c r="AO34" s="83">
        <v>154.80000000000001</v>
      </c>
      <c r="AP34" s="83">
        <v>1</v>
      </c>
      <c r="AR34" s="11" t="s">
        <v>1631</v>
      </c>
      <c r="AS34" s="83">
        <f>+COUNTIFS(SASC!D:D,0,SASC!E:E,'Estadística SASC'!AR34)</f>
        <v>0</v>
      </c>
      <c r="AU34" s="83" t="s">
        <v>1841</v>
      </c>
      <c r="AV34" s="83">
        <v>0</v>
      </c>
    </row>
    <row r="35" spans="2:48" ht="14.25" customHeight="1">
      <c r="B35" s="11" t="s">
        <v>1601</v>
      </c>
      <c r="C35" s="83">
        <f>+SUMIFS(SASC!$G:$G,SASC!$F:$F,"solar",SASC!$D:$D,1,SASC!$G:$G,"&lt;=50",SASC!$J:$J,'Estadística SASC'!$B35)</f>
        <v>0</v>
      </c>
      <c r="D35" s="83">
        <f>+SUMIFS(SASC!$G:$G,SASC!$F:$F,"solar",SASC!$D:$D,1,SASC!$G:$G,"&gt;50",SASC!$G:$G,"&lt;100",SASC!$J:$J,'Estadística SASC'!$B35)</f>
        <v>205</v>
      </c>
      <c r="E35" s="83">
        <f>+SUMIFS(SASC!$G:$G,SASC!$F:$F,"solar",SASC!$D:$D,1,SASC!$G:$G,"&gt;=100",SASC!$J:$J,'Estadística SASC'!$B35)</f>
        <v>200</v>
      </c>
      <c r="Z35" s="83" t="s">
        <v>1791</v>
      </c>
      <c r="AA35" s="83">
        <f>+SUMIFS(SASC!$G:$G,SASC!$D:$D,1,SASC!$I:$I,'Estadística SASC'!Z35)</f>
        <v>0</v>
      </c>
      <c r="AB35" s="83">
        <f>+COUNTIFS(SASC!$D:$D,1,SASC!$I:$I,'Estadística SASC'!Z35)</f>
        <v>0</v>
      </c>
      <c r="AE35" s="83" t="s">
        <v>1672</v>
      </c>
      <c r="AF35" s="83">
        <v>166</v>
      </c>
      <c r="AG35" s="83">
        <v>1</v>
      </c>
      <c r="AJ35" s="83" t="s">
        <v>1649</v>
      </c>
      <c r="AK35" s="83">
        <f>+SUMIFS(SASC!G:G,SASC!D:D,1,SASC!E:E,'Estadística SASC'!AJ35)</f>
        <v>970</v>
      </c>
      <c r="AL35" s="83">
        <f>+COUNTIFS(SASC!D:D,1,SASC!E:E,'Estadística SASC'!AJ35)</f>
        <v>3</v>
      </c>
      <c r="AN35" s="83" t="s">
        <v>1660</v>
      </c>
      <c r="AO35" s="83">
        <v>154</v>
      </c>
      <c r="AP35" s="83">
        <v>1</v>
      </c>
      <c r="AR35" s="83" t="s">
        <v>1660</v>
      </c>
      <c r="AS35" s="83">
        <f>+COUNTIFS(SASC!D:D,0,SASC!E:E,'Estadística SASC'!AR35)</f>
        <v>0</v>
      </c>
      <c r="AU35" s="11" t="s">
        <v>1639</v>
      </c>
      <c r="AV35" s="83">
        <v>0</v>
      </c>
    </row>
    <row r="36" spans="2:48" ht="14.25" customHeight="1">
      <c r="B36" s="83" t="s">
        <v>1629</v>
      </c>
      <c r="C36" s="83">
        <f>+SUMIFS(SASC!$G:$G,SASC!$F:$F,"solar",SASC!$D:$D,1,SASC!$G:$G,"&lt;=50",SASC!$J:$J,'Estadística SASC'!$B36)</f>
        <v>15</v>
      </c>
      <c r="D36" s="83">
        <f>+SUMIFS(SASC!$G:$G,SASC!$F:$F,"solar",SASC!$D:$D,1,SASC!$G:$G,"&gt;50",SASC!$G:$G,"&lt;100",SASC!$J:$J,'Estadística SASC'!$B36)</f>
        <v>59</v>
      </c>
      <c r="E36" s="83">
        <f>+SUMIFS(SASC!$G:$G,SASC!$F:$F,"solar",SASC!$D:$D,1,SASC!$G:$G,"&gt;=100",SASC!$J:$J,'Estadística SASC'!$B36)</f>
        <v>0</v>
      </c>
      <c r="Z36" s="83" t="s">
        <v>1548</v>
      </c>
      <c r="AA36" s="83">
        <f>+SUMIFS(SASC!$G:$G,SASC!$D:$D,1,SASC!$I:$I,'Estadística SASC'!Z36)</f>
        <v>60</v>
      </c>
      <c r="AB36" s="83">
        <f>+COUNTIFS(SASC!$D:$D,1,SASC!$I:$I,'Estadística SASC'!Z36)</f>
        <v>1</v>
      </c>
      <c r="AE36" s="83" t="s">
        <v>1743</v>
      </c>
      <c r="AF36" s="83">
        <v>165</v>
      </c>
      <c r="AG36" s="83">
        <v>1</v>
      </c>
      <c r="AJ36" s="83" t="s">
        <v>1653</v>
      </c>
      <c r="AK36" s="83">
        <f>+SUMIFS(SASC!G:G,SASC!D:D,1,SASC!E:E,'Estadística SASC'!AJ36)</f>
        <v>120</v>
      </c>
      <c r="AL36" s="83">
        <f>+COUNTIFS(SASC!D:D,1,SASC!E:E,'Estadística SASC'!AJ36)</f>
        <v>1</v>
      </c>
      <c r="AN36" s="83" t="s">
        <v>1762</v>
      </c>
      <c r="AO36" s="83">
        <v>150</v>
      </c>
      <c r="AP36" s="83">
        <v>1</v>
      </c>
      <c r="AR36" s="83" t="s">
        <v>1762</v>
      </c>
      <c r="AS36" s="83">
        <f>+COUNTIFS(SASC!D:D,0,SASC!E:E,'Estadística SASC'!AR36)</f>
        <v>0</v>
      </c>
      <c r="AU36" s="83" t="s">
        <v>1693</v>
      </c>
      <c r="AV36" s="83">
        <v>0</v>
      </c>
    </row>
    <row r="37" spans="2:48" ht="14.25" customHeight="1">
      <c r="B37" s="83" t="s">
        <v>1533</v>
      </c>
      <c r="C37" s="83">
        <f>+SUMIFS(SASC!$G:$G,SASC!$F:$F,"solar",SASC!$D:$D,1,SASC!$G:$G,"&lt;=50",SASC!$J:$J,'Estadística SASC'!$B37)</f>
        <v>87.8</v>
      </c>
      <c r="D37" s="83">
        <f>+SUMIFS(SASC!$G:$G,SASC!$F:$F,"solar",SASC!$D:$D,1,SASC!$G:$G,"&gt;50",SASC!$G:$G,"&lt;100",SASC!$J:$J,'Estadística SASC'!$B37)</f>
        <v>90</v>
      </c>
      <c r="E37" s="83">
        <f>+SUMIFS(SASC!$G:$G,SASC!$F:$F,"solar",SASC!$D:$D,1,SASC!$G:$G,"&gt;=100",SASC!$J:$J,'Estadística SASC'!$B37)</f>
        <v>530</v>
      </c>
      <c r="Z37" s="83" t="s">
        <v>1858</v>
      </c>
      <c r="AA37" s="83">
        <f>+SUMIFS(SASC!$G:$G,SASC!$D:$D,1,SASC!$I:$I,'Estadística SASC'!Z37)</f>
        <v>0</v>
      </c>
      <c r="AB37" s="83">
        <f>+COUNTIFS(SASC!$D:$D,1,SASC!$I:$I,'Estadística SASC'!Z37)</f>
        <v>0</v>
      </c>
      <c r="AE37" s="83" t="s">
        <v>1669</v>
      </c>
      <c r="AF37" s="83">
        <v>160</v>
      </c>
      <c r="AG37" s="83">
        <v>1</v>
      </c>
      <c r="AJ37" s="83" t="s">
        <v>1657</v>
      </c>
      <c r="AK37" s="83">
        <f>+SUMIFS(SASC!G:G,SASC!D:D,1,SASC!E:E,'Estadística SASC'!AJ37)</f>
        <v>50</v>
      </c>
      <c r="AL37" s="83">
        <f>+COUNTIFS(SASC!D:D,1,SASC!E:E,'Estadística SASC'!AJ37)</f>
        <v>1</v>
      </c>
      <c r="AN37" s="83" t="s">
        <v>283</v>
      </c>
      <c r="AO37" s="83">
        <v>150</v>
      </c>
      <c r="AP37" s="83">
        <v>1</v>
      </c>
      <c r="AR37" s="83" t="s">
        <v>283</v>
      </c>
      <c r="AS37" s="83">
        <f>+COUNTIFS(SASC!D:D,0,SASC!E:E,'Estadística SASC'!AR37)</f>
        <v>0</v>
      </c>
      <c r="AU37" s="83" t="s">
        <v>268</v>
      </c>
      <c r="AV37" s="83">
        <v>0</v>
      </c>
    </row>
    <row r="38" spans="2:48" ht="14.25" customHeight="1">
      <c r="B38" s="83" t="s">
        <v>1687</v>
      </c>
      <c r="C38" s="83">
        <f>+SUMIFS(SASC!$G:$G,SASC!$F:$F,"solar",SASC!$D:$D,1,SASC!$G:$G,"&lt;=50",SASC!$J:$J,'Estadística SASC'!$B38)</f>
        <v>144</v>
      </c>
      <c r="D38" s="83">
        <f>+SUMIFS(SASC!$G:$G,SASC!$F:$F,"solar",SASC!$D:$D,1,SASC!$G:$G,"&gt;50",SASC!$G:$G,"&lt;100",SASC!$J:$J,'Estadística SASC'!$B38)</f>
        <v>80</v>
      </c>
      <c r="E38" s="83">
        <f>+SUMIFS(SASC!$G:$G,SASC!$F:$F,"solar",SASC!$D:$D,1,SASC!$G:$G,"&gt;=100",SASC!$J:$J,'Estadística SASC'!$B38)</f>
        <v>0</v>
      </c>
      <c r="Z38" s="83" t="s">
        <v>1746</v>
      </c>
      <c r="AA38" s="83">
        <f>+SUMIFS(SASC!$G:$G,SASC!$D:$D,1,SASC!$I:$I,'Estadística SASC'!Z38)</f>
        <v>9</v>
      </c>
      <c r="AB38" s="83">
        <f>+COUNTIFS(SASC!$D:$D,1,SASC!$I:$I,'Estadística SASC'!Z38)</f>
        <v>1</v>
      </c>
      <c r="AE38" s="83" t="s">
        <v>300</v>
      </c>
      <c r="AF38" s="83">
        <v>155</v>
      </c>
      <c r="AG38" s="83">
        <v>2</v>
      </c>
      <c r="AJ38" s="83" t="s">
        <v>1660</v>
      </c>
      <c r="AK38" s="83">
        <f>+SUMIFS(SASC!G:G,SASC!D:D,1,SASC!E:E,'Estadística SASC'!AJ38)</f>
        <v>154</v>
      </c>
      <c r="AL38" s="83">
        <f>+COUNTIFS(SASC!D:D,1,SASC!E:E,'Estadística SASC'!AJ38)</f>
        <v>1</v>
      </c>
      <c r="AN38" s="83" t="s">
        <v>1615</v>
      </c>
      <c r="AO38" s="83">
        <v>145</v>
      </c>
      <c r="AP38" s="83">
        <v>1</v>
      </c>
      <c r="AR38" s="83" t="s">
        <v>1615</v>
      </c>
      <c r="AS38" s="83">
        <f>+COUNTIFS(SASC!D:D,0,SASC!E:E,'Estadística SASC'!AR38)</f>
        <v>0</v>
      </c>
      <c r="AU38" s="83" t="s">
        <v>1720</v>
      </c>
      <c r="AV38" s="83">
        <v>0</v>
      </c>
    </row>
    <row r="39" spans="2:48" ht="14.25" customHeight="1">
      <c r="B39" s="83" t="s">
        <v>1754</v>
      </c>
      <c r="C39" s="83">
        <f>+SUMIFS(SASC!$G:$G,SASC!$F:$F,"solar",SASC!$D:$D,1,SASC!$G:$G,"&lt;=50",SASC!$J:$J,'Estadística SASC'!$B39)</f>
        <v>235</v>
      </c>
      <c r="D39" s="83">
        <f>+SUMIFS(SASC!$G:$G,SASC!$F:$F,"solar",SASC!$D:$D,1,SASC!$G:$G,"&gt;50",SASC!$G:$G,"&lt;100",SASC!$J:$J,'Estadística SASC'!$B39)</f>
        <v>0</v>
      </c>
      <c r="E39" s="83">
        <f>+SUMIFS(SASC!$G:$G,SASC!$F:$F,"solar",SASC!$D:$D,1,SASC!$G:$G,"&gt;=100",SASC!$J:$J,'Estadística SASC'!$B39)</f>
        <v>105</v>
      </c>
      <c r="Z39" s="83" t="s">
        <v>1802</v>
      </c>
      <c r="AA39" s="83">
        <f>+SUMIFS(SASC!$G:$G,SASC!$D:$D,1,SASC!$I:$I,'Estadística SASC'!Z39)</f>
        <v>300</v>
      </c>
      <c r="AB39" s="83">
        <f>+COUNTIFS(SASC!$D:$D,1,SASC!$I:$I,'Estadística SASC'!Z39)</f>
        <v>1</v>
      </c>
      <c r="AE39" s="83" t="s">
        <v>382</v>
      </c>
      <c r="AF39" s="83">
        <v>151.19999999999999</v>
      </c>
      <c r="AG39" s="83">
        <v>1</v>
      </c>
      <c r="AJ39" s="11" t="s">
        <v>1568</v>
      </c>
      <c r="AK39" s="83">
        <f>+SUMIFS(SASC!G:G,SASC!D:D,1,SASC!E:E,'Estadística SASC'!AJ39)</f>
        <v>301.20000000000005</v>
      </c>
      <c r="AL39" s="83">
        <f>+COUNTIFS(SASC!D:D,1,SASC!E:E,'Estadística SASC'!AJ39)</f>
        <v>3</v>
      </c>
      <c r="AN39" s="83" t="s">
        <v>1574</v>
      </c>
      <c r="AO39" s="83">
        <v>144</v>
      </c>
      <c r="AP39" s="83">
        <v>1</v>
      </c>
      <c r="AR39" s="83" t="s">
        <v>1574</v>
      </c>
      <c r="AS39" s="83">
        <f>+COUNTIFS(SASC!D:D,0,SASC!E:E,'Estadística SASC'!AR39)</f>
        <v>0</v>
      </c>
      <c r="AU39" s="11" t="s">
        <v>1599</v>
      </c>
      <c r="AV39" s="83">
        <v>0</v>
      </c>
    </row>
    <row r="40" spans="2:48" ht="14.25" customHeight="1">
      <c r="B40" s="11" t="s">
        <v>1527</v>
      </c>
      <c r="C40" s="83">
        <f>+SUMIFS(SASC!$G:$G,SASC!$F:$F,"solar",SASC!$D:$D,1,SASC!$G:$G,"&lt;=50",SASC!$J:$J,'Estadística SASC'!$B40)</f>
        <v>0</v>
      </c>
      <c r="D40" s="83">
        <f>+SUMIFS(SASC!$G:$G,SASC!$F:$F,"solar",SASC!$D:$D,1,SASC!$G:$G,"&gt;50",SASC!$G:$G,"&lt;100",SASC!$J:$J,'Estadística SASC'!$B40)</f>
        <v>0</v>
      </c>
      <c r="E40" s="83">
        <f>+SUMIFS(SASC!$G:$G,SASC!$F:$F,"solar",SASC!$D:$D,1,SASC!$G:$G,"&gt;=100",SASC!$J:$J,'Estadística SASC'!$B40)</f>
        <v>105</v>
      </c>
      <c r="Z40" s="11" t="s">
        <v>1564</v>
      </c>
      <c r="AA40" s="83">
        <f>+SUMIFS(SASC!$G:$G,SASC!$D:$D,1,SASC!$I:$I,'Estadística SASC'!Z40)</f>
        <v>670</v>
      </c>
      <c r="AB40" s="83">
        <f>+COUNTIFS(SASC!$D:$D,1,SASC!$I:$I,'Estadística SASC'!Z40)</f>
        <v>3</v>
      </c>
      <c r="AE40" s="11" t="s">
        <v>1826</v>
      </c>
      <c r="AF40" s="83">
        <v>150</v>
      </c>
      <c r="AG40" s="83">
        <v>1</v>
      </c>
      <c r="AJ40" s="83" t="s">
        <v>1665</v>
      </c>
      <c r="AK40" s="83">
        <f>+SUMIFS(SASC!G:G,SASC!D:D,1,SASC!E:E,'Estadística SASC'!AJ40)</f>
        <v>126</v>
      </c>
      <c r="AL40" s="83">
        <f>+COUNTIFS(SASC!D:D,1,SASC!E:E,'Estadística SASC'!AJ40)</f>
        <v>1</v>
      </c>
      <c r="AN40" s="83" t="s">
        <v>265</v>
      </c>
      <c r="AO40" s="83">
        <v>136</v>
      </c>
      <c r="AP40" s="83">
        <v>1</v>
      </c>
      <c r="AR40" s="83" t="s">
        <v>265</v>
      </c>
      <c r="AS40" s="83">
        <f>+COUNTIFS(SASC!D:D,0,SASC!E:E,'Estadística SASC'!AR40)</f>
        <v>0</v>
      </c>
      <c r="AU40" s="83" t="s">
        <v>1718</v>
      </c>
      <c r="AV40" s="83">
        <v>0</v>
      </c>
    </row>
    <row r="41" spans="2:48" ht="14.25" customHeight="1">
      <c r="B41" s="11" t="s">
        <v>1556</v>
      </c>
      <c r="C41" s="83">
        <f>+SUMIFS(SASC!$G:$G,SASC!$F:$F,"solar",SASC!$D:$D,1,SASC!$G:$G,"&lt;=50",SASC!$J:$J,'Estadística SASC'!$B41)</f>
        <v>0</v>
      </c>
      <c r="D41" s="83">
        <f>+SUMIFS(SASC!$G:$G,SASC!$F:$F,"solar",SASC!$D:$D,1,SASC!$G:$G,"&gt;50",SASC!$G:$G,"&lt;100",SASC!$J:$J,'Estadística SASC'!$B41)</f>
        <v>0</v>
      </c>
      <c r="E41" s="83">
        <f>+SUMIFS(SASC!$G:$G,SASC!$F:$F,"solar",SASC!$D:$D,1,SASC!$G:$G,"&gt;=100",SASC!$J:$J,'Estadística SASC'!$B41)</f>
        <v>0</v>
      </c>
      <c r="Z41" s="83" t="s">
        <v>1622</v>
      </c>
      <c r="AA41" s="83">
        <f>+SUMIFS(SASC!$G:$G,SASC!$D:$D,1,SASC!$I:$I,'Estadística SASC'!Z41)</f>
        <v>276</v>
      </c>
      <c r="AB41" s="83">
        <f>+COUNTIFS(SASC!$D:$D,1,SASC!$I:$I,'Estadística SASC'!Z41)</f>
        <v>2</v>
      </c>
      <c r="AE41" s="83" t="s">
        <v>303</v>
      </c>
      <c r="AF41" s="83">
        <v>150</v>
      </c>
      <c r="AG41" s="83">
        <v>1</v>
      </c>
      <c r="AJ41" s="83" t="s">
        <v>1668</v>
      </c>
      <c r="AK41" s="83">
        <f>+SUMIFS(SASC!G:G,SASC!D:D,1,SASC!E:E,'Estadística SASC'!AJ41)</f>
        <v>160</v>
      </c>
      <c r="AL41" s="83">
        <f>+COUNTIFS(SASC!D:D,1,SASC!E:E,'Estadística SASC'!AJ41)</f>
        <v>1</v>
      </c>
      <c r="AN41" s="11" t="s">
        <v>1525</v>
      </c>
      <c r="AO41" s="83">
        <v>132</v>
      </c>
      <c r="AP41" s="83">
        <v>1</v>
      </c>
      <c r="AR41" s="11" t="s">
        <v>1525</v>
      </c>
      <c r="AS41" s="83">
        <f>+COUNTIFS(SASC!D:D,0,SASC!E:E,'Estadística SASC'!AR41)</f>
        <v>0</v>
      </c>
      <c r="AU41" s="11" t="s">
        <v>1625</v>
      </c>
      <c r="AV41" s="83">
        <v>0</v>
      </c>
    </row>
    <row r="42" spans="2:48" ht="14.25" customHeight="1">
      <c r="B42" s="11" t="s">
        <v>1722</v>
      </c>
      <c r="C42" s="83">
        <f>+SUMIFS(SASC!$G:$G,SASC!$F:$F,"solar",SASC!$D:$D,1,SASC!$G:$G,"&lt;=50",SASC!$J:$J,'Estadística SASC'!$B42)</f>
        <v>0</v>
      </c>
      <c r="D42" s="83">
        <f>+SUMIFS(SASC!$G:$G,SASC!$F:$F,"solar",SASC!$D:$D,1,SASC!$G:$G,"&gt;50",SASC!$G:$G,"&lt;100",SASC!$J:$J,'Estadística SASC'!$B42)</f>
        <v>0</v>
      </c>
      <c r="E42" s="83">
        <f>+SUMIFS(SASC!$G:$G,SASC!$F:$F,"solar",SASC!$D:$D,1,SASC!$G:$G,"&gt;=100",SASC!$J:$J,'Estadística SASC'!$B42)</f>
        <v>0</v>
      </c>
      <c r="Z42" s="83" t="s">
        <v>1733</v>
      </c>
      <c r="AA42" s="83">
        <f>+SUMIFS(SASC!$G:$G,SASC!$D:$D,1,SASC!$I:$I,'Estadística SASC'!Z42)</f>
        <v>110</v>
      </c>
      <c r="AB42" s="83">
        <f>+COUNTIFS(SASC!$D:$D,1,SASC!$I:$I,'Estadística SASC'!Z42)</f>
        <v>1</v>
      </c>
      <c r="AE42" s="83" t="s">
        <v>1617</v>
      </c>
      <c r="AF42" s="83">
        <v>145</v>
      </c>
      <c r="AG42" s="83">
        <v>1</v>
      </c>
      <c r="AJ42" s="11" t="s">
        <v>1670</v>
      </c>
      <c r="AK42" s="83">
        <f>+SUMIFS(SASC!G:G,SASC!D:D,1,SASC!E:E,'Estadística SASC'!AJ42)</f>
        <v>166</v>
      </c>
      <c r="AL42" s="83">
        <f>+COUNTIFS(SASC!D:D,1,SASC!E:E,'Estadística SASC'!AJ42)</f>
        <v>1</v>
      </c>
      <c r="AN42" s="83" t="s">
        <v>1665</v>
      </c>
      <c r="AO42" s="83">
        <v>126</v>
      </c>
      <c r="AP42" s="83">
        <v>1</v>
      </c>
      <c r="AR42" s="83" t="s">
        <v>1665</v>
      </c>
      <c r="AS42" s="83">
        <f>+COUNTIFS(SASC!D:D,0,SASC!E:E,'Estadística SASC'!AR42)</f>
        <v>0</v>
      </c>
      <c r="AU42" s="83" t="s">
        <v>1699</v>
      </c>
      <c r="AV42" s="83">
        <v>0</v>
      </c>
    </row>
    <row r="43" spans="2:48" ht="14.25" customHeight="1">
      <c r="B43" s="83" t="s">
        <v>1623</v>
      </c>
      <c r="C43" s="83">
        <f>+SUMIFS(SASC!$G:$G,SASC!$F:$F,"solar",SASC!$D:$D,1,SASC!$G:$G,"&lt;=50",SASC!$J:$J,'Estadística SASC'!$B43)</f>
        <v>0</v>
      </c>
      <c r="D43" s="83">
        <f>+SUMIFS(SASC!$G:$G,SASC!$F:$F,"solar",SASC!$D:$D,1,SASC!$G:$G,"&gt;50",SASC!$G:$G,"&lt;100",SASC!$J:$J,'Estadística SASC'!$B43)</f>
        <v>0</v>
      </c>
      <c r="E43" s="83">
        <f>+SUMIFS(SASC!$G:$G,SASC!$F:$F,"solar",SASC!$D:$D,1,SASC!$G:$G,"&gt;=100",SASC!$J:$J,'Estadística SASC'!$B43)</f>
        <v>0</v>
      </c>
      <c r="Z43" s="11" t="s">
        <v>1949</v>
      </c>
      <c r="AA43" s="83">
        <f>+SUMIFS(SASC!$G:$G,SASC!$D:$D,1,SASC!$I:$I,'Estadística SASC'!Z43)</f>
        <v>105</v>
      </c>
      <c r="AB43" s="83">
        <f>+COUNTIFS(SASC!$D:$D,1,SASC!$I:$I,'Estadística SASC'!Z43)</f>
        <v>1</v>
      </c>
      <c r="AE43" s="11" t="s">
        <v>1526</v>
      </c>
      <c r="AF43" s="83">
        <v>132</v>
      </c>
      <c r="AG43" s="83">
        <v>1</v>
      </c>
      <c r="AJ43" s="83" t="s">
        <v>1675</v>
      </c>
      <c r="AK43" s="83">
        <f>+SUMIFS(SASC!G:G,SASC!D:D,1,SASC!E:E,'Estadística SASC'!AJ43)</f>
        <v>330</v>
      </c>
      <c r="AL43" s="83">
        <f>+COUNTIFS(SASC!D:D,1,SASC!E:E,'Estadística SASC'!AJ43)</f>
        <v>1</v>
      </c>
      <c r="AN43" s="83" t="s">
        <v>1563</v>
      </c>
      <c r="AO43" s="83">
        <v>120</v>
      </c>
      <c r="AP43" s="83">
        <v>1</v>
      </c>
      <c r="AR43" s="83" t="s">
        <v>1563</v>
      </c>
      <c r="AS43" s="83">
        <f>+COUNTIFS(SASC!D:D,0,SASC!E:E,'Estadística SASC'!AR43)</f>
        <v>0</v>
      </c>
      <c r="AU43" s="11" t="s">
        <v>1670</v>
      </c>
      <c r="AV43" s="83">
        <v>0</v>
      </c>
    </row>
    <row r="44" spans="2:48" ht="14.25" customHeight="1">
      <c r="Z44" s="11" t="s">
        <v>1757</v>
      </c>
      <c r="AA44" s="83">
        <f>+SUMIFS(SASC!$G:$G,SASC!$D:$D,1,SASC!$I:$I,'Estadística SASC'!Z44)</f>
        <v>0</v>
      </c>
      <c r="AB44" s="83">
        <f>+COUNTIFS(SASC!$D:$D,1,SASC!$I:$I,'Estadística SASC'!Z44)</f>
        <v>0</v>
      </c>
      <c r="AE44" s="83" t="s">
        <v>1654</v>
      </c>
      <c r="AF44" s="83">
        <v>120</v>
      </c>
      <c r="AG44" s="83">
        <v>1</v>
      </c>
      <c r="AJ44" s="83" t="s">
        <v>293</v>
      </c>
      <c r="AK44" s="83">
        <f>+SUMIFS(SASC!G:G,SASC!D:D,1,SASC!E:E,'Estadística SASC'!AJ44)</f>
        <v>1181</v>
      </c>
      <c r="AL44" s="83">
        <f>+COUNTIFS(SASC!D:D,1,SASC!E:E,'Estadística SASC'!AJ44)</f>
        <v>5</v>
      </c>
      <c r="AN44" s="83" t="s">
        <v>1621</v>
      </c>
      <c r="AO44" s="83">
        <v>120</v>
      </c>
      <c r="AP44" s="83">
        <v>1</v>
      </c>
      <c r="AR44" s="83" t="s">
        <v>1621</v>
      </c>
      <c r="AS44" s="83">
        <f>+COUNTIFS(SASC!D:D,0,SASC!E:E,'Estadística SASC'!AR44)</f>
        <v>0</v>
      </c>
      <c r="AU44" s="11" t="s">
        <v>1782</v>
      </c>
      <c r="AV44" s="83">
        <v>0</v>
      </c>
    </row>
    <row r="45" spans="2:48" ht="14.25" customHeight="1">
      <c r="C45" s="83" t="s">
        <v>1542</v>
      </c>
      <c r="Z45" s="83" t="s">
        <v>1851</v>
      </c>
      <c r="AA45" s="83">
        <f>+SUMIFS(SASC!$G:$G,SASC!$D:$D,1,SASC!$I:$I,'Estadística SASC'!Z45)</f>
        <v>200</v>
      </c>
      <c r="AB45" s="83">
        <f>+COUNTIFS(SASC!$D:$D,1,SASC!$I:$I,'Estadística SASC'!Z45)</f>
        <v>1</v>
      </c>
      <c r="AE45" s="83" t="s">
        <v>1842</v>
      </c>
      <c r="AF45" s="83">
        <v>120</v>
      </c>
      <c r="AG45" s="83">
        <v>1</v>
      </c>
      <c r="AJ45" s="83" t="s">
        <v>1680</v>
      </c>
      <c r="AK45" s="83">
        <f>+SUMIFS(SASC!G:G,SASC!D:D,1,SASC!E:E,'Estadística SASC'!AJ45)</f>
        <v>40</v>
      </c>
      <c r="AL45" s="83">
        <f>+COUNTIFS(SASC!D:D,1,SASC!E:E,'Estadística SASC'!AJ45)</f>
        <v>1</v>
      </c>
      <c r="AN45" s="83" t="s">
        <v>1653</v>
      </c>
      <c r="AO45" s="83">
        <v>120</v>
      </c>
      <c r="AP45" s="83">
        <v>1</v>
      </c>
      <c r="AR45" s="83" t="s">
        <v>1653</v>
      </c>
      <c r="AS45" s="83">
        <f>+COUNTIFS(SASC!D:D,0,SASC!E:E,'Estadística SASC'!AR45)</f>
        <v>0</v>
      </c>
      <c r="AU45" s="83" t="s">
        <v>1668</v>
      </c>
      <c r="AV45" s="83">
        <v>0</v>
      </c>
    </row>
    <row r="46" spans="2:48" ht="14.25" customHeight="1">
      <c r="B46" s="487" t="s">
        <v>2448</v>
      </c>
      <c r="C46" s="488"/>
      <c r="D46" s="488"/>
      <c r="E46" s="488"/>
      <c r="F46" s="488"/>
      <c r="G46" s="488"/>
      <c r="H46" s="488"/>
      <c r="I46" s="488"/>
      <c r="J46" s="480"/>
      <c r="Z46" s="83" t="s">
        <v>1753</v>
      </c>
      <c r="AA46" s="83">
        <f>+SUMIFS(SASC!$G:$G,SASC!$D:$D,1,SASC!$I:$I,'Estadística SASC'!Z46)</f>
        <v>45</v>
      </c>
      <c r="AB46" s="83">
        <f>+COUNTIFS(SASC!$D:$D,1,SASC!$I:$I,'Estadística SASC'!Z46)</f>
        <v>1</v>
      </c>
      <c r="AE46" s="83" t="s">
        <v>1636</v>
      </c>
      <c r="AF46" s="83">
        <v>110.8</v>
      </c>
      <c r="AG46" s="83">
        <v>2</v>
      </c>
      <c r="AJ46" s="83" t="s">
        <v>1682</v>
      </c>
      <c r="AK46" s="83">
        <f>+SUMIFS(SASC!G:G,SASC!D:D,1,SASC!E:E,'Estadística SASC'!AJ46)</f>
        <v>156</v>
      </c>
      <c r="AL46" s="83">
        <f>+COUNTIFS(SASC!D:D,1,SASC!E:E,'Estadística SASC'!AJ46)</f>
        <v>1</v>
      </c>
      <c r="AN46" s="83" t="s">
        <v>1732</v>
      </c>
      <c r="AO46" s="83">
        <v>110</v>
      </c>
      <c r="AP46" s="83">
        <v>1</v>
      </c>
      <c r="AR46" s="83" t="s">
        <v>1732</v>
      </c>
      <c r="AS46" s="83">
        <f>+COUNTIFS(SASC!D:D,0,SASC!E:E,'Estadística SASC'!AR46)</f>
        <v>0</v>
      </c>
      <c r="AU46" s="83" t="s">
        <v>1682</v>
      </c>
      <c r="AV46" s="83">
        <v>0</v>
      </c>
    </row>
    <row r="47" spans="2:48" ht="40.5" customHeight="1">
      <c r="C47" s="131" t="s">
        <v>2442</v>
      </c>
      <c r="D47" s="131" t="s">
        <v>2445</v>
      </c>
      <c r="E47" s="131" t="s">
        <v>2444</v>
      </c>
      <c r="Z47" s="83" t="s">
        <v>1764</v>
      </c>
      <c r="AA47" s="83">
        <f>+SUMIFS(SASC!$G:$G,SASC!$D:$D,1,SASC!$I:$I,'Estadística SASC'!Z47)</f>
        <v>238</v>
      </c>
      <c r="AB47" s="83">
        <f>+COUNTIFS(SASC!$D:$D,1,SASC!$I:$I,'Estadística SASC'!Z47)</f>
        <v>1</v>
      </c>
      <c r="AE47" s="83" t="s">
        <v>1733</v>
      </c>
      <c r="AF47" s="83">
        <v>110</v>
      </c>
      <c r="AG47" s="83">
        <v>1</v>
      </c>
      <c r="AJ47" s="83" t="s">
        <v>1685</v>
      </c>
      <c r="AK47" s="83">
        <f>+SUMIFS(SASC!G:G,SASC!D:D,1,SASC!E:E,'Estadística SASC'!AJ47)</f>
        <v>0</v>
      </c>
      <c r="AL47" s="83">
        <f>+COUNTIFS(SASC!D:D,1,SASC!E:E,'Estadística SASC'!AJ47)</f>
        <v>0</v>
      </c>
      <c r="AN47" s="83" t="s">
        <v>1637</v>
      </c>
      <c r="AO47" s="83">
        <v>109</v>
      </c>
      <c r="AP47" s="83">
        <v>1</v>
      </c>
      <c r="AR47" s="83" t="s">
        <v>1637</v>
      </c>
      <c r="AS47" s="83">
        <f>+COUNTIFS(SASC!D:D,0,SASC!E:E,'Estadística SASC'!AR47)</f>
        <v>0</v>
      </c>
      <c r="AU47" s="11" t="s">
        <v>1631</v>
      </c>
      <c r="AV47" s="83">
        <v>0</v>
      </c>
    </row>
    <row r="48" spans="2:48" ht="14.25" customHeight="1">
      <c r="B48" s="83" t="s">
        <v>1560</v>
      </c>
      <c r="C48" s="83">
        <f>+COUNTIFS(SASC!$F:$F,"solar",SASC!$D:$D,1,SASC!$G:$G,"&lt;=50",SASC!$J:$J,'Estadística SASC'!$B48)</f>
        <v>2</v>
      </c>
      <c r="D48" s="83">
        <f>+COUNTIFS(SASC!$F:$F,"solar",SASC!$D:$D,1,SASC!$G:$G,"&gt;50",SASC!$G:$G,"&lt;100",SASC!$J:$J,'Estadística SASC'!$B48)</f>
        <v>1</v>
      </c>
      <c r="E48" s="83">
        <f>+COUNTIFS(SASC!$F:$F,"solar",SASC!$D:$D,1,SASC!$G:$G,"&gt;=100",SASC!$J:$J,'Estadística SASC'!$B48)</f>
        <v>2</v>
      </c>
      <c r="Z48" s="83" t="s">
        <v>1750</v>
      </c>
      <c r="AA48" s="83">
        <f>+SUMIFS(SASC!$G:$G,SASC!$D:$D,1,SASC!$I:$I,'Estadística SASC'!Z48)</f>
        <v>0</v>
      </c>
      <c r="AB48" s="83">
        <f>+COUNTIFS(SASC!$D:$D,1,SASC!$I:$I,'Estadística SASC'!Z48)</f>
        <v>0</v>
      </c>
      <c r="AE48" s="11" t="s">
        <v>1949</v>
      </c>
      <c r="AF48" s="83">
        <v>105</v>
      </c>
      <c r="AG48" s="83">
        <v>1</v>
      </c>
      <c r="AJ48" s="83" t="s">
        <v>1693</v>
      </c>
      <c r="AK48" s="83">
        <f>+SUMIFS(SASC!G:G,SASC!D:D,1,SASC!E:E,'Estadística SASC'!AJ48)</f>
        <v>230</v>
      </c>
      <c r="AL48" s="83">
        <f>+COUNTIFS(SASC!D:D,1,SASC!E:E,'Estadística SASC'!AJ48)</f>
        <v>1</v>
      </c>
      <c r="AN48" s="83" t="s">
        <v>280</v>
      </c>
      <c r="AO48" s="83">
        <v>103</v>
      </c>
      <c r="AP48" s="83">
        <v>3</v>
      </c>
      <c r="AR48" s="83" t="s">
        <v>280</v>
      </c>
      <c r="AS48" s="83">
        <f>+COUNTIFS(SASC!D:D,0,SASC!E:E,'Estadística SASC'!AR48)</f>
        <v>0</v>
      </c>
      <c r="AU48" s="83" t="s">
        <v>1660</v>
      </c>
      <c r="AV48" s="83">
        <v>0</v>
      </c>
    </row>
    <row r="49" spans="2:48" ht="14.25" customHeight="1">
      <c r="B49" s="11" t="s">
        <v>1577</v>
      </c>
      <c r="C49" s="83">
        <f>+COUNTIFS(SASC!$F:$F,"solar",SASC!$D:$D,1,SASC!$G:$G,"&lt;=50",SASC!$J:$J,'Estadística SASC'!$B49)</f>
        <v>2</v>
      </c>
      <c r="D49" s="83">
        <f>+COUNTIFS(SASC!$F:$F,"solar",SASC!$D:$D,1,SASC!$G:$G,"&gt;50",SASC!$G:$G,"&lt;100",SASC!$J:$J,'Estadística SASC'!$B49)</f>
        <v>1</v>
      </c>
      <c r="E49" s="83">
        <f>+COUNTIFS(SASC!$F:$F,"solar",SASC!$D:$D,1,SASC!$G:$G,"&gt;=100",SASC!$J:$J,'Estadística SASC'!$B49)</f>
        <v>4</v>
      </c>
      <c r="Z49" s="83" t="s">
        <v>1707</v>
      </c>
      <c r="AA49" s="83">
        <f>+SUMIFS(SASC!$G:$G,SASC!$D:$D,1,SASC!$I:$I,'Estadística SASC'!Z49)</f>
        <v>9</v>
      </c>
      <c r="AB49" s="83">
        <f>+COUNTIFS(SASC!$D:$D,1,SASC!$I:$I,'Estadística SASC'!Z49)</f>
        <v>1</v>
      </c>
      <c r="AE49" s="83" t="s">
        <v>1906</v>
      </c>
      <c r="AF49" s="83">
        <v>105</v>
      </c>
      <c r="AG49" s="83">
        <v>1</v>
      </c>
      <c r="AJ49" s="83" t="s">
        <v>1695</v>
      </c>
      <c r="AK49" s="83">
        <f>+SUMIFS(SASC!G:G,SASC!D:D,1,SASC!E:E,'Estadística SASC'!AJ49)</f>
        <v>29.6</v>
      </c>
      <c r="AL49" s="83">
        <f>+COUNTIFS(SASC!D:D,1,SASC!E:E,'Estadística SASC'!AJ49)</f>
        <v>1</v>
      </c>
      <c r="AN49" s="83" t="s">
        <v>1713</v>
      </c>
      <c r="AO49" s="83">
        <v>102.45</v>
      </c>
      <c r="AP49" s="83">
        <v>1</v>
      </c>
      <c r="AR49" s="83" t="s">
        <v>1713</v>
      </c>
      <c r="AS49" s="83">
        <f>+COUNTIFS(SASC!D:D,0,SASC!E:E,'Estadística SASC'!AR49)</f>
        <v>0</v>
      </c>
      <c r="AU49" s="83" t="s">
        <v>1762</v>
      </c>
      <c r="AV49" s="83">
        <v>0</v>
      </c>
    </row>
    <row r="50" spans="2:48" ht="14.25" customHeight="1">
      <c r="B50" s="83" t="s">
        <v>1565</v>
      </c>
      <c r="C50" s="83">
        <f>+COUNTIFS(SASC!$F:$F,"solar",SASC!$D:$D,1,SASC!$G:$G,"&lt;=50",SASC!$J:$J,'Estadística SASC'!$B50)</f>
        <v>7</v>
      </c>
      <c r="D50" s="83">
        <f>+COUNTIFS(SASC!$F:$F,"solar",SASC!$D:$D,1,SASC!$G:$G,"&gt;50",SASC!$G:$G,"&lt;100",SASC!$J:$J,'Estadística SASC'!$B50)</f>
        <v>2</v>
      </c>
      <c r="E50" s="83">
        <f>+COUNTIFS(SASC!$F:$F,"solar",SASC!$D:$D,1,SASC!$G:$G,"&gt;=100",SASC!$J:$J,'Estadística SASC'!$B50)</f>
        <v>13</v>
      </c>
      <c r="Z50" s="83" t="s">
        <v>1777</v>
      </c>
      <c r="AA50" s="83">
        <f>+SUMIFS(SASC!$G:$G,SASC!$D:$D,1,SASC!$I:$I,'Estadística SASC'!Z50)</f>
        <v>42.5</v>
      </c>
      <c r="AB50" s="83">
        <f>+COUNTIFS(SASC!$D:$D,1,SASC!$I:$I,'Estadística SASC'!Z50)</f>
        <v>1</v>
      </c>
      <c r="AE50" s="83" t="s">
        <v>1714</v>
      </c>
      <c r="AF50" s="83">
        <v>102.45</v>
      </c>
      <c r="AG50" s="83">
        <v>1</v>
      </c>
      <c r="AJ50" s="83" t="s">
        <v>265</v>
      </c>
      <c r="AK50" s="83">
        <f>+SUMIFS(SASC!G:G,SASC!D:D,1,SASC!E:E,'Estadística SASC'!AJ50)</f>
        <v>136</v>
      </c>
      <c r="AL50" s="83">
        <f>+COUNTIFS(SASC!D:D,1,SASC!E:E,'Estadística SASC'!AJ50)</f>
        <v>1</v>
      </c>
      <c r="AN50" s="11" t="s">
        <v>1593</v>
      </c>
      <c r="AO50" s="83">
        <v>100</v>
      </c>
      <c r="AP50" s="83">
        <v>1</v>
      </c>
      <c r="AR50" s="11" t="s">
        <v>1593</v>
      </c>
      <c r="AS50" s="83">
        <f>+COUNTIFS(SASC!D:D,0,SASC!E:E,'Estadística SASC'!AR50)</f>
        <v>0</v>
      </c>
      <c r="AU50" s="83" t="s">
        <v>283</v>
      </c>
      <c r="AV50" s="83">
        <v>0</v>
      </c>
    </row>
    <row r="51" spans="2:48" ht="14.25" customHeight="1">
      <c r="B51" s="83" t="s">
        <v>1582</v>
      </c>
      <c r="C51" s="83">
        <f>+COUNTIFS(SASC!$F:$F,"solar",SASC!$D:$D,1,SASC!$G:$G,"&lt;=50",SASC!$J:$J,'Estadística SASC'!$B51)</f>
        <v>1</v>
      </c>
      <c r="D51" s="83">
        <f>+COUNTIFS(SASC!$F:$F,"solar",SASC!$D:$D,1,SASC!$G:$G,"&gt;50",SASC!$G:$G,"&lt;100",SASC!$J:$J,'Estadística SASC'!$B51)</f>
        <v>1</v>
      </c>
      <c r="E51" s="83">
        <f>+COUNTIFS(SASC!$F:$F,"solar",SASC!$D:$D,1,SASC!$G:$G,"&gt;=100",SASC!$J:$J,'Estadística SASC'!$B51)</f>
        <v>18</v>
      </c>
      <c r="Z51" s="83" t="s">
        <v>305</v>
      </c>
      <c r="AA51" s="83">
        <f>+SUMIFS(SASC!$G:$G,SASC!$D:$D,1,SASC!$I:$I,'Estadística SASC'!Z51)</f>
        <v>80</v>
      </c>
      <c r="AB51" s="83">
        <f>+COUNTIFS(SASC!$D:$D,1,SASC!$I:$I,'Estadística SASC'!Z51)</f>
        <v>1</v>
      </c>
      <c r="AE51" s="83" t="s">
        <v>1710</v>
      </c>
      <c r="AF51" s="83">
        <v>100</v>
      </c>
      <c r="AG51" s="83">
        <v>1</v>
      </c>
      <c r="AJ51" s="83" t="s">
        <v>1699</v>
      </c>
      <c r="AK51" s="83">
        <f>+SUMIFS(SASC!G:G,SASC!D:D,1,SASC!E:E,'Estadística SASC'!AJ51)</f>
        <v>175</v>
      </c>
      <c r="AL51" s="83">
        <f>+COUNTIFS(SASC!D:D,1,SASC!E:E,'Estadística SASC'!AJ51)</f>
        <v>1</v>
      </c>
      <c r="AN51" s="83" t="s">
        <v>1709</v>
      </c>
      <c r="AO51" s="83">
        <v>100</v>
      </c>
      <c r="AP51" s="83">
        <v>1</v>
      </c>
      <c r="AR51" s="83" t="s">
        <v>1709</v>
      </c>
      <c r="AS51" s="83">
        <f>+COUNTIFS(SASC!D:D,0,SASC!E:E,'Estadística SASC'!AR51)</f>
        <v>0</v>
      </c>
      <c r="AU51" s="83" t="s">
        <v>1615</v>
      </c>
      <c r="AV51" s="83">
        <v>0</v>
      </c>
    </row>
    <row r="52" spans="2:48" ht="14.25" customHeight="1">
      <c r="B52" s="83" t="s">
        <v>1545</v>
      </c>
      <c r="C52" s="83">
        <f>+COUNTIFS(SASC!$F:$F,"solar",SASC!$D:$D,1,SASC!$G:$G,"&lt;=50",SASC!$J:$J,'Estadística SASC'!$B52)</f>
        <v>1</v>
      </c>
      <c r="D52" s="83">
        <f>+COUNTIFS(SASC!$F:$F,"solar",SASC!$D:$D,1,SASC!$G:$G,"&gt;50",SASC!$G:$G,"&lt;100",SASC!$J:$J,'Estadística SASC'!$B52)</f>
        <v>2</v>
      </c>
      <c r="E52" s="83">
        <f>+COUNTIFS(SASC!$F:$F,"solar",SASC!$D:$D,1,SASC!$G:$G,"&gt;=100",SASC!$J:$J,'Estadística SASC'!$B52)</f>
        <v>0</v>
      </c>
      <c r="Z52" s="83" t="s">
        <v>1822</v>
      </c>
      <c r="AA52" s="83">
        <f>+SUMIFS(SASC!$G:$G,SASC!$D:$D,1,SASC!$I:$I,'Estadística SASC'!Z52)</f>
        <v>9</v>
      </c>
      <c r="AB52" s="83">
        <f>+COUNTIFS(SASC!$D:$D,1,SASC!$I:$I,'Estadística SASC'!Z52)</f>
        <v>1</v>
      </c>
      <c r="AE52" s="83" t="s">
        <v>262</v>
      </c>
      <c r="AF52" s="83">
        <v>98</v>
      </c>
      <c r="AG52" s="83">
        <v>1</v>
      </c>
      <c r="AJ52" s="11" t="s">
        <v>1702</v>
      </c>
      <c r="AK52" s="83">
        <f>+SUMIFS(SASC!G:G,SASC!D:D,1,SASC!E:E,'Estadística SASC'!AJ52)</f>
        <v>40</v>
      </c>
      <c r="AL52" s="83">
        <f>+COUNTIFS(SASC!D:D,1,SASC!E:E,'Estadística SASC'!AJ52)</f>
        <v>1</v>
      </c>
      <c r="AN52" s="11" t="s">
        <v>1784</v>
      </c>
      <c r="AO52" s="83">
        <v>100</v>
      </c>
      <c r="AP52" s="83">
        <v>1</v>
      </c>
      <c r="AR52" s="11" t="s">
        <v>1784</v>
      </c>
      <c r="AS52" s="83">
        <f>+COUNTIFS(SASC!D:D,0,SASC!E:E,'Estadística SASC'!AR52)</f>
        <v>0</v>
      </c>
      <c r="AU52" s="83" t="s">
        <v>1574</v>
      </c>
      <c r="AV52" s="83">
        <v>0</v>
      </c>
    </row>
    <row r="53" spans="2:48" ht="14.25" customHeight="1">
      <c r="B53" s="11" t="s">
        <v>1601</v>
      </c>
      <c r="C53" s="83">
        <f>+COUNTIFS(SASC!$F:$F,"solar",SASC!$D:$D,1,SASC!$G:$G,"&lt;=50",SASC!$J:$J,'Estadística SASC'!$B53)</f>
        <v>0</v>
      </c>
      <c r="D53" s="83">
        <f>+COUNTIFS(SASC!$F:$F,"solar",SASC!$D:$D,1,SASC!$G:$G,"&gt;50",SASC!$G:$G,"&lt;100",SASC!$J:$J,'Estadística SASC'!$B53)</f>
        <v>3</v>
      </c>
      <c r="E53" s="83">
        <f>+COUNTIFS(SASC!$F:$F,"solar",SASC!$D:$D,1,SASC!$G:$G,"&gt;=100",SASC!$J:$J,'Estadística SASC'!$B53)</f>
        <v>1</v>
      </c>
      <c r="Z53" s="83" t="s">
        <v>1647</v>
      </c>
      <c r="AA53" s="83">
        <f>+SUMIFS(SASC!$G:$G,SASC!$D:$D,1,SASC!$I:$I,'Estadística SASC'!Z53)</f>
        <v>38.43</v>
      </c>
      <c r="AB53" s="83">
        <f>+COUNTIFS(SASC!$D:$D,1,SASC!$I:$I,'Estadística SASC'!Z53)</f>
        <v>1</v>
      </c>
      <c r="AE53" s="83" t="s">
        <v>1890</v>
      </c>
      <c r="AF53" s="83">
        <v>85</v>
      </c>
      <c r="AG53" s="83">
        <v>1</v>
      </c>
      <c r="AJ53" s="11" t="s">
        <v>1706</v>
      </c>
      <c r="AK53" s="83">
        <f>+SUMIFS(SASC!G:G,SASC!D:D,1,SASC!E:E,'Estadística SASC'!AJ53)</f>
        <v>9</v>
      </c>
      <c r="AL53" s="83">
        <f>+COUNTIFS(SASC!D:D,1,SASC!E:E,'Estadística SASC'!AJ53)</f>
        <v>1</v>
      </c>
      <c r="AN53" s="83" t="s">
        <v>261</v>
      </c>
      <c r="AO53" s="83">
        <v>98</v>
      </c>
      <c r="AP53" s="83">
        <v>1</v>
      </c>
      <c r="AR53" s="83" t="s">
        <v>261</v>
      </c>
      <c r="AS53" s="83">
        <f>+COUNTIFS(SASC!D:D,0,SASC!E:E,'Estadística SASC'!AR53)</f>
        <v>0</v>
      </c>
      <c r="AU53" s="83" t="s">
        <v>265</v>
      </c>
      <c r="AV53" s="83">
        <v>0</v>
      </c>
    </row>
    <row r="54" spans="2:48" ht="14.25" customHeight="1">
      <c r="B54" s="83" t="s">
        <v>1629</v>
      </c>
      <c r="C54" s="83">
        <f>+COUNTIFS(SASC!$F:$F,"solar",SASC!$D:$D,1,SASC!$G:$G,"&lt;=50",SASC!$J:$J,'Estadística SASC'!$B54)</f>
        <v>2</v>
      </c>
      <c r="D54" s="83">
        <f>+COUNTIFS(SASC!$F:$F,"solar",SASC!$D:$D,1,SASC!$G:$G,"&gt;50",SASC!$G:$G,"&lt;100",SASC!$J:$J,'Estadística SASC'!$B54)</f>
        <v>1</v>
      </c>
      <c r="E54" s="83">
        <f>+COUNTIFS(SASC!$F:$F,"solar",SASC!$D:$D,1,SASC!$G:$G,"&gt;=100",SASC!$J:$J,'Estadística SASC'!$B54)</f>
        <v>0</v>
      </c>
      <c r="Z54" s="83" t="s">
        <v>1596</v>
      </c>
      <c r="AA54" s="83">
        <f>+SUMIFS(SASC!$G:$G,SASC!$D:$D,1,SASC!$I:$I,'Estadística SASC'!Z54)</f>
        <v>730</v>
      </c>
      <c r="AB54" s="83">
        <f>+COUNTIFS(SASC!$D:$D,1,SASC!$I:$I,'Estadística SASC'!Z54)</f>
        <v>2</v>
      </c>
      <c r="AE54" s="83" t="s">
        <v>1663</v>
      </c>
      <c r="AF54" s="83">
        <v>82</v>
      </c>
      <c r="AG54" s="83">
        <v>1</v>
      </c>
      <c r="AJ54" s="83" t="s">
        <v>1709</v>
      </c>
      <c r="AK54" s="83">
        <f>+SUMIFS(SASC!G:G,SASC!D:D,1,SASC!E:E,'Estadística SASC'!AJ54)</f>
        <v>100</v>
      </c>
      <c r="AL54" s="83">
        <f>+COUNTIFS(SASC!D:D,1,SASC!E:E,'Estadística SASC'!AJ54)</f>
        <v>1</v>
      </c>
      <c r="AN54" s="83" t="s">
        <v>77</v>
      </c>
      <c r="AO54" s="83">
        <v>90</v>
      </c>
      <c r="AP54" s="83">
        <v>1</v>
      </c>
      <c r="AR54" s="83" t="s">
        <v>77</v>
      </c>
      <c r="AS54" s="83">
        <f>+COUNTIFS(SASC!D:D,0,SASC!E:E,'Estadística SASC'!AR54)</f>
        <v>0</v>
      </c>
      <c r="AU54" s="11" t="s">
        <v>1525</v>
      </c>
      <c r="AV54" s="83">
        <v>0</v>
      </c>
    </row>
    <row r="55" spans="2:48" ht="14.25" customHeight="1">
      <c r="B55" s="83" t="s">
        <v>1533</v>
      </c>
      <c r="C55" s="83">
        <f>+COUNTIFS(SASC!$F:$F,"solar",SASC!$D:$D,1,SASC!$G:$G,"&lt;=50",SASC!$J:$J,'Estadística SASC'!$B55)</f>
        <v>5</v>
      </c>
      <c r="D55" s="83">
        <f>+COUNTIFS(SASC!$F:$F,"solar",SASC!$D:$D,1,SASC!$G:$G,"&gt;50",SASC!$G:$G,"&lt;100",SASC!$J:$J,'Estadística SASC'!$B55)</f>
        <v>1</v>
      </c>
      <c r="E55" s="83">
        <f>+COUNTIFS(SASC!$F:$F,"solar",SASC!$D:$D,1,SASC!$G:$G,"&gt;=100",SASC!$J:$J,'Estadística SASC'!$B55)</f>
        <v>3</v>
      </c>
      <c r="Z55" s="83" t="s">
        <v>1576</v>
      </c>
      <c r="AA55" s="83">
        <f>+SUMIFS(SASC!$G:$G,SASC!$D:$D,1,SASC!$I:$I,'Estadística SASC'!Z55)</f>
        <v>844</v>
      </c>
      <c r="AB55" s="83">
        <f>+COUNTIFS(SASC!$D:$D,1,SASC!$I:$I,'Estadística SASC'!Z55)</f>
        <v>3</v>
      </c>
      <c r="AE55" s="83" t="s">
        <v>1591</v>
      </c>
      <c r="AF55" s="83">
        <v>80</v>
      </c>
      <c r="AG55" s="83">
        <v>2</v>
      </c>
      <c r="AJ55" s="83" t="s">
        <v>1713</v>
      </c>
      <c r="AK55" s="83">
        <f>+SUMIFS(SASC!G:G,SASC!D:D,1,SASC!E:E,'Estadística SASC'!AJ55)</f>
        <v>102.45</v>
      </c>
      <c r="AL55" s="83">
        <f>+COUNTIFS(SASC!D:D,1,SASC!E:E,'Estadística SASC'!AJ55)</f>
        <v>1</v>
      </c>
      <c r="AN55" s="83" t="s">
        <v>274</v>
      </c>
      <c r="AO55" s="83">
        <v>80</v>
      </c>
      <c r="AP55" s="83">
        <v>1</v>
      </c>
      <c r="AR55" s="83" t="s">
        <v>274</v>
      </c>
      <c r="AS55" s="83">
        <f>+COUNTIFS(SASC!D:D,0,SASC!E:E,'Estadística SASC'!AR55)</f>
        <v>0</v>
      </c>
      <c r="AU55" s="83" t="s">
        <v>1665</v>
      </c>
      <c r="AV55" s="83">
        <v>0</v>
      </c>
    </row>
    <row r="56" spans="2:48" ht="14.25" customHeight="1">
      <c r="B56" s="83" t="s">
        <v>1687</v>
      </c>
      <c r="C56" s="83">
        <f>+COUNTIFS(SASC!$F:$F,"solar",SASC!$D:$D,1,SASC!$G:$G,"&lt;=50",SASC!$J:$J,'Estadística SASC'!$B56)</f>
        <v>8</v>
      </c>
      <c r="D56" s="83">
        <f>+COUNTIFS(SASC!$F:$F,"solar",SASC!$D:$D,1,SASC!$G:$G,"&gt;50",SASC!$G:$G,"&lt;100",SASC!$J:$J,'Estadística SASC'!$B56)</f>
        <v>1</v>
      </c>
      <c r="E56" s="83">
        <f>+COUNTIFS(SASC!$F:$F,"solar",SASC!$D:$D,1,SASC!$G:$G,"&gt;=100",SASC!$J:$J,'Estadística SASC'!$B56)</f>
        <v>0</v>
      </c>
      <c r="Z56" s="83" t="s">
        <v>1808</v>
      </c>
      <c r="AA56" s="83">
        <f>+SUMIFS(SASC!$G:$G,SASC!$D:$D,1,SASC!$I:$I,'Estadística SASC'!Z56)</f>
        <v>9</v>
      </c>
      <c r="AB56" s="83">
        <f>+COUNTIFS(SASC!$D:$D,1,SASC!$I:$I,'Estadística SASC'!Z56)</f>
        <v>1</v>
      </c>
      <c r="AE56" s="83" t="s">
        <v>305</v>
      </c>
      <c r="AF56" s="83">
        <v>80</v>
      </c>
      <c r="AG56" s="83">
        <v>1</v>
      </c>
      <c r="AJ56" s="83" t="s">
        <v>1715</v>
      </c>
      <c r="AK56" s="83">
        <f>+SUMIFS(SASC!G:G,SASC!D:D,1,SASC!E:E,'Estadística SASC'!AJ56)</f>
        <v>250</v>
      </c>
      <c r="AL56" s="83">
        <f>+COUNTIFS(SASC!D:D,1,SASC!E:E,'Estadística SASC'!AJ56)</f>
        <v>1</v>
      </c>
      <c r="AN56" s="83" t="s">
        <v>1945</v>
      </c>
      <c r="AO56" s="83">
        <v>80</v>
      </c>
      <c r="AP56" s="83">
        <v>1</v>
      </c>
      <c r="AR56" s="83" t="s">
        <v>1945</v>
      </c>
      <c r="AS56" s="83">
        <f>+COUNTIFS(SASC!D:D,0,SASC!E:E,'Estadística SASC'!AR56)</f>
        <v>0</v>
      </c>
      <c r="AU56" s="83" t="s">
        <v>1563</v>
      </c>
      <c r="AV56" s="83">
        <v>0</v>
      </c>
    </row>
    <row r="57" spans="2:48" ht="14.25" customHeight="1">
      <c r="B57" s="83" t="s">
        <v>1754</v>
      </c>
      <c r="C57" s="83">
        <f>+COUNTIFS(SASC!$F:$F,"solar",SASC!$D:$D,1,SASC!$G:$G,"&lt;=50",SASC!$J:$J,'Estadística SASC'!$B57)</f>
        <v>5</v>
      </c>
      <c r="D57" s="83">
        <f>+COUNTIFS(SASC!$F:$F,"solar",SASC!$D:$D,1,SASC!$G:$G,"&gt;50",SASC!$G:$G,"&lt;100",SASC!$J:$J,'Estadística SASC'!$B57)</f>
        <v>0</v>
      </c>
      <c r="E57" s="83">
        <f>+COUNTIFS(SASC!$F:$F,"solar",SASC!$D:$D,1,SASC!$G:$G,"&gt;=100",SASC!$J:$J,'Estadística SASC'!$B57)</f>
        <v>1</v>
      </c>
      <c r="Z57" s="83" t="s">
        <v>1672</v>
      </c>
      <c r="AA57" s="83">
        <f>+SUMIFS(SASC!$G:$G,SASC!$D:$D,1,SASC!$I:$I,'Estadística SASC'!Z57)</f>
        <v>166</v>
      </c>
      <c r="AB57" s="83">
        <f>+COUNTIFS(SASC!$D:$D,1,SASC!$I:$I,'Estadística SASC'!Z57)</f>
        <v>1</v>
      </c>
      <c r="AE57" s="83" t="s">
        <v>1912</v>
      </c>
      <c r="AF57" s="83">
        <v>80</v>
      </c>
      <c r="AG57" s="83">
        <v>1</v>
      </c>
      <c r="AJ57" s="83" t="s">
        <v>1718</v>
      </c>
      <c r="AK57" s="83">
        <f>+SUMIFS(SASC!G:G,SASC!D:D,1,SASC!E:E,'Estadística SASC'!AJ57)</f>
        <v>200</v>
      </c>
      <c r="AL57" s="83">
        <f>+COUNTIFS(SASC!D:D,1,SASC!E:E,'Estadística SASC'!AJ57)</f>
        <v>1</v>
      </c>
      <c r="AN57" s="11" t="s">
        <v>1584</v>
      </c>
      <c r="AO57" s="83">
        <v>68.400000000000006</v>
      </c>
      <c r="AP57" s="83">
        <v>1</v>
      </c>
      <c r="AR57" s="11" t="s">
        <v>1584</v>
      </c>
      <c r="AS57" s="83">
        <f>+COUNTIFS(SASC!D:D,0,SASC!E:E,'Estadística SASC'!AR57)</f>
        <v>0</v>
      </c>
      <c r="AU57" s="83" t="s">
        <v>1621</v>
      </c>
      <c r="AV57" s="83">
        <v>0</v>
      </c>
    </row>
    <row r="58" spans="2:48" ht="14.25" customHeight="1">
      <c r="B58" s="11" t="s">
        <v>1527</v>
      </c>
      <c r="C58" s="83">
        <f>+COUNTIFS(SASC!$F:$F,"solar",SASC!$D:$D,1,SASC!$G:$G,"&lt;=50",SASC!$J:$J,'Estadística SASC'!$B58)</f>
        <v>0</v>
      </c>
      <c r="D58" s="83">
        <f>+COUNTIFS(SASC!$F:$F,"solar",SASC!$D:$D,1,SASC!$G:$G,"&gt;50",SASC!$G:$G,"&lt;100",SASC!$J:$J,'Estadística SASC'!$B58)</f>
        <v>0</v>
      </c>
      <c r="E58" s="83">
        <f>+COUNTIFS(SASC!$F:$F,"solar",SASC!$D:$D,1,SASC!$G:$G,"&gt;=100",SASC!$J:$J,'Estadística SASC'!$B58)</f>
        <v>1</v>
      </c>
      <c r="Z58" s="83" t="s">
        <v>1910</v>
      </c>
      <c r="AA58" s="83">
        <f>+SUMIFS(SASC!$G:$G,SASC!$D:$D,1,SASC!$I:$I,'Estadística SASC'!Z58)</f>
        <v>50</v>
      </c>
      <c r="AB58" s="83">
        <f>+COUNTIFS(SASC!$D:$D,1,SASC!$I:$I,'Estadística SASC'!Z58)</f>
        <v>1</v>
      </c>
      <c r="AE58" s="83" t="s">
        <v>1704</v>
      </c>
      <c r="AF58" s="83">
        <v>80</v>
      </c>
      <c r="AG58" s="83">
        <v>1</v>
      </c>
      <c r="AJ58" s="83" t="s">
        <v>1720</v>
      </c>
      <c r="AK58" s="83">
        <f>+SUMIFS(SASC!G:G,SASC!D:D,1,SASC!E:E,'Estadística SASC'!AJ58)</f>
        <v>206.4</v>
      </c>
      <c r="AL58" s="83">
        <f>+COUNTIFS(SASC!D:D,1,SASC!E:E,'Estadística SASC'!AJ58)</f>
        <v>1</v>
      </c>
      <c r="AN58" s="83" t="s">
        <v>1680</v>
      </c>
      <c r="AO58" s="83">
        <v>60.8</v>
      </c>
      <c r="AP58" s="83">
        <v>2</v>
      </c>
      <c r="AR58" s="83" t="s">
        <v>1680</v>
      </c>
      <c r="AS58" s="83">
        <f>+COUNTIFS(SASC!D:D,0,SASC!E:E,'Estadística SASC'!AR58)</f>
        <v>0</v>
      </c>
      <c r="AU58" s="83" t="s">
        <v>1653</v>
      </c>
      <c r="AV58" s="83">
        <v>0</v>
      </c>
    </row>
    <row r="59" spans="2:48" ht="14.25" customHeight="1">
      <c r="B59" s="11" t="s">
        <v>1556</v>
      </c>
      <c r="C59" s="83">
        <f>+COUNTIFS(SASC!$F:$F,"solar",SASC!$D:$D,1,SASC!$G:$G,"&lt;=50",SASC!$J:$J,'Estadística SASC'!$B59)</f>
        <v>0</v>
      </c>
      <c r="D59" s="83">
        <f>+COUNTIFS(SASC!$F:$F,"solar",SASC!$D:$D,1,SASC!$G:$G,"&gt;50",SASC!$G:$G,"&lt;100",SASC!$J:$J,'Estadística SASC'!$B59)</f>
        <v>0</v>
      </c>
      <c r="E59" s="83">
        <f>+COUNTIFS(SASC!$F:$F,"solar",SASC!$D:$D,1,SASC!$G:$G,"&gt;=100",SASC!$J:$J,'Estadística SASC'!$B59)</f>
        <v>0</v>
      </c>
      <c r="Z59" s="83" t="s">
        <v>1710</v>
      </c>
      <c r="AA59" s="83">
        <f>+SUMIFS(SASC!$G:$G,SASC!$D:$D,1,SASC!$I:$I,'Estadística SASC'!Z59)</f>
        <v>100</v>
      </c>
      <c r="AB59" s="83">
        <f>+COUNTIFS(SASC!$D:$D,1,SASC!$I:$I,'Estadística SASC'!Z59)</f>
        <v>1</v>
      </c>
      <c r="AE59" s="83" t="s">
        <v>1586</v>
      </c>
      <c r="AF59" s="83">
        <v>68.400000000000006</v>
      </c>
      <c r="AG59" s="83">
        <v>1</v>
      </c>
      <c r="AJ59" s="83" t="s">
        <v>1724</v>
      </c>
      <c r="AK59" s="83">
        <f>+SUMIFS(SASC!G:G,SASC!D:D,1,SASC!E:E,'Estadística SASC'!AJ59)</f>
        <v>280</v>
      </c>
      <c r="AL59" s="83">
        <f>+COUNTIFS(SASC!D:D,1,SASC!E:E,'Estadística SASC'!AJ59)</f>
        <v>1</v>
      </c>
      <c r="AN59" s="83" t="s">
        <v>258</v>
      </c>
      <c r="AO59" s="83">
        <v>60</v>
      </c>
      <c r="AP59" s="83">
        <v>1</v>
      </c>
      <c r="AR59" s="83" t="s">
        <v>258</v>
      </c>
      <c r="AS59" s="83">
        <f>+COUNTIFS(SASC!D:D,0,SASC!E:E,'Estadística SASC'!AR59)</f>
        <v>0</v>
      </c>
      <c r="AU59" s="83" t="s">
        <v>1732</v>
      </c>
      <c r="AV59" s="83">
        <v>0</v>
      </c>
    </row>
    <row r="60" spans="2:48" ht="14.25" customHeight="1">
      <c r="B60" s="11" t="s">
        <v>1722</v>
      </c>
      <c r="C60" s="83">
        <f>+COUNTIFS(SASC!$F:$F,"solar",SASC!$D:$D,1,SASC!$G:$G,"&lt;=50",SASC!$J:$J,'Estadística SASC'!$B60)</f>
        <v>0</v>
      </c>
      <c r="D60" s="83">
        <f>+COUNTIFS(SASC!$F:$F,"solar",SASC!$D:$D,1,SASC!$G:$G,"&gt;50",SASC!$G:$G,"&lt;100",SASC!$J:$J,'Estadística SASC'!$B60)</f>
        <v>0</v>
      </c>
      <c r="E60" s="83">
        <f>+COUNTIFS(SASC!$F:$F,"solar",SASC!$D:$D,1,SASC!$G:$G,"&gt;=100",SASC!$J:$J,'Estadística SASC'!$B60)</f>
        <v>0</v>
      </c>
      <c r="Z60" s="83" t="s">
        <v>1912</v>
      </c>
      <c r="AA60" s="83">
        <f>+SUMIFS(SASC!$G:$G,SASC!$D:$D,1,SASC!$I:$I,'Estadística SASC'!Z60)</f>
        <v>80</v>
      </c>
      <c r="AB60" s="83">
        <f>+COUNTIFS(SASC!$D:$D,1,SASC!$I:$I,'Estadística SASC'!Z60)</f>
        <v>1</v>
      </c>
      <c r="AE60" s="83" t="s">
        <v>1908</v>
      </c>
      <c r="AF60" s="83">
        <v>65</v>
      </c>
      <c r="AG60" s="83">
        <v>1</v>
      </c>
      <c r="AJ60" s="11" t="s">
        <v>1729</v>
      </c>
      <c r="AK60" s="83">
        <f>+SUMIFS(SASC!G:G,SASC!D:D,1,SASC!E:E,'Estadística SASC'!AJ60)</f>
        <v>499</v>
      </c>
      <c r="AL60" s="83">
        <f>+COUNTIFS(SASC!D:D,1,SASC!E:E,'Estadística SASC'!AJ60)</f>
        <v>2</v>
      </c>
      <c r="AN60" s="83" t="s">
        <v>1874</v>
      </c>
      <c r="AO60" s="83">
        <v>60</v>
      </c>
      <c r="AP60" s="83">
        <v>1</v>
      </c>
      <c r="AR60" s="83" t="s">
        <v>1874</v>
      </c>
      <c r="AS60" s="83">
        <f>+COUNTIFS(SASC!D:D,0,SASC!E:E,'Estadística SASC'!AR60)</f>
        <v>0</v>
      </c>
      <c r="AU60" s="83" t="s">
        <v>1637</v>
      </c>
      <c r="AV60" s="83">
        <v>0</v>
      </c>
    </row>
    <row r="61" spans="2:48" ht="14.25" customHeight="1">
      <c r="B61" s="83" t="s">
        <v>1623</v>
      </c>
      <c r="C61" s="83">
        <f>+COUNTIFS(SASC!$F:$F,"solar",SASC!$D:$D,1,SASC!$G:$G,"&lt;=50",SASC!$J:$J,'Estadística SASC'!$B61)</f>
        <v>0</v>
      </c>
      <c r="D61" s="83">
        <f>+COUNTIFS(SASC!$F:$F,"solar",SASC!$D:$D,1,SASC!$G:$G,"&gt;50",SASC!$G:$G,"&lt;100",SASC!$J:$J,'Estadística SASC'!$B61)</f>
        <v>0</v>
      </c>
      <c r="E61" s="83">
        <f>+COUNTIFS(SASC!$F:$F,"solar",SASC!$D:$D,1,SASC!$G:$G,"&gt;=100",SASC!$J:$J,'Estadística SASC'!$B61)</f>
        <v>0</v>
      </c>
      <c r="Z61" s="83" t="s">
        <v>1854</v>
      </c>
      <c r="AA61" s="83">
        <f>+SUMIFS(SASC!$G:$G,SASC!$D:$D,1,SASC!$I:$I,'Estadística SASC'!Z61)</f>
        <v>250</v>
      </c>
      <c r="AB61" s="83">
        <f>+COUNTIFS(SASC!$D:$D,1,SASC!$I:$I,'Estadística SASC'!Z61)</f>
        <v>1</v>
      </c>
      <c r="AE61" s="83" t="s">
        <v>1678</v>
      </c>
      <c r="AF61" s="83">
        <v>61</v>
      </c>
      <c r="AG61" s="83">
        <v>1</v>
      </c>
      <c r="AJ61" s="83" t="s">
        <v>1732</v>
      </c>
      <c r="AK61" s="83">
        <f>+SUMIFS(SASC!G:G,SASC!D:D,1,SASC!E:E,'Estadística SASC'!AJ61)</f>
        <v>110</v>
      </c>
      <c r="AL61" s="83">
        <f>+COUNTIFS(SASC!D:D,1,SASC!E:E,'Estadística SASC'!AJ61)</f>
        <v>1</v>
      </c>
      <c r="AN61" s="83" t="s">
        <v>297</v>
      </c>
      <c r="AO61" s="83">
        <v>59</v>
      </c>
      <c r="AP61" s="83">
        <v>1</v>
      </c>
      <c r="AR61" s="83" t="s">
        <v>297</v>
      </c>
      <c r="AS61" s="83">
        <f>+COUNTIFS(SASC!D:D,0,SASC!E:E,'Estadística SASC'!AR61)</f>
        <v>0</v>
      </c>
      <c r="AU61" s="83" t="s">
        <v>280</v>
      </c>
      <c r="AV61" s="83">
        <v>0</v>
      </c>
    </row>
    <row r="62" spans="2:48" ht="14.25" customHeight="1">
      <c r="Z62" s="83" t="s">
        <v>1863</v>
      </c>
      <c r="AA62" s="83">
        <f>+SUMIFS(SASC!$G:$G,SASC!$D:$D,1,SASC!$I:$I,'Estadística SASC'!Z62)</f>
        <v>40</v>
      </c>
      <c r="AB62" s="83">
        <f>+COUNTIFS(SASC!$D:$D,1,SASC!$I:$I,'Estadística SASC'!Z62)</f>
        <v>1</v>
      </c>
      <c r="AE62" s="83" t="s">
        <v>1875</v>
      </c>
      <c r="AF62" s="83">
        <v>60</v>
      </c>
      <c r="AG62" s="83">
        <v>1</v>
      </c>
      <c r="AJ62" s="11" t="s">
        <v>1735</v>
      </c>
      <c r="AK62" s="83">
        <f>+SUMIFS(SASC!G:G,SASC!D:D,1,SASC!E:E,'Estadística SASC'!AJ62)</f>
        <v>600</v>
      </c>
      <c r="AL62" s="83">
        <f>+COUNTIFS(SASC!D:D,1,SASC!E:E,'Estadística SASC'!AJ62)</f>
        <v>1</v>
      </c>
      <c r="AN62" s="83" t="s">
        <v>1657</v>
      </c>
      <c r="AO62" s="83">
        <v>50</v>
      </c>
      <c r="AP62" s="83">
        <v>1</v>
      </c>
      <c r="AR62" s="83" t="s">
        <v>1657</v>
      </c>
      <c r="AS62" s="83">
        <f>+COUNTIFS(SASC!D:D,0,SASC!E:E,'Estadística SASC'!AR62)</f>
        <v>0</v>
      </c>
      <c r="AU62" s="83" t="s">
        <v>1713</v>
      </c>
      <c r="AV62" s="83">
        <v>0</v>
      </c>
    </row>
    <row r="63" spans="2:48" ht="14.25" customHeight="1">
      <c r="C63" s="83" t="s">
        <v>2442</v>
      </c>
      <c r="D63" s="133">
        <f>+SUM(C48:C61)/SUM($C$48:$E$61)</f>
        <v>0.3707865168539326</v>
      </c>
      <c r="Z63" s="83" t="s">
        <v>1866</v>
      </c>
      <c r="AA63" s="83">
        <f>+SUMIFS(SASC!$G:$G,SASC!$D:$D,1,SASC!$I:$I,'Estadística SASC'!Z63)</f>
        <v>0</v>
      </c>
      <c r="AB63" s="83">
        <f>+COUNTIFS(SASC!$D:$D,1,SASC!$I:$I,'Estadística SASC'!Z63)</f>
        <v>0</v>
      </c>
      <c r="AE63" s="83" t="s">
        <v>1548</v>
      </c>
      <c r="AF63" s="83">
        <v>60</v>
      </c>
      <c r="AG63" s="83">
        <v>1</v>
      </c>
      <c r="AJ63" s="11" t="s">
        <v>1737</v>
      </c>
      <c r="AK63" s="83">
        <f>+SUMIFS(SASC!G:G,SASC!D:D,1,SASC!E:E,'Estadística SASC'!AJ63)</f>
        <v>300</v>
      </c>
      <c r="AL63" s="83">
        <f>+COUNTIFS(SASC!D:D,1,SASC!E:E,'Estadística SASC'!AJ63)</f>
        <v>1</v>
      </c>
      <c r="AN63" s="11" t="s">
        <v>1752</v>
      </c>
      <c r="AO63" s="83">
        <v>45</v>
      </c>
      <c r="AP63" s="83">
        <v>1</v>
      </c>
      <c r="AR63" s="11" t="s">
        <v>1752</v>
      </c>
      <c r="AS63" s="83">
        <f>+COUNTIFS(SASC!D:D,0,SASC!E:E,'Estadística SASC'!AR63)</f>
        <v>0</v>
      </c>
      <c r="AU63" s="11" t="s">
        <v>1593</v>
      </c>
      <c r="AV63" s="83">
        <v>0</v>
      </c>
    </row>
    <row r="64" spans="2:48" ht="14.25" customHeight="1">
      <c r="C64" s="83" t="s">
        <v>2445</v>
      </c>
      <c r="D64" s="133">
        <f>+SUM(D48:D61)/SUM($C$48:$E$61)</f>
        <v>0.14606741573033707</v>
      </c>
      <c r="Z64" s="83" t="s">
        <v>323</v>
      </c>
      <c r="AA64" s="83">
        <f>+SUMIFS(SASC!$G:$G,SASC!$D:$D,1,SASC!$I:$I,'Estadística SASC'!Z64)</f>
        <v>650</v>
      </c>
      <c r="AB64" s="83">
        <f>+COUNTIFS(SASC!$D:$D,1,SASC!$I:$I,'Estadística SASC'!Z64)</f>
        <v>3</v>
      </c>
      <c r="AE64" s="83" t="s">
        <v>307</v>
      </c>
      <c r="AF64" s="83">
        <v>60</v>
      </c>
      <c r="AG64" s="83">
        <v>1</v>
      </c>
      <c r="AJ64" s="83" t="s">
        <v>1740</v>
      </c>
      <c r="AK64" s="83">
        <f>+SUMIFS(SASC!G:G,SASC!D:D,1,SASC!E:E,'Estadística SASC'!AJ64)</f>
        <v>18</v>
      </c>
      <c r="AL64" s="83">
        <f>+COUNTIFS(SASC!D:D,1,SASC!E:E,'Estadística SASC'!AJ64)</f>
        <v>2</v>
      </c>
      <c r="AN64" s="11" t="s">
        <v>1775</v>
      </c>
      <c r="AO64" s="83">
        <v>42.5</v>
      </c>
      <c r="AP64" s="83">
        <v>1</v>
      </c>
      <c r="AR64" s="11" t="s">
        <v>1775</v>
      </c>
      <c r="AS64" s="83">
        <f>+COUNTIFS(SASC!D:D,0,SASC!E:E,'Estadística SASC'!AR64)</f>
        <v>0</v>
      </c>
      <c r="AU64" s="83" t="s">
        <v>1709</v>
      </c>
      <c r="AV64" s="83">
        <v>0</v>
      </c>
    </row>
    <row r="65" spans="2:48" ht="14.25" customHeight="1">
      <c r="C65" s="83" t="s">
        <v>2444</v>
      </c>
      <c r="D65" s="133">
        <f>+SUM(E48:E61)/SUM($C$48:$E$61)</f>
        <v>0.48314606741573035</v>
      </c>
      <c r="Z65" s="83" t="s">
        <v>1818</v>
      </c>
      <c r="AA65" s="83">
        <f>+SUMIFS(SASC!$G:$G,SASC!$D:$D,1,SASC!$I:$I,'Estadística SASC'!Z65)</f>
        <v>350</v>
      </c>
      <c r="AB65" s="83">
        <f>+COUNTIFS(SASC!$D:$D,1,SASC!$I:$I,'Estadística SASC'!Z65)</f>
        <v>1</v>
      </c>
      <c r="AE65" s="83" t="s">
        <v>1894</v>
      </c>
      <c r="AF65" s="83">
        <v>59</v>
      </c>
      <c r="AG65" s="83">
        <v>1</v>
      </c>
      <c r="AJ65" s="83" t="s">
        <v>268</v>
      </c>
      <c r="AK65" s="83">
        <f>+SUMIFS(SASC!G:G,SASC!D:D,1,SASC!E:E,'Estadística SASC'!AJ65)</f>
        <v>220</v>
      </c>
      <c r="AL65" s="83">
        <f>+COUNTIFS(SASC!D:D,1,SASC!E:E,'Estadística SASC'!AJ65)</f>
        <v>1</v>
      </c>
      <c r="AN65" s="11" t="s">
        <v>2467</v>
      </c>
      <c r="AO65" s="83">
        <v>42</v>
      </c>
      <c r="AP65" s="83">
        <v>1</v>
      </c>
      <c r="AR65" s="11" t="s">
        <v>2467</v>
      </c>
      <c r="AS65" s="83">
        <f>+COUNTIFS(SASC!D:D,0,SASC!E:E,'Estadística SASC'!AR65)</f>
        <v>0</v>
      </c>
      <c r="AU65" s="11" t="s">
        <v>1784</v>
      </c>
      <c r="AV65" s="83">
        <v>0</v>
      </c>
    </row>
    <row r="66" spans="2:48" ht="14.25" customHeight="1">
      <c r="Z66" s="83" t="s">
        <v>1600</v>
      </c>
      <c r="AA66" s="83">
        <f>+SUMIFS(SASC!$G:$G,SASC!$D:$D,1,SASC!$I:$I,'Estadística SASC'!Z66)</f>
        <v>200</v>
      </c>
      <c r="AB66" s="83">
        <f>+COUNTIFS(SASC!$D:$D,1,SASC!$I:$I,'Estadística SASC'!Z66)</f>
        <v>1</v>
      </c>
      <c r="AE66" s="83" t="s">
        <v>1540</v>
      </c>
      <c r="AF66" s="83">
        <v>56.5</v>
      </c>
      <c r="AG66" s="83">
        <v>2</v>
      </c>
      <c r="AJ66" s="83" t="s">
        <v>1745</v>
      </c>
      <c r="AK66" s="83">
        <f>+SUMIFS(SASC!G:G,SASC!D:D,1,SASC!E:E,'Estadística SASC'!AJ66)</f>
        <v>9</v>
      </c>
      <c r="AL66" s="83">
        <f>+COUNTIFS(SASC!D:D,1,SASC!E:E,'Estadística SASC'!AJ66)</f>
        <v>1</v>
      </c>
      <c r="AN66" s="11" t="s">
        <v>1702</v>
      </c>
      <c r="AO66" s="83">
        <v>40</v>
      </c>
      <c r="AP66" s="83">
        <v>1</v>
      </c>
      <c r="AR66" s="11" t="s">
        <v>1702</v>
      </c>
      <c r="AS66" s="83">
        <f>+COUNTIFS(SASC!D:D,0,SASC!E:E,'Estadística SASC'!AR66)</f>
        <v>0</v>
      </c>
      <c r="AU66" s="83" t="s">
        <v>261</v>
      </c>
      <c r="AV66" s="83">
        <v>0</v>
      </c>
    </row>
    <row r="67" spans="2:48" ht="14.25" customHeight="1">
      <c r="Z67" s="83" t="s">
        <v>1796</v>
      </c>
      <c r="AA67" s="83">
        <f>+SUMIFS(SASC!$G:$G,SASC!$D:$D,1,SASC!$I:$I,'Estadística SASC'!Z67)</f>
        <v>0</v>
      </c>
      <c r="AB67" s="83">
        <f>+COUNTIFS(SASC!$D:$D,1,SASC!$I:$I,'Estadística SASC'!Z67)</f>
        <v>0</v>
      </c>
      <c r="AE67" s="83" t="s">
        <v>1658</v>
      </c>
      <c r="AF67" s="83">
        <v>50</v>
      </c>
      <c r="AG67" s="83">
        <v>1</v>
      </c>
      <c r="AJ67" s="11" t="s">
        <v>1752</v>
      </c>
      <c r="AK67" s="83">
        <f>+SUMIFS(SASC!G:G,SASC!D:D,1,SASC!E:E,'Estadística SASC'!AJ67)</f>
        <v>45</v>
      </c>
      <c r="AL67" s="83">
        <f>+COUNTIFS(SASC!D:D,1,SASC!E:E,'Estadística SASC'!AJ67)</f>
        <v>1</v>
      </c>
      <c r="AN67" s="83" t="s">
        <v>1538</v>
      </c>
      <c r="AO67" s="83">
        <v>39</v>
      </c>
      <c r="AP67" s="83">
        <v>1</v>
      </c>
      <c r="AR67" s="83" t="s">
        <v>1538</v>
      </c>
      <c r="AS67" s="83">
        <f>+COUNTIFS(SASC!D:D,0,SASC!E:E,'Estadística SASC'!AR67)</f>
        <v>1</v>
      </c>
      <c r="AU67" s="83" t="s">
        <v>77</v>
      </c>
      <c r="AV67" s="83">
        <v>0</v>
      </c>
    </row>
    <row r="68" spans="2:48" ht="14.25" customHeight="1">
      <c r="Z68" s="83" t="s">
        <v>1586</v>
      </c>
      <c r="AA68" s="83">
        <f>+SUMIFS(SASC!$G:$G,SASC!$D:$D,1,SASC!$I:$I,'Estadística SASC'!Z68)</f>
        <v>68.400000000000006</v>
      </c>
      <c r="AB68" s="83">
        <f>+COUNTIFS(SASC!$D:$D,1,SASC!$I:$I,'Estadística SASC'!Z68)</f>
        <v>1</v>
      </c>
      <c r="AE68" s="83" t="s">
        <v>1910</v>
      </c>
      <c r="AF68" s="83">
        <v>50</v>
      </c>
      <c r="AG68" s="83">
        <v>1</v>
      </c>
      <c r="AJ68" s="83" t="s">
        <v>1756</v>
      </c>
      <c r="AK68" s="83">
        <f>+SUMIFS(SASC!G:G,SASC!D:D,1,SASC!E:E,'Estadística SASC'!AJ68)</f>
        <v>0</v>
      </c>
      <c r="AL68" s="83">
        <f>+COUNTIFS(SASC!D:D,1,SASC!E:E,'Estadística SASC'!AJ68)</f>
        <v>0</v>
      </c>
      <c r="AN68" s="83" t="s">
        <v>1646</v>
      </c>
      <c r="AO68" s="83">
        <v>38.43</v>
      </c>
      <c r="AP68" s="83">
        <v>1</v>
      </c>
      <c r="AR68" s="83" t="s">
        <v>1646</v>
      </c>
      <c r="AS68" s="83">
        <f>+COUNTIFS(SASC!D:D,0,SASC!E:E,'Estadística SASC'!AR68)</f>
        <v>0</v>
      </c>
      <c r="AU68" s="83" t="s">
        <v>274</v>
      </c>
      <c r="AV68" s="83">
        <v>0</v>
      </c>
    </row>
    <row r="69" spans="2:48" ht="14.25" customHeight="1">
      <c r="Z69" s="11" t="s">
        <v>1700</v>
      </c>
      <c r="AA69" s="83">
        <f>+SUMIFS(SASC!$G:$G,SASC!$D:$D,1,SASC!$I:$I,'Estadística SASC'!Z69)</f>
        <v>613</v>
      </c>
      <c r="AB69" s="83">
        <f>+COUNTIFS(SASC!$D:$D,1,SASC!$I:$I,'Estadística SASC'!Z69)</f>
        <v>3</v>
      </c>
      <c r="AE69" s="83" t="s">
        <v>1917</v>
      </c>
      <c r="AF69" s="83">
        <v>50</v>
      </c>
      <c r="AG69" s="83">
        <v>1</v>
      </c>
      <c r="AJ69" s="11" t="s">
        <v>1759</v>
      </c>
      <c r="AK69" s="83">
        <f>+SUMIFS(SASC!G:G,SASC!D:D,1,SASC!E:E,'Estadística SASC'!AJ69)</f>
        <v>3952</v>
      </c>
      <c r="AL69" s="83">
        <f>+COUNTIFS(SASC!D:D,1,SASC!E:E,'Estadística SASC'!AJ69)</f>
        <v>11</v>
      </c>
      <c r="AN69" s="83" t="s">
        <v>1921</v>
      </c>
      <c r="AO69" s="83">
        <v>36</v>
      </c>
      <c r="AP69" s="83">
        <v>4</v>
      </c>
      <c r="AR69" s="83" t="s">
        <v>1921</v>
      </c>
      <c r="AS69" s="83">
        <f>+COUNTIFS(SASC!D:D,0,SASC!E:E,'Estadística SASC'!AR69)</f>
        <v>0</v>
      </c>
      <c r="AU69" s="83" t="s">
        <v>1945</v>
      </c>
      <c r="AV69" s="83">
        <v>0</v>
      </c>
    </row>
    <row r="70" spans="2:48" ht="14.25" customHeight="1">
      <c r="Z70" s="83" t="s">
        <v>1644</v>
      </c>
      <c r="AA70" s="83">
        <f>+SUMIFS(SASC!$G:$G,SASC!$D:$D,1,SASC!$I:$I,'Estadística SASC'!Z70)</f>
        <v>14.3</v>
      </c>
      <c r="AB70" s="83">
        <f>+COUNTIFS(SASC!$D:$D,1,SASC!$I:$I,'Estadística SASC'!Z70)</f>
        <v>1</v>
      </c>
      <c r="AE70" s="83" t="s">
        <v>1861</v>
      </c>
      <c r="AF70" s="83">
        <v>50</v>
      </c>
      <c r="AG70" s="83">
        <v>1</v>
      </c>
      <c r="AJ70" s="83" t="s">
        <v>1762</v>
      </c>
      <c r="AK70" s="83">
        <f>+SUMIFS(SASC!G:G,SASC!D:D,1,SASC!E:E,'Estadística SASC'!AJ70)</f>
        <v>150</v>
      </c>
      <c r="AL70" s="83">
        <f>+COUNTIFS(SASC!D:D,1,SASC!E:E,'Estadística SASC'!AJ70)</f>
        <v>1</v>
      </c>
      <c r="AN70" s="83" t="s">
        <v>1554</v>
      </c>
      <c r="AO70" s="83">
        <v>33</v>
      </c>
      <c r="AP70" s="83">
        <v>1</v>
      </c>
      <c r="AR70" s="83" t="s">
        <v>1554</v>
      </c>
      <c r="AS70" s="83">
        <f>+COUNTIFS(SASC!D:D,0,SASC!E:E,'Estadística SASC'!AR70)</f>
        <v>0</v>
      </c>
      <c r="AU70" s="11" t="s">
        <v>1584</v>
      </c>
      <c r="AV70" s="83">
        <v>0</v>
      </c>
    </row>
    <row r="71" spans="2:48" ht="14.25" customHeight="1">
      <c r="Z71" s="83" t="s">
        <v>1917</v>
      </c>
      <c r="AA71" s="83">
        <f>+SUMIFS(SASC!$G:$G,SASC!$D:$D,1,SASC!$I:$I,'Estadística SASC'!Z71)</f>
        <v>50</v>
      </c>
      <c r="AB71" s="83">
        <f>+COUNTIFS(SASC!$D:$D,1,SASC!$I:$I,'Estadística SASC'!Z71)</f>
        <v>1</v>
      </c>
      <c r="AE71" s="83" t="s">
        <v>1753</v>
      </c>
      <c r="AF71" s="83">
        <v>45</v>
      </c>
      <c r="AG71" s="83">
        <v>1</v>
      </c>
      <c r="AJ71" s="83" t="s">
        <v>274</v>
      </c>
      <c r="AK71" s="83">
        <f>+SUMIFS(SASC!G:G,SASC!D:D,1,SASC!E:E,'Estadística SASC'!AJ71)</f>
        <v>80</v>
      </c>
      <c r="AL71" s="83">
        <f>+COUNTIFS(SASC!D:D,1,SASC!E:E,'Estadística SASC'!AJ71)</f>
        <v>1</v>
      </c>
      <c r="AN71" s="83" t="s">
        <v>1695</v>
      </c>
      <c r="AO71" s="83">
        <v>29.6</v>
      </c>
      <c r="AP71" s="83">
        <v>1</v>
      </c>
      <c r="AR71" s="83" t="s">
        <v>1695</v>
      </c>
      <c r="AS71" s="83">
        <f>+COUNTIFS(SASC!D:D,0,SASC!E:E,'Estadística SASC'!AR71)</f>
        <v>0</v>
      </c>
      <c r="AU71" s="83" t="s">
        <v>1680</v>
      </c>
      <c r="AV71" s="83">
        <v>0</v>
      </c>
    </row>
    <row r="72" spans="2:48" ht="14.25" customHeight="1">
      <c r="Z72" s="83" t="s">
        <v>1743</v>
      </c>
      <c r="AA72" s="83">
        <f>+SUMIFS(SASC!$G:$G,SASC!$D:$D,1,SASC!$I:$I,'Estadística SASC'!Z72)</f>
        <v>165</v>
      </c>
      <c r="AB72" s="83">
        <f>+COUNTIFS(SASC!$D:$D,1,SASC!$I:$I,'Estadística SASC'!Z72)</f>
        <v>1</v>
      </c>
      <c r="AE72" s="83" t="s">
        <v>1777</v>
      </c>
      <c r="AF72" s="83">
        <v>42.5</v>
      </c>
      <c r="AG72" s="83">
        <v>1</v>
      </c>
      <c r="AJ72" s="11" t="s">
        <v>1775</v>
      </c>
      <c r="AK72" s="83">
        <f>+SUMIFS(SASC!G:G,SASC!D:D,1,SASC!E:E,'Estadística SASC'!AJ72)</f>
        <v>42.5</v>
      </c>
      <c r="AL72" s="83">
        <f>+COUNTIFS(SASC!D:D,1,SASC!E:E,'Estadística SASC'!AJ72)</f>
        <v>1</v>
      </c>
      <c r="AN72" s="83" t="s">
        <v>1740</v>
      </c>
      <c r="AO72" s="83">
        <v>18</v>
      </c>
      <c r="AP72" s="83">
        <v>2</v>
      </c>
      <c r="AR72" s="83" t="s">
        <v>1740</v>
      </c>
      <c r="AS72" s="83">
        <f>+COUNTIFS(SASC!D:D,0,SASC!E:E,'Estadística SASC'!AR72)</f>
        <v>0</v>
      </c>
      <c r="AU72" s="83" t="s">
        <v>258</v>
      </c>
      <c r="AV72" s="83">
        <v>0</v>
      </c>
    </row>
    <row r="73" spans="2:48" ht="14.25" customHeight="1">
      <c r="Z73" s="83" t="s">
        <v>1914</v>
      </c>
      <c r="AA73" s="83">
        <f>+SUMIFS(SASC!$G:$G,SASC!$D:$D,1,SASC!$I:$I,'Estadística SASC'!Z73)</f>
        <v>0</v>
      </c>
      <c r="AB73" s="83">
        <f>+COUNTIFS(SASC!$D:$D,1,SASC!$I:$I,'Estadística SASC'!Z73)</f>
        <v>0</v>
      </c>
      <c r="AE73" s="83" t="s">
        <v>1532</v>
      </c>
      <c r="AF73" s="83">
        <v>40</v>
      </c>
      <c r="AG73" s="83">
        <v>1</v>
      </c>
      <c r="AJ73" s="11" t="s">
        <v>1782</v>
      </c>
      <c r="AK73" s="83">
        <f>+SUMIFS(SASC!G:G,SASC!D:D,1,SASC!E:E,'Estadística SASC'!AJ73)</f>
        <v>165</v>
      </c>
      <c r="AL73" s="83">
        <f>+COUNTIFS(SASC!D:D,1,SASC!E:E,'Estadística SASC'!AJ73)</f>
        <v>1</v>
      </c>
      <c r="AN73" s="11" t="s">
        <v>1619</v>
      </c>
      <c r="AO73" s="83">
        <v>17.5</v>
      </c>
      <c r="AP73" s="83">
        <v>1</v>
      </c>
      <c r="AR73" s="11" t="s">
        <v>1619</v>
      </c>
      <c r="AS73" s="83">
        <f>+COUNTIFS(SASC!D:D,0,SASC!E:E,'Estadística SASC'!AR73)</f>
        <v>0</v>
      </c>
      <c r="AU73" s="83" t="s">
        <v>1874</v>
      </c>
      <c r="AV73" s="83">
        <v>0</v>
      </c>
    </row>
    <row r="74" spans="2:48" ht="14.25" customHeight="1">
      <c r="Z74" s="11" t="s">
        <v>1551</v>
      </c>
      <c r="AA74" s="83">
        <f>+SUMIFS(SASC!$G:$G,SASC!$D:$D,1,SASC!$I:$I,'Estadística SASC'!Z74)</f>
        <v>769</v>
      </c>
      <c r="AB74" s="83">
        <f>+COUNTIFS(SASC!$D:$D,1,SASC!$I:$I,'Estadística SASC'!Z74)</f>
        <v>4</v>
      </c>
      <c r="AE74" s="83" t="s">
        <v>1942</v>
      </c>
      <c r="AF74" s="83">
        <v>40</v>
      </c>
      <c r="AG74" s="83">
        <v>1</v>
      </c>
      <c r="AJ74" s="11" t="s">
        <v>1784</v>
      </c>
      <c r="AK74" s="83">
        <f>+SUMIFS(SASC!G:G,SASC!D:D,1,SASC!E:E,'Estadística SASC'!AJ74)</f>
        <v>100</v>
      </c>
      <c r="AL74" s="83">
        <f>+COUNTIFS(SASC!D:D,1,SASC!E:E,'Estadística SASC'!AJ74)</f>
        <v>1</v>
      </c>
      <c r="AN74" s="11" t="s">
        <v>1871</v>
      </c>
      <c r="AO74" s="83">
        <v>16</v>
      </c>
      <c r="AP74" s="83">
        <v>1</v>
      </c>
      <c r="AR74" s="11" t="s">
        <v>1871</v>
      </c>
      <c r="AS74" s="83">
        <f>+COUNTIFS(SASC!D:D,0,SASC!E:E,'Estadística SASC'!AR74)</f>
        <v>0</v>
      </c>
      <c r="AU74" s="83" t="s">
        <v>297</v>
      </c>
      <c r="AV74" s="83">
        <v>0</v>
      </c>
    </row>
    <row r="75" spans="2:48" ht="14.25" customHeight="1">
      <c r="C75" s="11" t="s">
        <v>2447</v>
      </c>
      <c r="Z75" s="83" t="s">
        <v>1555</v>
      </c>
      <c r="AA75" s="83">
        <f>+SUMIFS(SASC!$G:$G,SASC!$D:$D,1,SASC!$I:$I,'Estadística SASC'!Z75)</f>
        <v>33</v>
      </c>
      <c r="AB75" s="83">
        <f>+COUNTIFS(SASC!$D:$D,1,SASC!$I:$I,'Estadística SASC'!Z75)</f>
        <v>1</v>
      </c>
      <c r="AE75" s="83" t="s">
        <v>1863</v>
      </c>
      <c r="AF75" s="83">
        <v>40</v>
      </c>
      <c r="AG75" s="83">
        <v>1</v>
      </c>
      <c r="AJ75" s="83" t="s">
        <v>280</v>
      </c>
      <c r="AK75" s="83">
        <f>+SUMIFS(SASC!G:G,SASC!D:D,1,SASC!E:E,'Estadística SASC'!AJ75)</f>
        <v>103</v>
      </c>
      <c r="AL75" s="83">
        <f>+COUNTIFS(SASC!D:D,1,SASC!E:E,'Estadística SASC'!AJ75)</f>
        <v>3</v>
      </c>
      <c r="AN75" s="11" t="s">
        <v>1886</v>
      </c>
      <c r="AO75" s="83">
        <v>16</v>
      </c>
      <c r="AP75" s="83">
        <v>2</v>
      </c>
      <c r="AR75" s="11" t="s">
        <v>1886</v>
      </c>
      <c r="AS75" s="83">
        <f>+COUNTIFS(SASC!D:D,0,SASC!E:E,'Estadística SASC'!AR75)</f>
        <v>0</v>
      </c>
      <c r="AU75" s="83" t="s">
        <v>1657</v>
      </c>
      <c r="AV75" s="83">
        <v>0</v>
      </c>
    </row>
    <row r="76" spans="2:48" ht="14.25" customHeight="1">
      <c r="B76" s="487" t="s">
        <v>2448</v>
      </c>
      <c r="C76" s="488"/>
      <c r="D76" s="488"/>
      <c r="E76" s="488"/>
      <c r="F76" s="488"/>
      <c r="G76" s="488"/>
      <c r="H76" s="488"/>
      <c r="I76" s="488"/>
      <c r="J76" s="480"/>
      <c r="Z76" s="83" t="s">
        <v>1540</v>
      </c>
      <c r="AA76" s="83">
        <f>+SUMIFS(SASC!$G:$G,SASC!$D:$D,1,SASC!$I:$I,'Estadística SASC'!Z76)</f>
        <v>56.5</v>
      </c>
      <c r="AB76" s="83">
        <f>+COUNTIFS(SASC!$D:$D,1,SASC!$I:$I,'Estadística SASC'!Z76)</f>
        <v>2</v>
      </c>
      <c r="AE76" s="83" t="s">
        <v>1559</v>
      </c>
      <c r="AF76" s="83">
        <v>40</v>
      </c>
      <c r="AG76" s="83">
        <v>1</v>
      </c>
      <c r="AJ76" s="83" t="s">
        <v>1787</v>
      </c>
      <c r="AK76" s="83">
        <f>+SUMIFS(SASC!G:G,SASC!D:D,1,SASC!E:E,'Estadística SASC'!AJ76)</f>
        <v>980</v>
      </c>
      <c r="AL76" s="83">
        <f>+COUNTIFS(SASC!D:D,1,SASC!E:E,'Estadística SASC'!AJ76)</f>
        <v>3</v>
      </c>
      <c r="AN76" s="11" t="s">
        <v>1643</v>
      </c>
      <c r="AO76" s="83">
        <v>14.3</v>
      </c>
      <c r="AP76" s="83">
        <v>1</v>
      </c>
      <c r="AR76" s="11" t="s">
        <v>1643</v>
      </c>
      <c r="AS76" s="83">
        <f>+COUNTIFS(SASC!D:D,0,SASC!E:E,'Estadística SASC'!AR76)</f>
        <v>0</v>
      </c>
      <c r="AU76" s="11" t="s">
        <v>1752</v>
      </c>
      <c r="AV76" s="83">
        <v>0</v>
      </c>
    </row>
    <row r="77" spans="2:48" ht="14.25" customHeight="1">
      <c r="C77" s="83" t="s">
        <v>2442</v>
      </c>
      <c r="D77" s="83" t="s">
        <v>2445</v>
      </c>
      <c r="E77" s="83" t="s">
        <v>2444</v>
      </c>
      <c r="Z77" s="83" t="s">
        <v>1654</v>
      </c>
      <c r="AA77" s="83">
        <f>+SUMIFS(SASC!$G:$G,SASC!$D:$D,1,SASC!$I:$I,'Estadística SASC'!Z77)</f>
        <v>120</v>
      </c>
      <c r="AB77" s="83">
        <f>+COUNTIFS(SASC!$D:$D,1,SASC!$I:$I,'Estadística SASC'!Z77)</f>
        <v>1</v>
      </c>
      <c r="AE77" s="83" t="s">
        <v>1860</v>
      </c>
      <c r="AF77" s="83">
        <v>40</v>
      </c>
      <c r="AG77" s="83">
        <v>1</v>
      </c>
      <c r="AJ77" s="11" t="s">
        <v>1805</v>
      </c>
      <c r="AK77" s="83">
        <f>+SUMIFS(SASC!G:G,SASC!D:D,1,SASC!E:E,'Estadística SASC'!AJ77)</f>
        <v>0</v>
      </c>
      <c r="AL77" s="83">
        <f>+COUNTIFS(SASC!D:D,1,SASC!E:E,'Estadística SASC'!AJ77)</f>
        <v>0</v>
      </c>
      <c r="AN77" s="11" t="s">
        <v>1706</v>
      </c>
      <c r="AO77" s="83">
        <v>9</v>
      </c>
      <c r="AP77" s="83">
        <v>1</v>
      </c>
      <c r="AR77" s="11" t="s">
        <v>1706</v>
      </c>
      <c r="AS77" s="83">
        <f>+COUNTIFS(SASC!D:D,0,SASC!E:E,'Estadística SASC'!AR77)</f>
        <v>0</v>
      </c>
      <c r="AU77" s="11" t="s">
        <v>1775</v>
      </c>
      <c r="AV77" s="83">
        <v>0</v>
      </c>
    </row>
    <row r="78" spans="2:48" ht="14.25" customHeight="1">
      <c r="B78" s="83" t="s">
        <v>1560</v>
      </c>
      <c r="C78" s="83">
        <f>+COUNTIFS(SASC!$F:$F,"Eólica",SASC!$D:$D,1,SASC!$G:$G,"&lt;=50",SASC!$J:$J,'Estadística SASC'!$B78)</f>
        <v>0</v>
      </c>
      <c r="D78" s="83">
        <f>+COUNTIFS(SASC!$F:$F,"eólica",SASC!$D:$D,1,SASC!$G:$G,"&gt;50",SASC!$G:$G,"&lt;100",SASC!$J:$J,'Estadística SASC'!$B78)</f>
        <v>0</v>
      </c>
      <c r="E78" s="83">
        <f>+COUNTIFS(SASC!$F:$F,"eólica",SASC!$D:$D,1,SASC!$G:$G,"&gt;=100",SASC!$J:$J,'Estadística SASC'!$B78)</f>
        <v>0</v>
      </c>
      <c r="Z78" s="83" t="s">
        <v>1604</v>
      </c>
      <c r="AA78" s="83">
        <f>+SUMIFS(SASC!$G:$G,SASC!$D:$D,1,SASC!$I:$I,'Estadística SASC'!Z78)</f>
        <v>366.98</v>
      </c>
      <c r="AB78" s="83">
        <f>+COUNTIFS(SASC!$D:$D,1,SASC!$I:$I,'Estadística SASC'!Z78)</f>
        <v>2</v>
      </c>
      <c r="AE78" s="83" t="s">
        <v>1647</v>
      </c>
      <c r="AF78" s="83">
        <v>38.43</v>
      </c>
      <c r="AG78" s="83">
        <v>1</v>
      </c>
      <c r="AJ78" s="83" t="s">
        <v>328</v>
      </c>
      <c r="AK78" s="83">
        <f>+SUMIFS(SASC!G:G,SASC!D:D,1,SASC!E:E,'Estadística SASC'!AJ78)</f>
        <v>0</v>
      </c>
      <c r="AL78" s="83">
        <f>+COUNTIFS(SASC!D:D,1,SASC!E:E,'Estadística SASC'!AJ78)</f>
        <v>0</v>
      </c>
      <c r="AN78" s="83" t="s">
        <v>1745</v>
      </c>
      <c r="AO78" s="83">
        <v>9</v>
      </c>
      <c r="AP78" s="83">
        <v>1</v>
      </c>
      <c r="AR78" s="83" t="s">
        <v>1745</v>
      </c>
      <c r="AS78" s="83">
        <f>+COUNTIFS(SASC!D:D,0,SASC!E:E,'Estadística SASC'!AR78)</f>
        <v>0</v>
      </c>
      <c r="AU78" s="11" t="s">
        <v>2467</v>
      </c>
      <c r="AV78" s="83">
        <v>0</v>
      </c>
    </row>
    <row r="79" spans="2:48" ht="14.25" customHeight="1">
      <c r="B79" s="11" t="s">
        <v>1577</v>
      </c>
      <c r="C79" s="83">
        <f>+COUNTIFS(SASC!$F:$F,"Eólica",SASC!$D:$D,1,SASC!$G:$G,"&lt;=50",SASC!$J:$J,'Estadística SASC'!$B79)</f>
        <v>0</v>
      </c>
      <c r="D79" s="83">
        <f>+COUNTIFS(SASC!$F:$F,"eólica",SASC!$D:$D,1,SASC!$G:$G,"&gt;50",SASC!$G:$G,"&lt;100",SASC!$J:$J,'Estadística SASC'!$B79)</f>
        <v>0</v>
      </c>
      <c r="E79" s="83">
        <f>+COUNTIFS(SASC!$F:$F,"eólica",SASC!$D:$D,1,SASC!$G:$G,"&gt;=100",SASC!$J:$J,'Estadística SASC'!$B79)</f>
        <v>0</v>
      </c>
      <c r="Z79" s="83" t="s">
        <v>1901</v>
      </c>
      <c r="AA79" s="83">
        <f>+SUMIFS(SASC!$G:$G,SASC!$D:$D,1,SASC!$I:$I,'Estadística SASC'!Z79)</f>
        <v>200</v>
      </c>
      <c r="AB79" s="83">
        <f>+COUNTIFS(SASC!$D:$D,1,SASC!$I:$I,'Estadística SASC'!Z79)</f>
        <v>1</v>
      </c>
      <c r="AE79" s="83" t="s">
        <v>1555</v>
      </c>
      <c r="AF79" s="83">
        <v>33</v>
      </c>
      <c r="AG79" s="83">
        <v>1</v>
      </c>
      <c r="AJ79" s="83" t="s">
        <v>1814</v>
      </c>
      <c r="AK79" s="83">
        <f>+SUMIFS(SASC!G:G,SASC!D:D,1,SASC!E:E,'Estadística SASC'!AJ79)</f>
        <v>0</v>
      </c>
      <c r="AL79" s="83">
        <f>+COUNTIFS(SASC!D:D,1,SASC!E:E,'Estadística SASC'!AJ79)</f>
        <v>0</v>
      </c>
      <c r="AN79" s="83" t="s">
        <v>1834</v>
      </c>
      <c r="AO79" s="83">
        <v>9</v>
      </c>
      <c r="AP79" s="83">
        <v>1</v>
      </c>
      <c r="AR79" s="83" t="s">
        <v>1834</v>
      </c>
      <c r="AS79" s="83">
        <f>+COUNTIFS(SASC!D:D,0,SASC!E:E,'Estadística SASC'!AR79)</f>
        <v>0</v>
      </c>
      <c r="AU79" s="11" t="s">
        <v>1702</v>
      </c>
      <c r="AV79" s="83">
        <v>0</v>
      </c>
    </row>
    <row r="80" spans="2:48" ht="14.25" customHeight="1">
      <c r="B80" s="83" t="s">
        <v>1565</v>
      </c>
      <c r="C80" s="83">
        <f>+COUNTIFS(SASC!$F:$F,"Eólica",SASC!$D:$D,1,SASC!$G:$G,"&lt;=50",SASC!$J:$J,'Estadística SASC'!$B80)</f>
        <v>0</v>
      </c>
      <c r="D80" s="83">
        <f>+COUNTIFS(SASC!$F:$F,"eólica",SASC!$D:$D,1,SASC!$G:$G,"&gt;50",SASC!$G:$G,"&lt;100",SASC!$J:$J,'Estadística SASC'!$B80)</f>
        <v>0</v>
      </c>
      <c r="E80" s="83">
        <f>+COUNTIFS(SASC!$F:$F,"eólica",SASC!$D:$D,1,SASC!$G:$G,"&gt;=100",SASC!$J:$J,'Estadística SASC'!$B80)</f>
        <v>0</v>
      </c>
      <c r="Z80" s="83" t="s">
        <v>1686</v>
      </c>
      <c r="AA80" s="83">
        <f>+SUMIFS(SASC!$G:$G,SASC!$D:$D,1,SASC!$I:$I,'Estadística SASC'!Z80)</f>
        <v>254</v>
      </c>
      <c r="AB80" s="83">
        <f>+COUNTIFS(SASC!$D:$D,1,SASC!$I:$I,'Estadística SASC'!Z80)</f>
        <v>1</v>
      </c>
      <c r="AE80" s="83" t="s">
        <v>1696</v>
      </c>
      <c r="AF80" s="83">
        <v>29.6</v>
      </c>
      <c r="AG80" s="83">
        <v>1</v>
      </c>
      <c r="AJ80" s="83" t="s">
        <v>283</v>
      </c>
      <c r="AK80" s="83">
        <f>+SUMIFS(SASC!G:G,SASC!D:D,1,SASC!E:E,'Estadística SASC'!AJ80)</f>
        <v>150</v>
      </c>
      <c r="AL80" s="83">
        <f>+COUNTIFS(SASC!D:D,1,SASC!E:E,'Estadística SASC'!AJ80)</f>
        <v>1</v>
      </c>
      <c r="AN80" s="83" t="s">
        <v>1844</v>
      </c>
      <c r="AO80" s="83">
        <v>9</v>
      </c>
      <c r="AP80" s="83">
        <v>1</v>
      </c>
      <c r="AR80" s="83" t="s">
        <v>1844</v>
      </c>
      <c r="AS80" s="83">
        <f>+COUNTIFS(SASC!D:D,0,SASC!E:E,'Estadística SASC'!AR80)</f>
        <v>0</v>
      </c>
      <c r="AU80" s="83" t="s">
        <v>1646</v>
      </c>
      <c r="AV80" s="83">
        <v>0</v>
      </c>
    </row>
    <row r="81" spans="2:48" ht="14.25" customHeight="1">
      <c r="B81" s="83" t="s">
        <v>1582</v>
      </c>
      <c r="C81" s="83">
        <f>+COUNTIFS(SASC!$F:$F,"Eólica",SASC!$D:$D,1,SASC!$G:$G,"&lt;=50",SASC!$J:$J,'Estadística SASC'!$B81)</f>
        <v>0</v>
      </c>
      <c r="D81" s="83">
        <f>+COUNTIFS(SASC!$F:$F,"eólica",SASC!$D:$D,1,SASC!$G:$G,"&gt;50",SASC!$G:$G,"&lt;100",SASC!$J:$J,'Estadística SASC'!$B81)</f>
        <v>0</v>
      </c>
      <c r="E81" s="83">
        <f>+COUNTIFS(SASC!$F:$F,"eólica",SASC!$D:$D,1,SASC!$G:$G,"&gt;=100",SASC!$J:$J,'Estadística SASC'!$B81)</f>
        <v>0</v>
      </c>
      <c r="Z81" s="83" t="s">
        <v>1608</v>
      </c>
      <c r="AA81" s="83">
        <f>+SUMIFS(SASC!$G:$G,SASC!$D:$D,1,SASC!$I:$I,'Estadística SASC'!Z81)</f>
        <v>475</v>
      </c>
      <c r="AB81" s="83">
        <f>+COUNTIFS(SASC!$D:$D,1,SASC!$I:$I,'Estadística SASC'!Z81)</f>
        <v>1</v>
      </c>
      <c r="AE81" s="83" t="s">
        <v>1824</v>
      </c>
      <c r="AF81" s="83">
        <v>18</v>
      </c>
      <c r="AG81" s="83">
        <v>2</v>
      </c>
      <c r="AJ81" s="83" t="s">
        <v>1828</v>
      </c>
      <c r="AK81" s="83">
        <f>+SUMIFS(SASC!G:G,SASC!D:D,1,SASC!E:E,'Estadística SASC'!AJ81)</f>
        <v>0</v>
      </c>
      <c r="AL81" s="83">
        <f>+COUNTIFS(SASC!D:D,1,SASC!E:E,'Estadística SASC'!AJ81)</f>
        <v>1</v>
      </c>
      <c r="AN81" s="83" t="s">
        <v>1856</v>
      </c>
      <c r="AO81" s="83">
        <v>9</v>
      </c>
      <c r="AP81" s="83">
        <v>1</v>
      </c>
      <c r="AR81" s="83" t="s">
        <v>1856</v>
      </c>
      <c r="AS81" s="83">
        <f>+COUNTIFS(SASC!D:D,0,SASC!E:E,'Estadística SASC'!AR81)</f>
        <v>0</v>
      </c>
      <c r="AU81" s="83" t="s">
        <v>1921</v>
      </c>
      <c r="AV81" s="83">
        <v>0</v>
      </c>
    </row>
    <row r="82" spans="2:48" ht="14.25" customHeight="1">
      <c r="B82" s="83" t="s">
        <v>1545</v>
      </c>
      <c r="C82" s="83">
        <f>+COUNTIFS(SASC!$F:$F,"Eólica",SASC!$D:$D,1,SASC!$G:$G,"&lt;=50",SASC!$J:$J,'Estadística SASC'!$B82)</f>
        <v>0</v>
      </c>
      <c r="D82" s="83">
        <f>+COUNTIFS(SASC!$F:$F,"eólica",SASC!$D:$D,1,SASC!$G:$G,"&gt;50",SASC!$G:$G,"&lt;100",SASC!$J:$J,'Estadística SASC'!$B82)</f>
        <v>0</v>
      </c>
      <c r="E82" s="83">
        <f>+COUNTIFS(SASC!$F:$F,"eólica",SASC!$D:$D,1,SASC!$G:$G,"&gt;=100",SASC!$J:$J,'Estadística SASC'!$B82)</f>
        <v>0</v>
      </c>
      <c r="Z82" s="83" t="s">
        <v>1669</v>
      </c>
      <c r="AA82" s="83">
        <f>+SUMIFS(SASC!$G:$G,SASC!$D:$D,1,SASC!$I:$I,'Estadística SASC'!Z82)</f>
        <v>160</v>
      </c>
      <c r="AB82" s="83">
        <f>+COUNTIFS(SASC!$D:$D,1,SASC!$I:$I,'Estadística SASC'!Z82)</f>
        <v>1</v>
      </c>
      <c r="AE82" s="83" t="s">
        <v>1880</v>
      </c>
      <c r="AF82" s="83">
        <v>18</v>
      </c>
      <c r="AG82" s="83">
        <v>2</v>
      </c>
      <c r="AJ82" s="83" t="s">
        <v>1834</v>
      </c>
      <c r="AK82" s="83">
        <f>+SUMIFS(SASC!G:G,SASC!D:D,1,SASC!E:E,'Estadística SASC'!AJ82)</f>
        <v>9</v>
      </c>
      <c r="AL82" s="83">
        <f>+COUNTIFS(SASC!D:D,1,SASC!E:E,'Estadística SASC'!AJ82)</f>
        <v>1</v>
      </c>
      <c r="AN82" s="83" t="s">
        <v>1879</v>
      </c>
      <c r="AO82" s="83">
        <v>9</v>
      </c>
      <c r="AP82" s="83">
        <v>1</v>
      </c>
      <c r="AR82" s="83" t="s">
        <v>1879</v>
      </c>
      <c r="AS82" s="83">
        <f>+COUNTIFS(SASC!D:D,0,SASC!E:E,'Estadística SASC'!AR82)</f>
        <v>0</v>
      </c>
      <c r="AU82" s="83" t="s">
        <v>1554</v>
      </c>
      <c r="AV82" s="83">
        <v>0</v>
      </c>
    </row>
    <row r="83" spans="2:48" ht="14.25" customHeight="1">
      <c r="B83" s="11" t="s">
        <v>1601</v>
      </c>
      <c r="C83" s="83">
        <f>+COUNTIFS(SASC!$F:$F,"Eólica",SASC!$D:$D,1,SASC!$G:$G,"&lt;=50",SASC!$J:$J,'Estadística SASC'!$B83)</f>
        <v>0</v>
      </c>
      <c r="D83" s="83">
        <f>+COUNTIFS(SASC!$F:$F,"eólica",SASC!$D:$D,1,SASC!$G:$G,"&gt;50",SASC!$G:$G,"&lt;100",SASC!$J:$J,'Estadística SASC'!$B83)</f>
        <v>0</v>
      </c>
      <c r="E83" s="83">
        <f>+COUNTIFS(SASC!$F:$F,"eólica",SASC!$D:$D,1,SASC!$G:$G,"&gt;=100",SASC!$J:$J,'Estadística SASC'!$B83)</f>
        <v>0</v>
      </c>
      <c r="Z83" s="83" t="s">
        <v>1872</v>
      </c>
      <c r="AA83" s="83">
        <f>+SUMIFS(SASC!$G:$G,SASC!$D:$D,1,SASC!$I:$I,'Estadística SASC'!Z83)</f>
        <v>16</v>
      </c>
      <c r="AB83" s="83">
        <f>+COUNTIFS(SASC!$D:$D,1,SASC!$I:$I,'Estadística SASC'!Z83)</f>
        <v>1</v>
      </c>
      <c r="AE83" s="83" t="s">
        <v>1835</v>
      </c>
      <c r="AF83" s="83">
        <v>18</v>
      </c>
      <c r="AG83" s="83">
        <v>2</v>
      </c>
      <c r="AJ83" s="83" t="s">
        <v>1837</v>
      </c>
      <c r="AK83" s="83">
        <f>+SUMIFS(SASC!G:G,SASC!D:D,1,SASC!E:E,'Estadística SASC'!AJ83)</f>
        <v>0</v>
      </c>
      <c r="AL83" s="83">
        <f>+COUNTIFS(SASC!D:D,1,SASC!E:E,'Estadística SASC'!AJ83)</f>
        <v>0</v>
      </c>
      <c r="AN83" s="83" t="s">
        <v>1928</v>
      </c>
      <c r="AO83" s="83">
        <v>9</v>
      </c>
      <c r="AP83" s="83">
        <v>1</v>
      </c>
      <c r="AR83" s="83" t="s">
        <v>1928</v>
      </c>
      <c r="AS83" s="83">
        <f>+COUNTIFS(SASC!D:D,0,SASC!E:E,'Estadística SASC'!AR83)</f>
        <v>0</v>
      </c>
      <c r="AU83" s="83" t="s">
        <v>1695</v>
      </c>
      <c r="AV83" s="83">
        <v>0</v>
      </c>
    </row>
    <row r="84" spans="2:48" ht="14.25" customHeight="1">
      <c r="B84" s="83" t="s">
        <v>1629</v>
      </c>
      <c r="C84" s="83">
        <f>+COUNTIFS(SASC!$F:$F,"Eólica",SASC!$D:$D,1,SASC!$G:$G,"&lt;=50",SASC!$J:$J,'Estadística SASC'!$B84)</f>
        <v>0</v>
      </c>
      <c r="D84" s="83">
        <f>+COUNTIFS(SASC!$F:$F,"eólica",SASC!$D:$D,1,SASC!$G:$G,"&gt;50",SASC!$G:$G,"&lt;100",SASC!$J:$J,'Estadística SASC'!$B84)</f>
        <v>0</v>
      </c>
      <c r="E84" s="83">
        <f>+COUNTIFS(SASC!$F:$F,"eólica",SASC!$D:$D,1,SASC!$G:$G,"&gt;=100",SASC!$J:$J,'Estadística SASC'!$B84)</f>
        <v>0</v>
      </c>
      <c r="Z84" s="83" t="s">
        <v>1922</v>
      </c>
      <c r="AA84" s="83">
        <f>+SUMIFS(SASC!$G:$G,SASC!$D:$D,1,SASC!$I:$I,'Estadística SASC'!Z84)</f>
        <v>9</v>
      </c>
      <c r="AB84" s="83">
        <f>+COUNTIFS(SASC!$D:$D,1,SASC!$I:$I,'Estadística SASC'!Z84)</f>
        <v>1</v>
      </c>
      <c r="AE84" s="83" t="s">
        <v>1872</v>
      </c>
      <c r="AF84" s="83">
        <v>16</v>
      </c>
      <c r="AG84" s="83">
        <v>1</v>
      </c>
      <c r="AJ84" s="83" t="s">
        <v>1841</v>
      </c>
      <c r="AK84" s="83">
        <f>+SUMIFS(SASC!G:G,SASC!D:D,1,SASC!E:E,'Estadística SASC'!AJ84)</f>
        <v>280</v>
      </c>
      <c r="AL84" s="83">
        <f>+COUNTIFS(SASC!D:D,1,SASC!E:E,'Estadística SASC'!AJ84)</f>
        <v>2</v>
      </c>
      <c r="AN84" s="83" t="s">
        <v>1847</v>
      </c>
      <c r="AO84" s="83">
        <v>6</v>
      </c>
      <c r="AP84" s="83">
        <v>1</v>
      </c>
      <c r="AR84" s="83" t="s">
        <v>1847</v>
      </c>
      <c r="AS84" s="83">
        <f>+COUNTIFS(SASC!D:D,0,SASC!E:E,'Estadística SASC'!AR84)</f>
        <v>0</v>
      </c>
      <c r="AU84" s="83" t="s">
        <v>1740</v>
      </c>
      <c r="AV84" s="83">
        <v>0</v>
      </c>
    </row>
    <row r="85" spans="2:48" ht="14.25" customHeight="1">
      <c r="B85" s="83" t="s">
        <v>1533</v>
      </c>
      <c r="C85" s="83">
        <f>+COUNTIFS(SASC!$F:$F,"Eólica",SASC!$D:$D,1,SASC!$G:$G,"&lt;=50",SASC!$J:$J,'Estadística SASC'!$B85)</f>
        <v>0</v>
      </c>
      <c r="D85" s="83">
        <f>+COUNTIFS(SASC!$F:$F,"eólica",SASC!$D:$D,1,SASC!$G:$G,"&gt;50",SASC!$G:$G,"&lt;100",SASC!$J:$J,'Estadística SASC'!$B85)</f>
        <v>0</v>
      </c>
      <c r="E85" s="83">
        <f>+COUNTIFS(SASC!$F:$F,"eólica",SASC!$D:$D,1,SASC!$G:$G,"&gt;=100",SASC!$J:$J,'Estadística SASC'!$B85)</f>
        <v>0</v>
      </c>
      <c r="Z85" s="83" t="s">
        <v>262</v>
      </c>
      <c r="AA85" s="83">
        <f>+SUMIFS(SASC!$G:$G,SASC!$D:$D,1,SASC!$I:$I,'Estadística SASC'!Z85)</f>
        <v>98</v>
      </c>
      <c r="AB85" s="83">
        <f>+COUNTIFS(SASC!$D:$D,1,SASC!$I:$I,'Estadística SASC'!Z85)</f>
        <v>1</v>
      </c>
      <c r="AE85" s="83" t="s">
        <v>1644</v>
      </c>
      <c r="AF85" s="83">
        <v>14.3</v>
      </c>
      <c r="AG85" s="83">
        <v>1</v>
      </c>
      <c r="AJ85" s="83" t="s">
        <v>1844</v>
      </c>
      <c r="AK85" s="83">
        <f>+SUMIFS(SASC!G:G,SASC!D:D,1,SASC!E:E,'Estadística SASC'!AJ85)</f>
        <v>9</v>
      </c>
      <c r="AL85" s="83">
        <f>+COUNTIFS(SASC!D:D,1,SASC!E:E,'Estadística SASC'!AJ85)</f>
        <v>1</v>
      </c>
      <c r="AN85" s="83" t="s">
        <v>1882</v>
      </c>
      <c r="AO85" s="83">
        <v>5</v>
      </c>
      <c r="AP85" s="83">
        <v>1</v>
      </c>
      <c r="AR85" s="83" t="s">
        <v>1882</v>
      </c>
      <c r="AS85" s="83">
        <f>+COUNTIFS(SASC!D:D,0,SASC!E:E,'Estadística SASC'!AR85)</f>
        <v>0</v>
      </c>
      <c r="AU85" s="11" t="s">
        <v>1619</v>
      </c>
      <c r="AV85" s="83">
        <v>0</v>
      </c>
    </row>
    <row r="86" spans="2:48" ht="14.25" customHeight="1">
      <c r="B86" s="83" t="s">
        <v>1687</v>
      </c>
      <c r="C86" s="83">
        <f>+COUNTIFS(SASC!$F:$F,"Eólica",SASC!$D:$D,1,SASC!$G:$G,"&lt;=50",SASC!$J:$J,'Estadística SASC'!$B86)</f>
        <v>0</v>
      </c>
      <c r="D86" s="83">
        <f>+COUNTIFS(SASC!$F:$F,"eólica",SASC!$D:$D,1,SASC!$G:$G,"&gt;50",SASC!$G:$G,"&lt;100",SASC!$J:$J,'Estadística SASC'!$B86)</f>
        <v>0</v>
      </c>
      <c r="E86" s="83">
        <f>+COUNTIFS(SASC!$F:$F,"eólica",SASC!$D:$D,1,SASC!$G:$G,"&gt;=100",SASC!$J:$J,'Estadística SASC'!$B86)</f>
        <v>0</v>
      </c>
      <c r="Z86" s="83" t="s">
        <v>1559</v>
      </c>
      <c r="AA86" s="83">
        <f>+SUMIFS(SASC!$G:$G,SASC!$D:$D,1,SASC!$I:$I,'Estadística SASC'!Z86)</f>
        <v>40</v>
      </c>
      <c r="AB86" s="83">
        <f>+COUNTIFS(SASC!$D:$D,1,SASC!$I:$I,'Estadística SASC'!Z86)</f>
        <v>1</v>
      </c>
      <c r="AE86" s="83" t="s">
        <v>1889</v>
      </c>
      <c r="AF86" s="83">
        <v>10</v>
      </c>
      <c r="AG86" s="83">
        <v>1</v>
      </c>
      <c r="AJ86" s="83" t="s">
        <v>1847</v>
      </c>
      <c r="AK86" s="83">
        <f>+SUMIFS(SASC!G:G,SASC!D:D,1,SASC!E:E,'Estadística SASC'!AJ86)</f>
        <v>6</v>
      </c>
      <c r="AL86" s="83">
        <f>+COUNTIFS(SASC!D:D,1,SASC!E:E,'Estadística SASC'!AJ86)</f>
        <v>1</v>
      </c>
      <c r="AN86" s="11" t="s">
        <v>1530</v>
      </c>
      <c r="AO86" s="83">
        <v>0</v>
      </c>
      <c r="AP86" s="83">
        <v>0</v>
      </c>
      <c r="AR86" s="11" t="s">
        <v>1530</v>
      </c>
      <c r="AS86" s="83">
        <f>+COUNTIFS(SASC!D:D,0,SASC!E:E,'Estadística SASC'!AR86)</f>
        <v>1</v>
      </c>
      <c r="AU86" s="11" t="s">
        <v>1871</v>
      </c>
      <c r="AV86" s="83">
        <v>0</v>
      </c>
    </row>
    <row r="87" spans="2:48" ht="14.25" customHeight="1">
      <c r="B87" s="83" t="s">
        <v>1754</v>
      </c>
      <c r="C87" s="83">
        <f>+COUNTIFS(SASC!$F:$F,"Eólica",SASC!$D:$D,1,SASC!$G:$G,"&lt;=50",SASC!$J:$J,'Estadística SASC'!$B87)</f>
        <v>0</v>
      </c>
      <c r="D87" s="83">
        <f>+COUNTIFS(SASC!$F:$F,"eólica",SASC!$D:$D,1,SASC!$G:$G,"&gt;50",SASC!$G:$G,"&lt;100",SASC!$J:$J,'Estadística SASC'!$B87)</f>
        <v>0</v>
      </c>
      <c r="E87" s="83">
        <f>+COUNTIFS(SASC!$F:$F,"eólica",SASC!$D:$D,1,SASC!$G:$G,"&gt;=100",SASC!$J:$J,'Estadística SASC'!$B87)</f>
        <v>0</v>
      </c>
      <c r="Z87" s="83" t="s">
        <v>1730</v>
      </c>
      <c r="AA87" s="83">
        <f>+SUMIFS(SASC!$G:$G,SASC!$D:$D,1,SASC!$I:$I,'Estadística SASC'!Z87)</f>
        <v>1779</v>
      </c>
      <c r="AB87" s="83">
        <f>+COUNTIFS(SASC!$D:$D,1,SASC!$I:$I,'Estadística SASC'!Z87)</f>
        <v>4</v>
      </c>
      <c r="AE87" s="83" t="s">
        <v>1820</v>
      </c>
      <c r="AF87" s="83">
        <v>9</v>
      </c>
      <c r="AG87" s="83">
        <v>1</v>
      </c>
      <c r="AJ87" s="83" t="s">
        <v>1856</v>
      </c>
      <c r="AK87" s="83">
        <f>+SUMIFS(SASC!G:G,SASC!D:D,1,SASC!E:E,'Estadística SASC'!AJ87)</f>
        <v>9</v>
      </c>
      <c r="AL87" s="83">
        <f>+COUNTIFS(SASC!D:D,1,SASC!E:E,'Estadística SASC'!AJ87)</f>
        <v>1</v>
      </c>
      <c r="AN87" s="11" t="s">
        <v>1535</v>
      </c>
      <c r="AO87" s="83">
        <v>0</v>
      </c>
      <c r="AP87" s="83">
        <v>0</v>
      </c>
      <c r="AR87" s="11" t="s">
        <v>1535</v>
      </c>
      <c r="AS87" s="83">
        <f>+COUNTIFS(SASC!D:D,0,SASC!E:E,'Estadística SASC'!AR87)</f>
        <v>1</v>
      </c>
      <c r="AU87" s="11" t="s">
        <v>1886</v>
      </c>
      <c r="AV87" s="83">
        <v>0</v>
      </c>
    </row>
    <row r="88" spans="2:48" ht="14.25" customHeight="1">
      <c r="B88" s="11" t="s">
        <v>1527</v>
      </c>
      <c r="C88" s="83">
        <f>+COUNTIFS(SASC!$F:$F,"Eólica",SASC!$D:$D,1,SASC!$G:$G,"&lt;=50",SASC!$J:$J,'Estadística SASC'!$B88)</f>
        <v>0</v>
      </c>
      <c r="D88" s="83">
        <f>+COUNTIFS(SASC!$F:$F,"eólica",SASC!$D:$D,1,SASC!$G:$G,"&gt;50",SASC!$G:$G,"&lt;100",SASC!$J:$J,'Estadística SASC'!$B88)</f>
        <v>0</v>
      </c>
      <c r="E88" s="83">
        <f>+COUNTIFS(SASC!$F:$F,"eólica",SASC!$D:$D,1,SASC!$G:$G,"&gt;=100",SASC!$J:$J,'Estadística SASC'!$B88)</f>
        <v>0</v>
      </c>
      <c r="Z88" s="83" t="s">
        <v>1868</v>
      </c>
      <c r="AA88" s="83">
        <f>+SUMIFS(SASC!$G:$G,SASC!$D:$D,1,SASC!$I:$I,'Estadística SASC'!Z88)</f>
        <v>880</v>
      </c>
      <c r="AB88" s="83">
        <f>+COUNTIFS(SASC!$D:$D,1,SASC!$I:$I,'Estadística SASC'!Z88)</f>
        <v>2</v>
      </c>
      <c r="AE88" s="83" t="s">
        <v>1939</v>
      </c>
      <c r="AF88" s="83">
        <v>9</v>
      </c>
      <c r="AG88" s="83">
        <v>1</v>
      </c>
      <c r="AJ88" s="83" t="s">
        <v>289</v>
      </c>
      <c r="AK88" s="83">
        <f>+SUMIFS(SASC!G:G,SASC!D:D,1,SASC!E:E,'Estadística SASC'!AJ88)</f>
        <v>840</v>
      </c>
      <c r="AL88" s="83">
        <f>+COUNTIFS(SASC!D:D,1,SASC!E:E,'Estadística SASC'!AJ88)</f>
        <v>13</v>
      </c>
      <c r="AN88" s="83" t="s">
        <v>1558</v>
      </c>
      <c r="AO88" s="83">
        <v>0</v>
      </c>
      <c r="AP88" s="83">
        <v>0</v>
      </c>
      <c r="AR88" s="83" t="s">
        <v>1558</v>
      </c>
      <c r="AS88" s="83">
        <f>+COUNTIFS(SASC!D:D,0,SASC!E:E,'Estadística SASC'!AR88)</f>
        <v>1</v>
      </c>
      <c r="AU88" s="11" t="s">
        <v>1643</v>
      </c>
      <c r="AV88" s="83">
        <v>0</v>
      </c>
    </row>
    <row r="89" spans="2:48" ht="14.25" customHeight="1">
      <c r="B89" s="11" t="s">
        <v>1556</v>
      </c>
      <c r="C89" s="83">
        <f>+COUNTIFS(SASC!$F:$F,"Eólica",SASC!$D:$D,1,SASC!$G:$G,"&lt;=50",SASC!$J:$J,'Estadística SASC'!$B89)</f>
        <v>0</v>
      </c>
      <c r="D89" s="83">
        <f>+COUNTIFS(SASC!$F:$F,"eólica",SASC!$D:$D,1,SASC!$G:$G,"&gt;50",SASC!$G:$G,"&lt;100",SASC!$J:$J,'Estadística SASC'!$B89)</f>
        <v>0</v>
      </c>
      <c r="E89" s="83">
        <f>+COUNTIFS(SASC!$F:$F,"eólica",SASC!$D:$D,1,SASC!$G:$G,"&gt;=100",SASC!$J:$J,'Estadística SASC'!$B89)</f>
        <v>0</v>
      </c>
      <c r="Z89" s="83" t="s">
        <v>1883</v>
      </c>
      <c r="AA89" s="83">
        <f>+SUMIFS(SASC!$G:$G,SASC!$D:$D,1,SASC!$I:$I,'Estadística SASC'!Z89)</f>
        <v>5</v>
      </c>
      <c r="AB89" s="83">
        <f>+COUNTIFS(SASC!$D:$D,1,SASC!$I:$I,'Estadística SASC'!Z89)</f>
        <v>1</v>
      </c>
      <c r="AE89" s="83" t="s">
        <v>1746</v>
      </c>
      <c r="AF89" s="83">
        <v>9</v>
      </c>
      <c r="AG89" s="83">
        <v>1</v>
      </c>
      <c r="AJ89" s="11" t="s">
        <v>1871</v>
      </c>
      <c r="AK89" s="83">
        <f>+SUMIFS(SASC!G:G,SASC!D:D,1,SASC!E:E,'Estadística SASC'!AJ89)</f>
        <v>16</v>
      </c>
      <c r="AL89" s="83">
        <f>+COUNTIFS(SASC!D:D,1,SASC!E:E,'Estadística SASC'!AJ89)</f>
        <v>1</v>
      </c>
      <c r="AN89" s="83" t="s">
        <v>1579</v>
      </c>
      <c r="AO89" s="83">
        <v>0</v>
      </c>
      <c r="AP89" s="83">
        <v>0</v>
      </c>
      <c r="AR89" s="83" t="s">
        <v>1579</v>
      </c>
      <c r="AS89" s="83">
        <f>+COUNTIFS(SASC!D:D,0,SASC!E:E,'Estadística SASC'!AR89)</f>
        <v>1</v>
      </c>
      <c r="AU89" s="11" t="s">
        <v>1706</v>
      </c>
      <c r="AV89" s="83">
        <v>0</v>
      </c>
    </row>
    <row r="90" spans="2:48" ht="14.25" customHeight="1">
      <c r="B90" s="11" t="s">
        <v>1722</v>
      </c>
      <c r="C90" s="83">
        <f>+COUNTIFS(SASC!$F:$F,"Eólica",SASC!$D:$D,1,SASC!$G:$G,"&lt;=50",SASC!$J:$J,'Estadística SASC'!$B90)</f>
        <v>0</v>
      </c>
      <c r="D90" s="83">
        <f>+COUNTIFS(SASC!$F:$F,"eólica",SASC!$D:$D,1,SASC!$G:$G,"&gt;50",SASC!$G:$G,"&lt;100",SASC!$J:$J,'Estadística SASC'!$B90)</f>
        <v>0</v>
      </c>
      <c r="E90" s="83">
        <f>+COUNTIFS(SASC!$F:$F,"eólica",SASC!$D:$D,1,SASC!$G:$G,"&gt;=100",SASC!$J:$J,'Estadística SASC'!$B90)</f>
        <v>0</v>
      </c>
      <c r="Z90" s="83" t="s">
        <v>1636</v>
      </c>
      <c r="AA90" s="83">
        <f>+SUMIFS(SASC!$G:$G,SASC!$D:$D,1,SASC!$I:$I,'Estadística SASC'!Z90)</f>
        <v>110.8</v>
      </c>
      <c r="AB90" s="83">
        <f>+COUNTIFS(SASC!$D:$D,1,SASC!$I:$I,'Estadística SASC'!Z90)</f>
        <v>2</v>
      </c>
      <c r="AE90" s="83" t="s">
        <v>1707</v>
      </c>
      <c r="AF90" s="83">
        <v>9</v>
      </c>
      <c r="AG90" s="83">
        <v>1</v>
      </c>
      <c r="AJ90" s="83" t="s">
        <v>1874</v>
      </c>
      <c r="AK90" s="83">
        <f>+SUMIFS(SASC!G:G,SASC!D:D,1,SASC!E:E,'Estadística SASC'!AJ90)</f>
        <v>60</v>
      </c>
      <c r="AL90" s="83">
        <f>+COUNTIFS(SASC!D:D,1,SASC!E:E,'Estadística SASC'!AJ90)</f>
        <v>1</v>
      </c>
      <c r="AN90" s="83" t="s">
        <v>1588</v>
      </c>
      <c r="AO90" s="83">
        <v>0</v>
      </c>
      <c r="AP90" s="83">
        <v>1</v>
      </c>
      <c r="AR90" s="83" t="s">
        <v>1588</v>
      </c>
      <c r="AS90" s="83">
        <f>+COUNTIFS(SASC!D:D,0,SASC!E:E,'Estadística SASC'!AR90)</f>
        <v>0</v>
      </c>
      <c r="AU90" s="83" t="s">
        <v>1745</v>
      </c>
      <c r="AV90" s="83">
        <v>0</v>
      </c>
    </row>
    <row r="91" spans="2:48" ht="14.25" customHeight="1">
      <c r="B91" s="83" t="s">
        <v>1623</v>
      </c>
      <c r="C91" s="83">
        <f>+COUNTIFS(SASC!$F:$F,"Eólica",SASC!$D:$D,1,SASC!$G:$G,"&lt;=50",SASC!$J:$J,'Estadística SASC'!$B91)</f>
        <v>0</v>
      </c>
      <c r="D91" s="83">
        <f>+COUNTIFS(SASC!$F:$F,"eólica",SASC!$D:$D,1,SASC!$G:$G,"&gt;50",SASC!$G:$G,"&lt;100",SASC!$J:$J,'Estadística SASC'!$B91)</f>
        <v>0</v>
      </c>
      <c r="E91" s="83">
        <f>+COUNTIFS(SASC!$F:$F,"eólica",SASC!$D:$D,1,SASC!$G:$G,"&gt;=100",SASC!$J:$J,'Estadística SASC'!$B91)</f>
        <v>0</v>
      </c>
      <c r="Z91" s="83" t="s">
        <v>1842</v>
      </c>
      <c r="AA91" s="83">
        <f>+SUMIFS(SASC!$G:$G,SASC!$D:$D,1,SASC!$I:$I,'Estadística SASC'!Z91)</f>
        <v>120</v>
      </c>
      <c r="AB91" s="83">
        <f>+COUNTIFS(SASC!$D:$D,1,SASC!$I:$I,'Estadística SASC'!Z91)</f>
        <v>1</v>
      </c>
      <c r="AE91" s="83" t="s">
        <v>1822</v>
      </c>
      <c r="AF91" s="83">
        <v>9</v>
      </c>
      <c r="AG91" s="83">
        <v>1</v>
      </c>
      <c r="AJ91" s="83" t="s">
        <v>1877</v>
      </c>
      <c r="AK91" s="83">
        <f>+SUMIFS(SASC!G:G,SASC!D:D,1,SASC!E:E,'Estadística SASC'!AJ91)</f>
        <v>0</v>
      </c>
      <c r="AL91" s="83">
        <f>+COUNTIFS(SASC!D:D,1,SASC!E:E,'Estadística SASC'!AJ91)</f>
        <v>0</v>
      </c>
      <c r="AN91" s="83" t="s">
        <v>1606</v>
      </c>
      <c r="AO91" s="83">
        <v>0</v>
      </c>
      <c r="AP91" s="83">
        <v>0</v>
      </c>
      <c r="AR91" s="83" t="s">
        <v>1606</v>
      </c>
      <c r="AS91" s="83">
        <f>+COUNTIFS(SASC!D:D,0,SASC!E:E,'Estadística SASC'!AR91)</f>
        <v>1</v>
      </c>
      <c r="AU91" s="83" t="s">
        <v>1834</v>
      </c>
      <c r="AV91" s="83">
        <v>0</v>
      </c>
    </row>
    <row r="92" spans="2:48" ht="14.25" customHeight="1">
      <c r="Z92" s="83" t="s">
        <v>1845</v>
      </c>
      <c r="AA92" s="83">
        <f>+SUMIFS(SASC!$G:$G,SASC!$D:$D,1,SASC!$I:$I,'Estadística SASC'!Z92)</f>
        <v>9</v>
      </c>
      <c r="AB92" s="83">
        <f>+COUNTIFS(SASC!$D:$D,1,SASC!$I:$I,'Estadística SASC'!Z92)</f>
        <v>1</v>
      </c>
      <c r="AE92" s="83" t="s">
        <v>1808</v>
      </c>
      <c r="AF92" s="83">
        <v>9</v>
      </c>
      <c r="AG92" s="83">
        <v>1</v>
      </c>
      <c r="AJ92" s="83" t="s">
        <v>1879</v>
      </c>
      <c r="AK92" s="83">
        <f>+SUMIFS(SASC!G:G,SASC!D:D,1,SASC!E:E,'Estadística SASC'!AJ92)</f>
        <v>9</v>
      </c>
      <c r="AL92" s="83">
        <f>+COUNTIFS(SASC!D:D,1,SASC!E:E,'Estadística SASC'!AJ92)</f>
        <v>1</v>
      </c>
      <c r="AN92" s="83" t="s">
        <v>1685</v>
      </c>
      <c r="AO92" s="83">
        <v>0</v>
      </c>
      <c r="AP92" s="83">
        <v>0</v>
      </c>
      <c r="AR92" s="83" t="s">
        <v>1685</v>
      </c>
      <c r="AS92" s="83">
        <f>+COUNTIFS(SASC!D:D,0,SASC!E:E,'Estadística SASC'!AR92)</f>
        <v>1</v>
      </c>
      <c r="AU92" s="83" t="s">
        <v>1844</v>
      </c>
      <c r="AV92" s="83">
        <v>0</v>
      </c>
    </row>
    <row r="93" spans="2:48" ht="14.25" customHeight="1">
      <c r="Z93" s="83" t="s">
        <v>1785</v>
      </c>
      <c r="AA93" s="83">
        <f>+SUMIFS(SASC!$G:$G,SASC!$D:$D,1,SASC!$I:$I,'Estadística SASC'!Z93)</f>
        <v>9</v>
      </c>
      <c r="AB93" s="83">
        <f>+COUNTIFS(SASC!$D:$D,1,SASC!$I:$I,'Estadística SASC'!Z93)</f>
        <v>1</v>
      </c>
      <c r="AE93" s="83" t="s">
        <v>1922</v>
      </c>
      <c r="AF93" s="83">
        <v>9</v>
      </c>
      <c r="AG93" s="83">
        <v>1</v>
      </c>
      <c r="AJ93" s="83" t="s">
        <v>1882</v>
      </c>
      <c r="AK93" s="83">
        <f>+SUMIFS(SASC!G:G,SASC!D:D,1,SASC!E:E,'Estadística SASC'!AJ93)</f>
        <v>5</v>
      </c>
      <c r="AL93" s="83">
        <f>+COUNTIFS(SASC!D:D,1,SASC!E:E,'Estadística SASC'!AJ93)</f>
        <v>1</v>
      </c>
      <c r="AN93" s="83" t="s">
        <v>1756</v>
      </c>
      <c r="AO93" s="83">
        <v>0</v>
      </c>
      <c r="AP93" s="83">
        <v>0</v>
      </c>
      <c r="AR93" s="83" t="s">
        <v>1756</v>
      </c>
      <c r="AS93" s="83">
        <f>+COUNTIFS(SASC!D:D,0,SASC!E:E,'Estadística SASC'!AR93)</f>
        <v>1</v>
      </c>
      <c r="AU93" s="83" t="s">
        <v>1856</v>
      </c>
      <c r="AV93" s="83">
        <v>0</v>
      </c>
    </row>
    <row r="94" spans="2:48" ht="14.25" customHeight="1">
      <c r="Z94" s="83" t="s">
        <v>1678</v>
      </c>
      <c r="AA94" s="83">
        <f>+SUMIFS(SASC!$G:$G,SASC!$D:$D,1,SASC!$I:$I,'Estadística SASC'!Z94)</f>
        <v>61</v>
      </c>
      <c r="AB94" s="83">
        <f>+COUNTIFS(SASC!$D:$D,1,SASC!$I:$I,'Estadística SASC'!Z94)</f>
        <v>1</v>
      </c>
      <c r="AE94" s="83" t="s">
        <v>1845</v>
      </c>
      <c r="AF94" s="83">
        <v>9</v>
      </c>
      <c r="AG94" s="83">
        <v>1</v>
      </c>
      <c r="AJ94" s="11" t="s">
        <v>1886</v>
      </c>
      <c r="AK94" s="83">
        <f>+SUMIFS(SASC!G:G,SASC!D:D,1,SASC!E:E,'Estadística SASC'!AJ94)</f>
        <v>16</v>
      </c>
      <c r="AL94" s="83">
        <f>+COUNTIFS(SASC!D:D,1,SASC!E:E,'Estadística SASC'!AJ94)</f>
        <v>2</v>
      </c>
      <c r="AN94" s="11" t="s">
        <v>1805</v>
      </c>
      <c r="AO94" s="83">
        <v>0</v>
      </c>
      <c r="AP94" s="83">
        <v>0</v>
      </c>
      <c r="AR94" s="11" t="s">
        <v>1805</v>
      </c>
      <c r="AS94" s="83">
        <f>+COUNTIFS(SASC!D:D,0,SASC!E:E,'Estadística SASC'!AR94)</f>
        <v>1</v>
      </c>
      <c r="AU94" s="83" t="s">
        <v>1879</v>
      </c>
      <c r="AV94" s="83">
        <v>0</v>
      </c>
    </row>
    <row r="95" spans="2:48" ht="14.25" customHeight="1">
      <c r="Z95" s="83" t="s">
        <v>1831</v>
      </c>
      <c r="AA95" s="83">
        <f>+SUMIFS(SASC!$G:$G,SASC!$D:$D,1,SASC!$I:$I,'Estadística SASC'!Z95)</f>
        <v>0</v>
      </c>
      <c r="AB95" s="83">
        <f>+COUNTIFS(SASC!$D:$D,1,SASC!$I:$I,'Estadística SASC'!Z95)</f>
        <v>1</v>
      </c>
      <c r="AE95" s="83" t="s">
        <v>1785</v>
      </c>
      <c r="AF95" s="83">
        <v>9</v>
      </c>
      <c r="AG95" s="83">
        <v>1</v>
      </c>
      <c r="AJ95" s="83" t="s">
        <v>297</v>
      </c>
      <c r="AK95" s="83">
        <f>+SUMIFS(SASC!G:G,SASC!D:D,1,SASC!E:E,'Estadística SASC'!AJ95)</f>
        <v>59</v>
      </c>
      <c r="AL95" s="83">
        <f>+COUNTIFS(SASC!D:D,1,SASC!E:E,'Estadística SASC'!AJ95)</f>
        <v>1</v>
      </c>
      <c r="AN95" s="83" t="s">
        <v>328</v>
      </c>
      <c r="AO95" s="83">
        <v>0</v>
      </c>
      <c r="AP95" s="83">
        <v>0</v>
      </c>
      <c r="AR95" s="83" t="s">
        <v>328</v>
      </c>
      <c r="AS95" s="83">
        <f>+COUNTIFS(SASC!D:D,0,SASC!E:E,'Estadística SASC'!AR95)</f>
        <v>1</v>
      </c>
      <c r="AU95" s="83" t="s">
        <v>1928</v>
      </c>
      <c r="AV95" s="83">
        <v>0</v>
      </c>
    </row>
    <row r="96" spans="2:48" ht="14.25" customHeight="1">
      <c r="Z96" s="83" t="s">
        <v>1887</v>
      </c>
      <c r="AA96" s="83">
        <f>+SUMIFS(SASC!$G:$G,SASC!$D:$D,1,SASC!$I:$I,'Estadística SASC'!Z96)</f>
        <v>6</v>
      </c>
      <c r="AB96" s="83">
        <f>+COUNTIFS(SASC!$D:$D,1,SASC!$I:$I,'Estadística SASC'!Z96)</f>
        <v>1</v>
      </c>
      <c r="AE96" s="83" t="s">
        <v>1929</v>
      </c>
      <c r="AF96" s="83">
        <v>9</v>
      </c>
      <c r="AG96" s="83">
        <v>1</v>
      </c>
      <c r="AJ96" s="83" t="s">
        <v>302</v>
      </c>
      <c r="AK96" s="83">
        <f>+SUMIFS(SASC!G:G,SASC!D:D,1,SASC!E:E,'Estadística SASC'!AJ96)</f>
        <v>350</v>
      </c>
      <c r="AL96" s="83">
        <f>+COUNTIFS(SASC!D:D,1,SASC!E:E,'Estadística SASC'!AJ96)</f>
        <v>2</v>
      </c>
      <c r="AN96" s="83" t="s">
        <v>1814</v>
      </c>
      <c r="AO96" s="83">
        <v>0</v>
      </c>
      <c r="AP96" s="83">
        <v>0</v>
      </c>
      <c r="AR96" s="83" t="s">
        <v>1814</v>
      </c>
      <c r="AS96" s="83">
        <f>+COUNTIFS(SASC!D:D,0,SASC!E:E,'Estadística SASC'!AR96)</f>
        <v>1</v>
      </c>
      <c r="AU96" s="83" t="s">
        <v>1847</v>
      </c>
      <c r="AV96" s="83">
        <v>0</v>
      </c>
    </row>
    <row r="97" spans="26:48" ht="14.25" customHeight="1">
      <c r="Z97" s="83" t="s">
        <v>1704</v>
      </c>
      <c r="AA97" s="83">
        <f>+SUMIFS(SASC!$G:$G,SASC!$D:$D,1,SASC!$I:$I,'Estadística SASC'!Z97)</f>
        <v>80</v>
      </c>
      <c r="AB97" s="83">
        <f>+COUNTIFS(SASC!$D:$D,1,SASC!$I:$I,'Estadística SASC'!Z97)</f>
        <v>1</v>
      </c>
      <c r="AE97" s="83" t="s">
        <v>1934</v>
      </c>
      <c r="AF97" s="83">
        <v>9</v>
      </c>
      <c r="AG97" s="83">
        <v>1</v>
      </c>
      <c r="AJ97" s="83" t="s">
        <v>1921</v>
      </c>
      <c r="AK97" s="83">
        <f>+SUMIFS(SASC!G:G,SASC!D:D,1,SASC!E:E,'Estadística SASC'!AJ97)</f>
        <v>36</v>
      </c>
      <c r="AL97" s="83">
        <f>+COUNTIFS(SASC!D:D,1,SASC!E:E,'Estadística SASC'!AJ97)</f>
        <v>4</v>
      </c>
      <c r="AN97" s="83" t="s">
        <v>1828</v>
      </c>
      <c r="AO97" s="83">
        <v>0</v>
      </c>
      <c r="AP97" s="83">
        <v>1</v>
      </c>
      <c r="AR97" s="83" t="s">
        <v>1828</v>
      </c>
      <c r="AS97" s="83">
        <f>+COUNTIFS(SASC!D:D,0,SASC!E:E,'Estadística SASC'!AR97)</f>
        <v>0</v>
      </c>
      <c r="AU97" s="83" t="s">
        <v>1882</v>
      </c>
      <c r="AV97" s="83">
        <v>0</v>
      </c>
    </row>
    <row r="98" spans="26:48" ht="14.25" customHeight="1">
      <c r="Z98" s="83" t="s">
        <v>1849</v>
      </c>
      <c r="AA98" s="83">
        <f>+SUMIFS(SASC!$G:$G,SASC!$D:$D,1,SASC!$I:$I,'Estadística SASC'!Z98)</f>
        <v>360</v>
      </c>
      <c r="AB98" s="83">
        <f>+COUNTIFS(SASC!$D:$D,1,SASC!$I:$I,'Estadística SASC'!Z98)</f>
        <v>1</v>
      </c>
      <c r="AE98" s="83" t="s">
        <v>1741</v>
      </c>
      <c r="AF98" s="83">
        <v>9</v>
      </c>
      <c r="AG98" s="83">
        <v>1</v>
      </c>
      <c r="AJ98" s="11" t="s">
        <v>1925</v>
      </c>
      <c r="AK98" s="83">
        <f>+SUMIFS(SASC!G:G,SASC!D:D,1,SASC!E:E,'Estadística SASC'!AJ98)</f>
        <v>0</v>
      </c>
      <c r="AL98" s="83">
        <f>+COUNTIFS(SASC!D:D,1,SASC!E:E,'Estadística SASC'!AJ98)</f>
        <v>1</v>
      </c>
      <c r="AN98" s="83" t="s">
        <v>1837</v>
      </c>
      <c r="AO98" s="83">
        <v>0</v>
      </c>
      <c r="AP98" s="83">
        <v>0</v>
      </c>
      <c r="AR98" s="83" t="s">
        <v>1837</v>
      </c>
      <c r="AS98" s="83">
        <f>+COUNTIFS(SASC!D:D,0,SASC!E:E,'Estadística SASC'!AR98)</f>
        <v>1</v>
      </c>
      <c r="AU98" s="83" t="s">
        <v>1588</v>
      </c>
      <c r="AV98" s="83">
        <v>0</v>
      </c>
    </row>
    <row r="99" spans="26:48" ht="14.25" customHeight="1">
      <c r="Z99" s="83" t="s">
        <v>1714</v>
      </c>
      <c r="AA99" s="83">
        <f>+SUMIFS(SASC!$G:$G,SASC!$D:$D,1,SASC!$I:$I,'Estadística SASC'!Z99)</f>
        <v>102.45</v>
      </c>
      <c r="AB99" s="83">
        <f>+COUNTIFS(SASC!$D:$D,1,SASC!$I:$I,'Estadística SASC'!Z99)</f>
        <v>1</v>
      </c>
      <c r="AE99" s="83" t="s">
        <v>1727</v>
      </c>
      <c r="AF99" s="83">
        <v>9</v>
      </c>
      <c r="AG99" s="83">
        <v>1</v>
      </c>
      <c r="AJ99" s="83" t="s">
        <v>1928</v>
      </c>
      <c r="AK99" s="83">
        <f>+SUMIFS(SASC!G:G,SASC!D:D,1,SASC!E:E,'Estadística SASC'!AJ99)</f>
        <v>9</v>
      </c>
      <c r="AL99" s="83">
        <f>+COUNTIFS(SASC!D:D,1,SASC!E:E,'Estadística SASC'!AJ99)</f>
        <v>1</v>
      </c>
      <c r="AN99" s="83" t="s">
        <v>1877</v>
      </c>
      <c r="AO99" s="83">
        <v>0</v>
      </c>
      <c r="AP99" s="83">
        <v>0</v>
      </c>
      <c r="AR99" s="83" t="s">
        <v>1877</v>
      </c>
      <c r="AS99" s="83">
        <f>+COUNTIFS(SASC!D:D,0,SASC!E:E,'Estadística SASC'!AR99)</f>
        <v>1</v>
      </c>
      <c r="AU99" s="83" t="s">
        <v>1828</v>
      </c>
      <c r="AV99" s="83">
        <v>0</v>
      </c>
    </row>
    <row r="100" spans="26:48" ht="14.25" customHeight="1">
      <c r="Z100" s="83" t="s">
        <v>307</v>
      </c>
      <c r="AA100" s="83">
        <f>+SUMIFS(SASC!$G:$G,SASC!$D:$D,1,SASC!$I:$I,'Estadística SASC'!Z100)</f>
        <v>60</v>
      </c>
      <c r="AB100" s="83">
        <f>+COUNTIFS(SASC!$D:$D,1,SASC!$I:$I,'Estadística SASC'!Z100)</f>
        <v>1</v>
      </c>
      <c r="AE100" s="83" t="s">
        <v>1937</v>
      </c>
      <c r="AF100" s="83">
        <v>9</v>
      </c>
      <c r="AG100" s="83">
        <v>1</v>
      </c>
      <c r="AJ100" s="83" t="s">
        <v>1945</v>
      </c>
      <c r="AK100" s="83">
        <f>+SUMIFS(SASC!G:G,SASC!D:D,1,SASC!E:E,'Estadística SASC'!AJ100)</f>
        <v>80</v>
      </c>
      <c r="AL100" s="83">
        <f>+COUNTIFS(SASC!D:D,1,SASC!E:E,'Estadística SASC'!AJ100)</f>
        <v>1</v>
      </c>
      <c r="AN100" s="11" t="s">
        <v>1925</v>
      </c>
      <c r="AO100" s="83">
        <v>0</v>
      </c>
      <c r="AP100" s="83">
        <v>1</v>
      </c>
      <c r="AR100" s="11" t="s">
        <v>1925</v>
      </c>
      <c r="AS100" s="83">
        <f>+COUNTIFS(SASC!D:D,0,SASC!E:E,'Estadística SASC'!AR100)</f>
        <v>0</v>
      </c>
      <c r="AU100" s="11" t="s">
        <v>1925</v>
      </c>
      <c r="AV100" s="83">
        <v>0</v>
      </c>
    </row>
    <row r="101" spans="26:48" ht="14.25" customHeight="1">
      <c r="Z101" s="83" t="s">
        <v>1789</v>
      </c>
      <c r="AA101" s="83">
        <f>+SUMIFS(SASC!$G:$G,SASC!$D:$D,1,SASC!$I:$I,'Estadística SASC'!Z101)</f>
        <v>0</v>
      </c>
      <c r="AB101" s="83">
        <f>+COUNTIFS(SASC!$D:$D,1,SASC!$I:$I,'Estadística SASC'!Z101)</f>
        <v>0</v>
      </c>
      <c r="AE101" s="11" t="s">
        <v>1848</v>
      </c>
      <c r="AF101" s="83">
        <v>6</v>
      </c>
      <c r="AG101" s="83">
        <v>1</v>
      </c>
    </row>
    <row r="102" spans="26:48" ht="14.25" customHeight="1">
      <c r="Z102" s="83" t="s">
        <v>1613</v>
      </c>
      <c r="AA102" s="83">
        <f>+SUMIFS(SASC!$G:$G,SASC!$D:$D,1,SASC!$I:$I,'Estadística SASC'!Z102)</f>
        <v>527.79999999999995</v>
      </c>
      <c r="AB102" s="83">
        <f>+COUNTIFS(SASC!$D:$D,1,SASC!$I:$I,'Estadística SASC'!Z102)</f>
        <v>3</v>
      </c>
      <c r="AE102" s="83" t="s">
        <v>1887</v>
      </c>
      <c r="AF102" s="83">
        <v>6</v>
      </c>
      <c r="AG102" s="83">
        <v>1</v>
      </c>
    </row>
    <row r="103" spans="26:48" ht="14.25" customHeight="1">
      <c r="Z103" s="11" t="s">
        <v>1613</v>
      </c>
      <c r="AA103" s="83">
        <f>+SUMIFS(SASC!$G:$G,SASC!$D:$D,1,SASC!$I:$I,'Estadística SASC'!Z103)</f>
        <v>527.79999999999995</v>
      </c>
      <c r="AB103" s="83">
        <f>+COUNTIFS(SASC!$D:$D,1,SASC!$I:$I,'Estadística SASC'!Z103)</f>
        <v>3</v>
      </c>
      <c r="AE103" s="83" t="s">
        <v>1883</v>
      </c>
      <c r="AF103" s="83">
        <v>5</v>
      </c>
      <c r="AG103" s="83">
        <v>1</v>
      </c>
    </row>
    <row r="104" spans="26:48" ht="14.25" customHeight="1">
      <c r="Z104" s="11" t="s">
        <v>1926</v>
      </c>
      <c r="AA104" s="83">
        <f>+SUMIFS(SASC!$G:$G,SASC!$D:$D,1,SASC!$I:$I,'Estadística SASC'!Z104)</f>
        <v>0</v>
      </c>
      <c r="AB104" s="83">
        <f>+COUNTIFS(SASC!$D:$D,1,SASC!$I:$I,'Estadística SASC'!Z104)</f>
        <v>1</v>
      </c>
      <c r="AE104" s="83" t="s">
        <v>1831</v>
      </c>
      <c r="AF104" s="83">
        <v>0</v>
      </c>
      <c r="AG104" s="83">
        <v>1</v>
      </c>
    </row>
    <row r="105" spans="26:48" ht="14.25" customHeight="1">
      <c r="Z105" s="83" t="s">
        <v>160</v>
      </c>
      <c r="AA105" s="83">
        <f>+SUMIFS(SASC!$G:$G,SASC!$D:$D,1,SASC!$I:$I,'Estadística SASC'!Z105)</f>
        <v>550</v>
      </c>
      <c r="AB105" s="83">
        <f>+COUNTIFS(SASC!$D:$D,1,SASC!$I:$I,'Estadística SASC'!Z105)</f>
        <v>2</v>
      </c>
      <c r="AE105" s="11" t="s">
        <v>1926</v>
      </c>
      <c r="AF105" s="83">
        <v>0</v>
      </c>
      <c r="AG105" s="83">
        <v>1</v>
      </c>
    </row>
    <row r="106" spans="26:48" ht="14.25" customHeight="1">
      <c r="Z106" s="11" t="s">
        <v>1716</v>
      </c>
      <c r="AA106" s="83">
        <f>+SUMIFS(SASC!$G:$G,SASC!$D:$D,1,SASC!$I:$I,'Estadística SASC'!Z106)</f>
        <v>250</v>
      </c>
      <c r="AB106" s="83">
        <f>+COUNTIFS(SASC!$D:$D,1,SASC!$I:$I,'Estadística SASC'!Z106)</f>
        <v>1</v>
      </c>
      <c r="AE106" s="83" t="s">
        <v>1536</v>
      </c>
      <c r="AF106" s="83">
        <v>0</v>
      </c>
      <c r="AG106" s="83">
        <v>0</v>
      </c>
    </row>
    <row r="107" spans="26:48" ht="14.25" customHeight="1">
      <c r="Z107" s="83" t="s">
        <v>1861</v>
      </c>
      <c r="AA107" s="83">
        <f>+SUMIFS(SASC!$G:$G,SASC!$D:$D,1,SASC!$I:$I,'Estadística SASC'!Z107)</f>
        <v>50</v>
      </c>
      <c r="AB107" s="83">
        <f>+COUNTIFS(SASC!$D:$D,1,SASC!$I:$I,'Estadística SASC'!Z107)</f>
        <v>1</v>
      </c>
      <c r="AE107" s="83" t="s">
        <v>1896</v>
      </c>
      <c r="AF107" s="83">
        <v>0</v>
      </c>
      <c r="AG107" s="83">
        <v>0</v>
      </c>
    </row>
    <row r="108" spans="26:48" ht="14.25" customHeight="1">
      <c r="Z108" s="83" t="s">
        <v>1889</v>
      </c>
      <c r="AA108" s="83">
        <f>+SUMIFS(SASC!$G:$G,SASC!$D:$D,1,SASC!$I:$I,'Estadística SASC'!Z108)</f>
        <v>10</v>
      </c>
      <c r="AB108" s="83">
        <f>+COUNTIFS(SASC!$D:$D,1,SASC!$I:$I,'Estadística SASC'!Z108)</f>
        <v>1</v>
      </c>
      <c r="AE108" s="83" t="s">
        <v>1816</v>
      </c>
      <c r="AF108" s="83">
        <v>0</v>
      </c>
      <c r="AG108" s="83">
        <v>0</v>
      </c>
    </row>
    <row r="109" spans="26:48" ht="14.25" customHeight="1">
      <c r="Z109" s="83" t="s">
        <v>1860</v>
      </c>
      <c r="AA109" s="83">
        <f>+SUMIFS(SASC!$G:$G,SASC!$D:$D,1,SASC!$I:$I,'Estadística SASC'!Z109)</f>
        <v>40</v>
      </c>
      <c r="AB109" s="83">
        <f>+COUNTIFS(SASC!$D:$D,1,SASC!$I:$I,'Estadística SASC'!Z109)</f>
        <v>1</v>
      </c>
      <c r="AE109" s="83" t="s">
        <v>1791</v>
      </c>
      <c r="AF109" s="83">
        <v>0</v>
      </c>
      <c r="AG109" s="83">
        <v>0</v>
      </c>
    </row>
    <row r="110" spans="26:48" ht="14.25" customHeight="1">
      <c r="Z110" s="11" t="s">
        <v>1569</v>
      </c>
      <c r="AA110" s="83">
        <f>+SUMIFS(SASC!$G:$G,SASC!$D:$D,1,SASC!$I:$I,'Estadística SASC'!Z110)</f>
        <v>286.39999999999998</v>
      </c>
      <c r="AB110" s="83">
        <f>+COUNTIFS(SASC!$D:$D,1,SASC!$I:$I,'Estadística SASC'!Z110)</f>
        <v>2</v>
      </c>
      <c r="AE110" s="83" t="s">
        <v>1858</v>
      </c>
      <c r="AF110" s="83">
        <v>0</v>
      </c>
      <c r="AG110" s="83">
        <v>0</v>
      </c>
    </row>
    <row r="111" spans="26:48" ht="14.25" customHeight="1">
      <c r="Z111" s="83" t="s">
        <v>1898</v>
      </c>
      <c r="AA111" s="83">
        <f>+SUMIFS(SASC!$G:$G,SASC!$D:$D,1,SASC!$I:$I,'Estadística SASC'!Z111)</f>
        <v>0</v>
      </c>
      <c r="AB111" s="83">
        <f>+COUNTIFS(SASC!$D:$D,1,SASC!$I:$I,'Estadística SASC'!Z111)</f>
        <v>0</v>
      </c>
      <c r="AE111" s="11" t="s">
        <v>1757</v>
      </c>
      <c r="AF111" s="83">
        <v>0</v>
      </c>
      <c r="AG111" s="83">
        <v>0</v>
      </c>
    </row>
    <row r="112" spans="26:48" ht="14.25" customHeight="1">
      <c r="Z112" s="83" t="s">
        <v>1929</v>
      </c>
      <c r="AA112" s="83">
        <f>+SUMIFS(SASC!$G:$G,SASC!$D:$D,1,SASC!$I:$I,'Estadística SASC'!Z112)</f>
        <v>9</v>
      </c>
      <c r="AB112" s="83">
        <f>+COUNTIFS(SASC!$D:$D,1,SASC!$I:$I,'Estadística SASC'!Z112)</f>
        <v>1</v>
      </c>
      <c r="AE112" s="83" t="s">
        <v>1750</v>
      </c>
      <c r="AF112" s="83">
        <v>0</v>
      </c>
      <c r="AG112" s="83">
        <v>0</v>
      </c>
    </row>
    <row r="113" spans="26:33" ht="14.25" customHeight="1">
      <c r="Z113" s="83" t="s">
        <v>1934</v>
      </c>
      <c r="AA113" s="83">
        <f>+SUMIFS(SASC!$G:$G,SASC!$D:$D,1,SASC!$I:$I,'Estadística SASC'!Z113)</f>
        <v>9</v>
      </c>
      <c r="AB113" s="83">
        <f>+COUNTIFS(SASC!$D:$D,1,SASC!$I:$I,'Estadística SASC'!Z113)</f>
        <v>1</v>
      </c>
      <c r="AE113" s="83" t="s">
        <v>1866</v>
      </c>
      <c r="AF113" s="83">
        <v>0</v>
      </c>
      <c r="AG113" s="83">
        <v>0</v>
      </c>
    </row>
    <row r="114" spans="26:33" ht="14.25" customHeight="1">
      <c r="Z114" s="83" t="s">
        <v>1741</v>
      </c>
      <c r="AA114" s="83">
        <f>+SUMIFS(SASC!$G:$G,SASC!$D:$D,1,SASC!$I:$I,'Estadística SASC'!Z114)</f>
        <v>9</v>
      </c>
      <c r="AB114" s="83">
        <f>+COUNTIFS(SASC!$D:$D,1,SASC!$I:$I,'Estadística SASC'!Z114)</f>
        <v>1</v>
      </c>
      <c r="AE114" s="83" t="s">
        <v>1796</v>
      </c>
      <c r="AF114" s="83">
        <v>0</v>
      </c>
      <c r="AG114" s="83">
        <v>0</v>
      </c>
    </row>
    <row r="115" spans="26:33" ht="14.25" customHeight="1">
      <c r="Z115" s="83" t="s">
        <v>1727</v>
      </c>
      <c r="AA115" s="83">
        <f>+SUMIFS(SASC!$G:$G,SASC!$D:$D,1,SASC!$I:$I,'Estadística SASC'!Z115)</f>
        <v>9</v>
      </c>
      <c r="AB115" s="83">
        <f>+COUNTIFS(SASC!$D:$D,1,SASC!$I:$I,'Estadística SASC'!Z115)</f>
        <v>1</v>
      </c>
      <c r="AE115" s="83" t="s">
        <v>1914</v>
      </c>
      <c r="AF115" s="83">
        <v>0</v>
      </c>
      <c r="AG115" s="83">
        <v>0</v>
      </c>
    </row>
    <row r="116" spans="26:33" ht="14.25" customHeight="1">
      <c r="Z116" s="83" t="s">
        <v>1906</v>
      </c>
      <c r="AA116" s="83">
        <f>+SUMIFS(SASC!$G:$G,SASC!$D:$D,1,SASC!$I:$I,'Estadística SASC'!Z116)</f>
        <v>105</v>
      </c>
      <c r="AB116" s="83">
        <f>+COUNTIFS(SASC!$D:$D,1,SASC!$I:$I,'Estadística SASC'!Z116)</f>
        <v>1</v>
      </c>
      <c r="AE116" s="83" t="s">
        <v>1789</v>
      </c>
      <c r="AF116" s="83">
        <v>0</v>
      </c>
      <c r="AG116" s="83">
        <v>0</v>
      </c>
    </row>
    <row r="117" spans="26:33" ht="14.25" customHeight="1">
      <c r="Z117" s="83" t="s">
        <v>1937</v>
      </c>
      <c r="AA117" s="83">
        <f>+SUMIFS(SASC!$G:$G,SASC!$D:$D,1,SASC!$I:$I,'Estadística SASC'!Z117)</f>
        <v>9</v>
      </c>
      <c r="AB117" s="83">
        <f>+COUNTIFS(SASC!$D:$D,1,SASC!$I:$I,'Estadística SASC'!Z117)</f>
        <v>1</v>
      </c>
      <c r="AE117" s="83" t="s">
        <v>1613</v>
      </c>
      <c r="AF117" s="83">
        <v>0</v>
      </c>
      <c r="AG117" s="83">
        <v>0</v>
      </c>
    </row>
    <row r="118" spans="26:33" ht="14.25" customHeight="1">
      <c r="Z118" s="83" t="s">
        <v>382</v>
      </c>
      <c r="AA118" s="83">
        <f>+SUMIFS(SASC!$G:$G,SASC!$D:$D,1,SASC!$I:$I,'Estadística SASC'!Z118)</f>
        <v>151.19999999999999</v>
      </c>
      <c r="AB118" s="83">
        <f>+COUNTIFS(SASC!$D:$D,1,SASC!$I:$I,'Estadística SASC'!Z118)</f>
        <v>1</v>
      </c>
      <c r="AE118" s="83" t="s">
        <v>1898</v>
      </c>
      <c r="AF118" s="83">
        <v>0</v>
      </c>
      <c r="AG118" s="83">
        <v>0</v>
      </c>
    </row>
    <row r="119" spans="26:33" ht="14.25" customHeight="1"/>
    <row r="120" spans="26:33" ht="14.25" customHeight="1"/>
    <row r="121" spans="26:33" ht="14.25" customHeight="1"/>
    <row r="122" spans="26:33" ht="14.25" customHeight="1"/>
    <row r="123" spans="26:33" ht="14.25" customHeight="1"/>
    <row r="124" spans="26:33" ht="14.25" customHeight="1"/>
    <row r="125" spans="26:33" ht="14.25" customHeight="1"/>
    <row r="126" spans="26:33" ht="14.25" customHeight="1"/>
    <row r="127" spans="26:33" ht="14.25" customHeight="1"/>
    <row r="128" spans="26:33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U2:AV100" xr:uid="{00000000-0009-0000-0000-00000F000000}">
    <sortState xmlns:xlrd2="http://schemas.microsoft.com/office/spreadsheetml/2017/richdata2" ref="AU2:AV100">
      <sortCondition descending="1" ref="AV2:AV100"/>
    </sortState>
  </autoFilter>
  <mergeCells count="9">
    <mergeCell ref="AN1:AP1"/>
    <mergeCell ref="AR1:AS1"/>
    <mergeCell ref="B28:J28"/>
    <mergeCell ref="B46:J46"/>
    <mergeCell ref="B76:J76"/>
    <mergeCell ref="B1:J1"/>
    <mergeCell ref="Z1:AB1"/>
    <mergeCell ref="AE1:AG1"/>
    <mergeCell ref="AJ1:AL1"/>
  </mergeCells>
  <pageMargins left="0.7" right="0.7" top="0.75" bottom="0.75" header="0" footer="0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W1000"/>
  <sheetViews>
    <sheetView workbookViewId="0"/>
  </sheetViews>
  <sheetFormatPr baseColWidth="10" defaultColWidth="14.42578125" defaultRowHeight="15" customHeight="1"/>
  <cols>
    <col min="1" max="1" width="4.42578125" customWidth="1"/>
    <col min="2" max="2" width="13.140625" customWidth="1"/>
    <col min="3" max="3" width="18.85546875" customWidth="1"/>
    <col min="4" max="4" width="11.42578125" customWidth="1"/>
    <col min="5" max="5" width="21.28515625" customWidth="1"/>
    <col min="6" max="6" width="5.140625" customWidth="1"/>
    <col min="7" max="7" width="6.28515625" customWidth="1"/>
    <col min="8" max="8" width="8.85546875" customWidth="1"/>
    <col min="9" max="25" width="10.7109375" customWidth="1"/>
    <col min="26" max="26" width="44.28515625" customWidth="1"/>
    <col min="27" max="30" width="10.7109375" customWidth="1"/>
    <col min="31" max="31" width="44.28515625" customWidth="1"/>
    <col min="32" max="32" width="15.5703125" customWidth="1"/>
    <col min="33" max="35" width="10.7109375" customWidth="1"/>
    <col min="36" max="36" width="37.5703125" customWidth="1"/>
    <col min="37" max="39" width="10.7109375" customWidth="1"/>
    <col min="40" max="40" width="37.5703125" customWidth="1"/>
    <col min="41" max="43" width="10.7109375" customWidth="1"/>
    <col min="44" max="44" width="37.5703125" customWidth="1"/>
    <col min="45" max="47" width="10.7109375" customWidth="1"/>
    <col min="48" max="48" width="37.5703125" customWidth="1"/>
    <col min="49" max="49" width="10.7109375" customWidth="1"/>
  </cols>
  <sheetData>
    <row r="1" spans="2:49" ht="14.25" customHeight="1">
      <c r="B1" s="487" t="s">
        <v>2432</v>
      </c>
      <c r="C1" s="488"/>
      <c r="D1" s="488"/>
      <c r="E1" s="488"/>
      <c r="F1" s="488"/>
      <c r="G1" s="488"/>
      <c r="H1" s="488"/>
      <c r="I1" s="488"/>
      <c r="J1" s="480"/>
      <c r="Z1" s="485" t="s">
        <v>2433</v>
      </c>
      <c r="AA1" s="486"/>
      <c r="AB1" s="486"/>
      <c r="AE1" s="485" t="s">
        <v>2434</v>
      </c>
      <c r="AF1" s="486"/>
      <c r="AG1" s="486"/>
      <c r="AJ1" s="485" t="s">
        <v>2435</v>
      </c>
      <c r="AK1" s="486"/>
      <c r="AL1" s="486"/>
      <c r="AN1" s="485" t="s">
        <v>2436</v>
      </c>
      <c r="AO1" s="486"/>
      <c r="AP1" s="486"/>
      <c r="AS1" s="11" t="s">
        <v>2437</v>
      </c>
    </row>
    <row r="2" spans="2:49" ht="14.25" customHeight="1">
      <c r="Z2" s="83" t="s">
        <v>2438</v>
      </c>
      <c r="AA2" s="83" t="s">
        <v>5</v>
      </c>
      <c r="AB2" s="83" t="s">
        <v>2439</v>
      </c>
      <c r="AE2" s="83" t="s">
        <v>2438</v>
      </c>
      <c r="AF2" s="83" t="s">
        <v>5</v>
      </c>
      <c r="AG2" s="83" t="s">
        <v>2439</v>
      </c>
      <c r="AK2" s="83" t="s">
        <v>5</v>
      </c>
      <c r="AL2" s="83" t="s">
        <v>2439</v>
      </c>
      <c r="AO2" s="83" t="s">
        <v>5</v>
      </c>
      <c r="AP2" s="83" t="s">
        <v>2439</v>
      </c>
      <c r="AS2" s="83" t="s">
        <v>2439</v>
      </c>
      <c r="AW2" s="83" t="s">
        <v>2439</v>
      </c>
    </row>
    <row r="3" spans="2:49" ht="14.25" customHeight="1">
      <c r="C3" s="11" t="s">
        <v>31</v>
      </c>
      <c r="D3" s="83" t="s">
        <v>36</v>
      </c>
      <c r="E3" s="11" t="s">
        <v>1539</v>
      </c>
      <c r="F3" s="83" t="s">
        <v>1542</v>
      </c>
      <c r="G3" s="83" t="s">
        <v>15</v>
      </c>
      <c r="H3" s="83" t="s">
        <v>1626</v>
      </c>
      <c r="I3" s="11" t="s">
        <v>448</v>
      </c>
      <c r="J3" s="83" t="s">
        <v>2440</v>
      </c>
      <c r="Z3" s="11" t="s">
        <v>2314</v>
      </c>
      <c r="AA3" s="83">
        <f>+SUMIFS(SUCT!G:G,SUCT!D:D,1,SUCT!I:I,'Estadística SUCT'!Z3)</f>
        <v>29.5</v>
      </c>
      <c r="AB3" s="83">
        <f>+COUNTIFS(SUCT!D:D,1,SUCT!I:I,'Estadística SUCT'!Z3)</f>
        <v>1</v>
      </c>
      <c r="AE3" s="11" t="s">
        <v>2248</v>
      </c>
      <c r="AF3" s="83">
        <v>446.45</v>
      </c>
      <c r="AG3" s="83">
        <v>2</v>
      </c>
      <c r="AJ3" s="11" t="s">
        <v>2112</v>
      </c>
      <c r="AK3" s="83">
        <f>+SUMIFS(SUCT!G:G,SUCT!D:D,1,SUCT!E:E,'Estadística SUCT'!AJ3)</f>
        <v>0</v>
      </c>
      <c r="AL3" s="83">
        <f>+COUNTIFS(SUCT!D:D,1,SUCT!E:E,'Estadística SUCT'!AJ3)</f>
        <v>0</v>
      </c>
      <c r="AN3" s="83" t="s">
        <v>293</v>
      </c>
      <c r="AO3" s="83">
        <v>637.59999999999991</v>
      </c>
      <c r="AP3" s="83">
        <v>5</v>
      </c>
      <c r="AR3" s="11" t="s">
        <v>2112</v>
      </c>
      <c r="AS3" s="83">
        <f>COUNTIFS(SUCT!D:D,0,SUCT!E:E,'Estadística SUCT'!AR3)</f>
        <v>1</v>
      </c>
      <c r="AV3" s="83" t="s">
        <v>2206</v>
      </c>
      <c r="AW3" s="83">
        <v>2</v>
      </c>
    </row>
    <row r="4" spans="2:49" ht="14.25" customHeight="1">
      <c r="B4" s="83" t="s">
        <v>1560</v>
      </c>
      <c r="C4" s="83">
        <f>+SUMIFS(SUCT!$G:$G,SUCT!$D:$D,"1",SUCT!$J:$J,'Estadística SUCT'!$B4,SUCT!$F:$F,'Estadística SUCT'!C$3)</f>
        <v>0</v>
      </c>
      <c r="D4" s="83">
        <f>+SUMIFS(SUCT!$G:$G,SUCT!$D:$D,"1",SUCT!$J:$J,'Estadística SUCT'!$B4,SUCT!$F:$F,'Estadística SUCT'!D$3)</f>
        <v>0</v>
      </c>
      <c r="E4" s="83">
        <f>+SUMIFS(SUCT!$G:$G,SUCT!$D:$D,"1",SUCT!$J:$J,'Estadística SUCT'!$B4,SUCT!$F:$F,'Estadística SUCT'!E$3)</f>
        <v>0</v>
      </c>
      <c r="F4" s="83">
        <f>+SUMIFS(SUCT!$G:$G,SUCT!$D:$D,"1",SUCT!$J:$J,'Estadística SUCT'!$B4,SUCT!$F:$F,'Estadística SUCT'!F$3)</f>
        <v>0</v>
      </c>
      <c r="G4" s="83">
        <f>+SUMIFS(SUCT!$G:$G,SUCT!$D:$D,"1",SUCT!$J:$J,'Estadística SUCT'!$B4,SUCT!$F:$F,'Estadística SUCT'!G$3)</f>
        <v>0</v>
      </c>
      <c r="H4" s="83">
        <f>+SUMIFS(SUCT!$G:$G,SUCT!$D:$D,"1",SUCT!$J:$J,'Estadística SUCT'!$B4,SUCT!$F:$F,'Estadística SUCT'!H$3)</f>
        <v>0</v>
      </c>
      <c r="I4" s="83">
        <f>+SUMIFS(SUCT!$G:$G,SUCT!$D:$D,"1",SUCT!$J:$J,'Estadística SUCT'!$B4,SUCT!$F:$F,'Estadística SUCT'!I$3)</f>
        <v>0</v>
      </c>
      <c r="J4" s="83">
        <f t="shared" ref="J4:J17" si="0">+SUM(C4:I4)</f>
        <v>0</v>
      </c>
      <c r="Z4" s="11" t="s">
        <v>2240</v>
      </c>
      <c r="AA4" s="83">
        <f>+SUMIFS(SUCT!G:G,SUCT!D:D,1,SUCT!I:I,'Estadística SUCT'!Z4)</f>
        <v>100</v>
      </c>
      <c r="AB4" s="83">
        <f>+COUNTIFS(SUCT!D:D,1,SUCT!I:I,'Estadística SUCT'!Z4)</f>
        <v>1</v>
      </c>
      <c r="AE4" s="11" t="s">
        <v>2263</v>
      </c>
      <c r="AF4" s="83">
        <v>400</v>
      </c>
      <c r="AG4" s="83">
        <v>1</v>
      </c>
      <c r="AJ4" s="11" t="s">
        <v>2116</v>
      </c>
      <c r="AK4" s="83">
        <f>+SUMIFS(SUCT!G:G,SUCT!D:D,1,SUCT!E:E,'Estadística SUCT'!AJ4)</f>
        <v>2.9</v>
      </c>
      <c r="AL4" s="83">
        <f>+COUNTIFS(SUCT!D:D,1,SUCT!E:E,'Estadística SUCT'!AJ4)</f>
        <v>1</v>
      </c>
      <c r="AN4" s="83" t="s">
        <v>286</v>
      </c>
      <c r="AO4" s="83">
        <v>604</v>
      </c>
      <c r="AP4" s="83">
        <v>9</v>
      </c>
      <c r="AR4" s="11" t="s">
        <v>2116</v>
      </c>
      <c r="AS4" s="83">
        <f>COUNTIFS(SUCT!D:D,0,SUCT!E:E,'Estadística SUCT'!AR4)</f>
        <v>0</v>
      </c>
      <c r="AV4" s="83" t="s">
        <v>2329</v>
      </c>
      <c r="AW4" s="83">
        <v>2</v>
      </c>
    </row>
    <row r="5" spans="2:49" ht="14.25" customHeight="1">
      <c r="B5" s="11" t="s">
        <v>1577</v>
      </c>
      <c r="C5" s="83">
        <f>+SUMIFS(SUCT!$G:$G,SUCT!$D:$D,"1",SUCT!$J:$J,'Estadística SUCT'!$B5,SUCT!$F:$F,'Estadística SUCT'!C$3)</f>
        <v>0</v>
      </c>
      <c r="D5" s="83">
        <f>+SUMIFS(SUCT!$G:$G,SUCT!$D:$D,"1",SUCT!$J:$J,'Estadística SUCT'!$B5,SUCT!$F:$F,'Estadística SUCT'!D$3)</f>
        <v>0</v>
      </c>
      <c r="E5" s="83">
        <f>+SUMIFS(SUCT!$G:$G,SUCT!$D:$D,"1",SUCT!$J:$J,'Estadística SUCT'!$B5,SUCT!$F:$F,'Estadística SUCT'!E$3)</f>
        <v>0</v>
      </c>
      <c r="F5" s="83">
        <f>+SUMIFS(SUCT!$G:$G,SUCT!$D:$D,"1",SUCT!$J:$J,'Estadística SUCT'!$B5,SUCT!$F:$F,'Estadística SUCT'!F$3)</f>
        <v>18</v>
      </c>
      <c r="G5" s="83">
        <f>+SUMIFS(SUCT!$G:$G,SUCT!$D:$D,"1",SUCT!$J:$J,'Estadística SUCT'!$B5,SUCT!$F:$F,'Estadística SUCT'!G$3)</f>
        <v>0</v>
      </c>
      <c r="H5" s="83">
        <f>+SUMIFS(SUCT!$G:$G,SUCT!$D:$D,"1",SUCT!$J:$J,'Estadística SUCT'!$B5,SUCT!$F:$F,'Estadística SUCT'!H$3)</f>
        <v>0</v>
      </c>
      <c r="I5" s="83">
        <f>+SUMIFS(SUCT!$G:$G,SUCT!$D:$D,"1",SUCT!$J:$J,'Estadística SUCT'!$B5,SUCT!$F:$F,'Estadística SUCT'!I$3)</f>
        <v>0</v>
      </c>
      <c r="J5" s="83">
        <f t="shared" si="0"/>
        <v>18</v>
      </c>
      <c r="Z5" s="11" t="s">
        <v>2287</v>
      </c>
      <c r="AA5" s="83">
        <f>+SUMIFS(SUCT!G:G,SUCT!D:D,1,SUCT!I:I,'Estadística SUCT'!Z5)</f>
        <v>0</v>
      </c>
      <c r="AB5" s="83">
        <f>+COUNTIFS(SUCT!D:D,1,SUCT!I:I,'Estadística SUCT'!Z5)</f>
        <v>0</v>
      </c>
      <c r="AE5" s="11" t="s">
        <v>2139</v>
      </c>
      <c r="AF5" s="83">
        <v>256</v>
      </c>
      <c r="AG5" s="83">
        <v>3</v>
      </c>
      <c r="AJ5" s="11" t="s">
        <v>2119</v>
      </c>
      <c r="AK5" s="83">
        <f>+SUMIFS(SUCT!G:G,SUCT!D:D,1,SUCT!E:E,'Estadística SUCT'!AJ5)</f>
        <v>1.6</v>
      </c>
      <c r="AL5" s="83">
        <f>+COUNTIFS(SUCT!D:D,1,SUCT!E:E,'Estadística SUCT'!AJ5)</f>
        <v>1</v>
      </c>
      <c r="AN5" s="83" t="s">
        <v>334</v>
      </c>
      <c r="AO5" s="83">
        <v>400</v>
      </c>
      <c r="AP5" s="83">
        <v>1</v>
      </c>
      <c r="AR5" s="11" t="s">
        <v>2119</v>
      </c>
      <c r="AS5" s="83">
        <f>COUNTIFS(SUCT!D:D,0,SUCT!E:E,'Estadística SUCT'!AR5)</f>
        <v>0</v>
      </c>
      <c r="AV5" s="11" t="s">
        <v>2112</v>
      </c>
      <c r="AW5" s="83">
        <v>1</v>
      </c>
    </row>
    <row r="6" spans="2:49" ht="14.25" customHeight="1">
      <c r="B6" s="83" t="s">
        <v>1565</v>
      </c>
      <c r="C6" s="83">
        <f>+SUMIFS(SUCT!$G:$G,SUCT!$D:$D,"1",SUCT!$J:$J,'Estadística SUCT'!$B6,SUCT!$F:$F,'Estadística SUCT'!C$3)</f>
        <v>0</v>
      </c>
      <c r="D6" s="83">
        <f>+SUMIFS(SUCT!$G:$G,SUCT!$D:$D,"1",SUCT!$J:$J,'Estadística SUCT'!$B6,SUCT!$F:$F,'Estadística SUCT'!D$3)</f>
        <v>0</v>
      </c>
      <c r="E6" s="83">
        <f>+SUMIFS(SUCT!$G:$G,SUCT!$D:$D,"1",SUCT!$J:$J,'Estadística SUCT'!$B6,SUCT!$F:$F,'Estadística SUCT'!E$3)</f>
        <v>603.59999999999991</v>
      </c>
      <c r="F6" s="83">
        <f>+SUMIFS(SUCT!$G:$G,SUCT!$D:$D,"1",SUCT!$J:$J,'Estadística SUCT'!$B6,SUCT!$F:$F,'Estadística SUCT'!F$3)</f>
        <v>2088.6</v>
      </c>
      <c r="G6" s="83">
        <f>+SUMIFS(SUCT!$G:$G,SUCT!$D:$D,"1",SUCT!$J:$J,'Estadística SUCT'!$B6,SUCT!$F:$F,'Estadística SUCT'!G$3)</f>
        <v>0</v>
      </c>
      <c r="H6" s="83">
        <f>+SUMIFS(SUCT!$G:$G,SUCT!$D:$D,"1",SUCT!$J:$J,'Estadística SUCT'!$B6,SUCT!$F:$F,'Estadística SUCT'!H$3)</f>
        <v>62</v>
      </c>
      <c r="I6" s="83">
        <f>+SUMIFS(SUCT!$G:$G,SUCT!$D:$D,"1",SUCT!$J:$J,'Estadística SUCT'!$B6,SUCT!$F:$F,'Estadística SUCT'!I$3)</f>
        <v>33</v>
      </c>
      <c r="J6" s="83">
        <f t="shared" si="0"/>
        <v>2787.2</v>
      </c>
      <c r="Z6" s="11" t="s">
        <v>2385</v>
      </c>
      <c r="AA6" s="83">
        <f>+SUMIFS(SUCT!G:G,SUCT!D:D,1,SUCT!I:I,'Estadística SUCT'!Z6)</f>
        <v>9</v>
      </c>
      <c r="AB6" s="83">
        <f>+COUNTIFS(SUCT!D:D,1,SUCT!I:I,'Estadística SUCT'!Z6)</f>
        <v>1</v>
      </c>
      <c r="AE6" s="11" t="s">
        <v>2284</v>
      </c>
      <c r="AF6" s="83">
        <v>250</v>
      </c>
      <c r="AG6" s="83">
        <v>1</v>
      </c>
      <c r="AJ6" s="11" t="s">
        <v>2122</v>
      </c>
      <c r="AK6" s="83">
        <f>+SUMIFS(SUCT!G:G,SUCT!D:D,1,SUCT!E:E,'Estadística SUCT'!AJ6)</f>
        <v>19.98</v>
      </c>
      <c r="AL6" s="83">
        <f>+COUNTIFS(SUCT!D:D,1,SUCT!E:E,'Estadística SUCT'!AJ6)</f>
        <v>1</v>
      </c>
      <c r="AN6" s="83" t="s">
        <v>331</v>
      </c>
      <c r="AO6" s="83">
        <v>291.39999999999998</v>
      </c>
      <c r="AP6" s="83">
        <v>1</v>
      </c>
      <c r="AR6" s="11" t="s">
        <v>2122</v>
      </c>
      <c r="AS6" s="83">
        <f>COUNTIFS(SUCT!D:D,0,SUCT!E:E,'Estadística SUCT'!AR6)</f>
        <v>0</v>
      </c>
      <c r="AV6" s="83" t="s">
        <v>2126</v>
      </c>
      <c r="AW6" s="83">
        <v>1</v>
      </c>
    </row>
    <row r="7" spans="2:49" ht="14.25" customHeight="1">
      <c r="B7" s="83" t="s">
        <v>1582</v>
      </c>
      <c r="C7" s="83">
        <f>+SUMIFS(SUCT!$G:$G,SUCT!$D:$D,"1",SUCT!$J:$J,'Estadística SUCT'!$B7,SUCT!$F:$F,'Estadística SUCT'!C$3)</f>
        <v>11.809999999999999</v>
      </c>
      <c r="D7" s="83">
        <f>+SUMIFS(SUCT!$G:$G,SUCT!$D:$D,"1",SUCT!$J:$J,'Estadística SUCT'!$B7,SUCT!$F:$F,'Estadística SUCT'!D$3)</f>
        <v>0</v>
      </c>
      <c r="E7" s="83">
        <f>+SUMIFS(SUCT!$G:$G,SUCT!$D:$D,"1",SUCT!$J:$J,'Estadística SUCT'!$B7,SUCT!$F:$F,'Estadística SUCT'!E$3)</f>
        <v>177.6</v>
      </c>
      <c r="F7" s="83">
        <f>+SUMIFS(SUCT!$G:$G,SUCT!$D:$D,"1",SUCT!$J:$J,'Estadística SUCT'!$B7,SUCT!$F:$F,'Estadística SUCT'!F$3)</f>
        <v>1527.5999999999997</v>
      </c>
      <c r="G7" s="83">
        <f>+SUMIFS(SUCT!$G:$G,SUCT!$D:$D,"1",SUCT!$J:$J,'Estadística SUCT'!$B7,SUCT!$F:$F,'Estadística SUCT'!G$3)</f>
        <v>0</v>
      </c>
      <c r="H7" s="83">
        <f>+SUMIFS(SUCT!$G:$G,SUCT!$D:$D,"1",SUCT!$J:$J,'Estadística SUCT'!$B7,SUCT!$F:$F,'Estadística SUCT'!H$3)</f>
        <v>133.345</v>
      </c>
      <c r="I7" s="83">
        <f>+SUMIFS(SUCT!$G:$G,SUCT!$D:$D,"1",SUCT!$J:$J,'Estadística SUCT'!$B7,SUCT!$F:$F,'Estadística SUCT'!I$3)</f>
        <v>0</v>
      </c>
      <c r="J7" s="83">
        <f t="shared" si="0"/>
        <v>1850.3549999999998</v>
      </c>
      <c r="Z7" s="11" t="s">
        <v>2211</v>
      </c>
      <c r="AA7" s="83">
        <f>+SUMIFS(SUCT!G:G,SUCT!D:D,1,SUCT!I:I,'Estadística SUCT'!Z7)</f>
        <v>80</v>
      </c>
      <c r="AB7" s="83">
        <f>+COUNTIFS(SUCT!D:D,1,SUCT!I:I,'Estadística SUCT'!Z7)</f>
        <v>1</v>
      </c>
      <c r="AE7" s="83" t="s">
        <v>353</v>
      </c>
      <c r="AF7" s="83">
        <v>240</v>
      </c>
      <c r="AG7" s="83">
        <v>1</v>
      </c>
      <c r="AJ7" s="83" t="s">
        <v>2126</v>
      </c>
      <c r="AK7" s="83">
        <f>+SUMIFS(SUCT!G:G,SUCT!D:D,1,SUCT!E:E,'Estadística SUCT'!AJ7)</f>
        <v>0</v>
      </c>
      <c r="AL7" s="83">
        <f>+COUNTIFS(SUCT!D:D,1,SUCT!E:E,'Estadística SUCT'!AJ7)</f>
        <v>0</v>
      </c>
      <c r="AN7" s="11" t="s">
        <v>1568</v>
      </c>
      <c r="AO7" s="83">
        <v>264</v>
      </c>
      <c r="AP7" s="83">
        <v>2</v>
      </c>
      <c r="AR7" s="83" t="s">
        <v>2126</v>
      </c>
      <c r="AS7" s="83">
        <f>COUNTIFS(SUCT!D:D,0,SUCT!E:E,'Estadística SUCT'!AR7)</f>
        <v>1</v>
      </c>
      <c r="AV7" s="11" t="s">
        <v>2132</v>
      </c>
      <c r="AW7" s="83">
        <v>1</v>
      </c>
    </row>
    <row r="8" spans="2:49" ht="14.25" customHeight="1">
      <c r="B8" s="83" t="s">
        <v>1545</v>
      </c>
      <c r="C8" s="83">
        <f>+SUMIFS(SUCT!$G:$G,SUCT!$D:$D,"1",SUCT!$J:$J,'Estadística SUCT'!$B8,SUCT!$F:$F,'Estadística SUCT'!C$3)</f>
        <v>0</v>
      </c>
      <c r="D8" s="83">
        <f>+SUMIFS(SUCT!$G:$G,SUCT!$D:$D,"1",SUCT!$J:$J,'Estadística SUCT'!$B8,SUCT!$F:$F,'Estadística SUCT'!D$3)</f>
        <v>0</v>
      </c>
      <c r="E8" s="83">
        <f>+SUMIFS(SUCT!$G:$G,SUCT!$D:$D,"1",SUCT!$J:$J,'Estadística SUCT'!$B8,SUCT!$F:$F,'Estadística SUCT'!E$3)</f>
        <v>70</v>
      </c>
      <c r="F8" s="83">
        <f>+SUMIFS(SUCT!$G:$G,SUCT!$D:$D,"1",SUCT!$J:$J,'Estadística SUCT'!$B8,SUCT!$F:$F,'Estadística SUCT'!F$3)</f>
        <v>240</v>
      </c>
      <c r="G8" s="83">
        <f>+SUMIFS(SUCT!$G:$G,SUCT!$D:$D,"1",SUCT!$J:$J,'Estadística SUCT'!$B8,SUCT!$F:$F,'Estadística SUCT'!G$3)</f>
        <v>150</v>
      </c>
      <c r="H8" s="83">
        <f>+SUMIFS(SUCT!$G:$G,SUCT!$D:$D,"1",SUCT!$J:$J,'Estadística SUCT'!$B8,SUCT!$F:$F,'Estadística SUCT'!H$3)</f>
        <v>0</v>
      </c>
      <c r="I8" s="83">
        <f>+SUMIFS(SUCT!$G:$G,SUCT!$D:$D,"1",SUCT!$J:$J,'Estadística SUCT'!$B8,SUCT!$F:$F,'Estadística SUCT'!I$3)</f>
        <v>0</v>
      </c>
      <c r="J8" s="83">
        <f t="shared" si="0"/>
        <v>460</v>
      </c>
      <c r="Z8" s="11" t="s">
        <v>2276</v>
      </c>
      <c r="AA8" s="83">
        <f>+SUMIFS(SUCT!G:G,SUCT!D:D,1,SUCT!I:I,'Estadística SUCT'!Z8)</f>
        <v>9</v>
      </c>
      <c r="AB8" s="83">
        <f>+COUNTIFS(SUCT!D:D,1,SUCT!I:I,'Estadística SUCT'!Z8)</f>
        <v>1</v>
      </c>
      <c r="AE8" s="83" t="s">
        <v>337</v>
      </c>
      <c r="AF8" s="83">
        <v>220</v>
      </c>
      <c r="AG8" s="83">
        <v>1</v>
      </c>
      <c r="AJ8" s="11" t="s">
        <v>2129</v>
      </c>
      <c r="AK8" s="83">
        <f>+SUMIFS(SUCT!G:G,SUCT!D:D,1,SUCT!E:E,'Estadística SUCT'!AJ8)</f>
        <v>2.5</v>
      </c>
      <c r="AL8" s="83">
        <f>+COUNTIFS(SUCT!D:D,1,SUCT!E:E,'Estadística SUCT'!AJ8)</f>
        <v>1</v>
      </c>
      <c r="AN8" s="83" t="s">
        <v>342</v>
      </c>
      <c r="AO8" s="83">
        <v>250</v>
      </c>
      <c r="AP8" s="83">
        <v>1</v>
      </c>
      <c r="AR8" s="11" t="s">
        <v>2129</v>
      </c>
      <c r="AS8" s="83">
        <f>COUNTIFS(SUCT!D:D,0,SUCT!E:E,'Estadística SUCT'!AR8)</f>
        <v>0</v>
      </c>
      <c r="AV8" s="11" t="s">
        <v>2141</v>
      </c>
      <c r="AW8" s="83">
        <v>1</v>
      </c>
    </row>
    <row r="9" spans="2:49" ht="14.25" customHeight="1">
      <c r="B9" s="11" t="s">
        <v>1601</v>
      </c>
      <c r="C9" s="83">
        <f>+SUMIFS(SUCT!$G:$G,SUCT!$D:$D,"1",SUCT!$J:$J,'Estadística SUCT'!$B9,SUCT!$F:$F,'Estadística SUCT'!C$3)</f>
        <v>0</v>
      </c>
      <c r="D9" s="83">
        <f>+SUMIFS(SUCT!$G:$G,SUCT!$D:$D,"1",SUCT!$J:$J,'Estadística SUCT'!$B9,SUCT!$F:$F,'Estadística SUCT'!D$3)</f>
        <v>0</v>
      </c>
      <c r="E9" s="83">
        <f>+SUMIFS(SUCT!$G:$G,SUCT!$D:$D,"1",SUCT!$J:$J,'Estadística SUCT'!$B9,SUCT!$F:$F,'Estadística SUCT'!E$3)</f>
        <v>0</v>
      </c>
      <c r="F9" s="83">
        <f>+SUMIFS(SUCT!$G:$G,SUCT!$D:$D,"1",SUCT!$J:$J,'Estadística SUCT'!$B9,SUCT!$F:$F,'Estadística SUCT'!F$3)</f>
        <v>246</v>
      </c>
      <c r="G9" s="83">
        <f>+SUMIFS(SUCT!$G:$G,SUCT!$D:$D,"1",SUCT!$J:$J,'Estadística SUCT'!$B9,SUCT!$F:$F,'Estadística SUCT'!G$3)</f>
        <v>0</v>
      </c>
      <c r="H9" s="83">
        <f>+SUMIFS(SUCT!$G:$G,SUCT!$D:$D,"1",SUCT!$J:$J,'Estadística SUCT'!$B9,SUCT!$F:$F,'Estadística SUCT'!H$3)</f>
        <v>12</v>
      </c>
      <c r="I9" s="83">
        <f>+SUMIFS(SUCT!$G:$G,SUCT!$D:$D,"1",SUCT!$J:$J,'Estadística SUCT'!$B9,SUCT!$F:$F,'Estadística SUCT'!I$3)</f>
        <v>0</v>
      </c>
      <c r="J9" s="83">
        <f t="shared" si="0"/>
        <v>258</v>
      </c>
      <c r="Z9" s="11" t="s">
        <v>2292</v>
      </c>
      <c r="AA9" s="83">
        <f>+SUMIFS(SUCT!G:G,SUCT!D:D,1,SUCT!I:I,'Estadística SUCT'!Z9)</f>
        <v>67</v>
      </c>
      <c r="AB9" s="83">
        <f>+COUNTIFS(SUCT!D:D,1,SUCT!I:I,'Estadística SUCT'!Z9)</f>
        <v>1</v>
      </c>
      <c r="AE9" s="83" t="s">
        <v>2150</v>
      </c>
      <c r="AF9" s="83">
        <v>201</v>
      </c>
      <c r="AG9" s="83">
        <v>1</v>
      </c>
      <c r="AJ9" s="11" t="s">
        <v>2132</v>
      </c>
      <c r="AK9" s="83">
        <f>+SUMIFS(SUCT!G:G,SUCT!D:D,1,SUCT!E:E,'Estadística SUCT'!AJ9)</f>
        <v>0</v>
      </c>
      <c r="AL9" s="83">
        <f>+COUNTIFS(SUCT!D:D,1,SUCT!E:E,'Estadística SUCT'!AJ9)</f>
        <v>0</v>
      </c>
      <c r="AN9" s="83" t="s">
        <v>2149</v>
      </c>
      <c r="AO9" s="83">
        <v>201</v>
      </c>
      <c r="AP9" s="83">
        <v>1</v>
      </c>
      <c r="AR9" s="11" t="s">
        <v>2132</v>
      </c>
      <c r="AS9" s="83">
        <f>COUNTIFS(SUCT!D:D,0,SUCT!E:E,'Estadística SUCT'!AR9)</f>
        <v>1</v>
      </c>
      <c r="AV9" s="11" t="s">
        <v>2174</v>
      </c>
      <c r="AW9" s="83">
        <v>1</v>
      </c>
    </row>
    <row r="10" spans="2:49" ht="14.25" customHeight="1">
      <c r="B10" s="83" t="s">
        <v>1629</v>
      </c>
      <c r="C10" s="83">
        <f>+SUMIFS(SUCT!$G:$G,SUCT!$D:$D,"1",SUCT!$J:$J,'Estadística SUCT'!$B10,SUCT!$F:$F,'Estadística SUCT'!C$3)</f>
        <v>0</v>
      </c>
      <c r="D10" s="83">
        <f>+SUMIFS(SUCT!$G:$G,SUCT!$D:$D,"1",SUCT!$J:$J,'Estadística SUCT'!$B10,SUCT!$F:$F,'Estadística SUCT'!D$3)</f>
        <v>0</v>
      </c>
      <c r="E10" s="83">
        <f>+SUMIFS(SUCT!$G:$G,SUCT!$D:$D,"1",SUCT!$J:$J,'Estadística SUCT'!$B10,SUCT!$F:$F,'Estadística SUCT'!E$3)</f>
        <v>0</v>
      </c>
      <c r="F10" s="83">
        <f>+SUMIFS(SUCT!$G:$G,SUCT!$D:$D,"1",SUCT!$J:$J,'Estadística SUCT'!$B10,SUCT!$F:$F,'Estadística SUCT'!F$3)</f>
        <v>47.5</v>
      </c>
      <c r="G10" s="83">
        <f>+SUMIFS(SUCT!$G:$G,SUCT!$D:$D,"1",SUCT!$J:$J,'Estadística SUCT'!$B10,SUCT!$F:$F,'Estadística SUCT'!G$3)</f>
        <v>0</v>
      </c>
      <c r="H10" s="83">
        <f>+SUMIFS(SUCT!$G:$G,SUCT!$D:$D,"1",SUCT!$J:$J,'Estadística SUCT'!$B10,SUCT!$F:$F,'Estadística SUCT'!H$3)</f>
        <v>0</v>
      </c>
      <c r="I10" s="83">
        <f>+SUMIFS(SUCT!$G:$G,SUCT!$D:$D,"1",SUCT!$J:$J,'Estadística SUCT'!$B10,SUCT!$F:$F,'Estadística SUCT'!I$3)</f>
        <v>0</v>
      </c>
      <c r="J10" s="83">
        <f t="shared" si="0"/>
        <v>47.5</v>
      </c>
      <c r="Z10" s="11" t="s">
        <v>2196</v>
      </c>
      <c r="AA10" s="83">
        <f>+SUMIFS(SUCT!G:G,SUCT!D:D,1,SUCT!I:I,'Estadística SUCT'!Z10)</f>
        <v>50</v>
      </c>
      <c r="AB10" s="83">
        <f>+COUNTIFS(SUCT!D:D,1,SUCT!I:I,'Estadística SUCT'!Z10)</f>
        <v>1</v>
      </c>
      <c r="AE10" s="83" t="s">
        <v>2244</v>
      </c>
      <c r="AF10" s="83">
        <v>200</v>
      </c>
      <c r="AG10" s="83">
        <v>1</v>
      </c>
      <c r="AJ10" s="11" t="s">
        <v>2134</v>
      </c>
      <c r="AK10" s="83">
        <f>+SUMIFS(SUCT!G:G,SUCT!D:D,1,SUCT!E:E,'Estadística SUCT'!AJ10)</f>
        <v>20</v>
      </c>
      <c r="AL10" s="83">
        <f>+COUNTIFS(SUCT!D:D,1,SUCT!E:E,'Estadística SUCT'!AJ10)</f>
        <v>1</v>
      </c>
      <c r="AN10" s="11" t="s">
        <v>2242</v>
      </c>
      <c r="AO10" s="83">
        <v>200</v>
      </c>
      <c r="AP10" s="83">
        <v>1</v>
      </c>
      <c r="AR10" s="11" t="s">
        <v>2134</v>
      </c>
      <c r="AS10" s="83">
        <f>COUNTIFS(SUCT!D:D,0,SUCT!E:E,'Estadística SUCT'!AR10)</f>
        <v>0</v>
      </c>
      <c r="AV10" s="11" t="s">
        <v>1639</v>
      </c>
      <c r="AW10" s="83">
        <v>1</v>
      </c>
    </row>
    <row r="11" spans="2:49" ht="14.25" customHeight="1">
      <c r="B11" s="83" t="s">
        <v>1533</v>
      </c>
      <c r="C11" s="83">
        <f>+SUMIFS(SUCT!$G:$G,SUCT!$D:$D,"1",SUCT!$J:$J,'Estadística SUCT'!$B11,SUCT!$F:$F,'Estadística SUCT'!C$3)</f>
        <v>25.3</v>
      </c>
      <c r="D11" s="83">
        <f>+SUMIFS(SUCT!$G:$G,SUCT!$D:$D,"1",SUCT!$J:$J,'Estadística SUCT'!$B11,SUCT!$F:$F,'Estadística SUCT'!D$3)</f>
        <v>0</v>
      </c>
      <c r="E11" s="83">
        <f>+SUMIFS(SUCT!$G:$G,SUCT!$D:$D,"1",SUCT!$J:$J,'Estadística SUCT'!$B11,SUCT!$F:$F,'Estadística SUCT'!E$3)</f>
        <v>0</v>
      </c>
      <c r="F11" s="83">
        <f>+SUMIFS(SUCT!$G:$G,SUCT!$D:$D,"1",SUCT!$J:$J,'Estadística SUCT'!$B11,SUCT!$F:$F,'Estadística SUCT'!F$3)</f>
        <v>0</v>
      </c>
      <c r="G11" s="83">
        <f>+SUMIFS(SUCT!$G:$G,SUCT!$D:$D,"1",SUCT!$J:$J,'Estadística SUCT'!$B11,SUCT!$F:$F,'Estadística SUCT'!G$3)</f>
        <v>0</v>
      </c>
      <c r="H11" s="83">
        <f>+SUMIFS(SUCT!$G:$G,SUCT!$D:$D,"1",SUCT!$J:$J,'Estadística SUCT'!$B11,SUCT!$F:$F,'Estadística SUCT'!H$3)</f>
        <v>0</v>
      </c>
      <c r="I11" s="83">
        <f>+SUMIFS(SUCT!$G:$G,SUCT!$D:$D,"1",SUCT!$J:$J,'Estadística SUCT'!$B11,SUCT!$F:$F,'Estadística SUCT'!I$3)</f>
        <v>0</v>
      </c>
      <c r="J11" s="83">
        <f t="shared" si="0"/>
        <v>25.3</v>
      </c>
      <c r="Z11" s="11" t="s">
        <v>2135</v>
      </c>
      <c r="AA11" s="83">
        <f>+SUMIFS(SUCT!G:G,SUCT!D:D,1,SUCT!I:I,'Estadística SUCT'!Z11)</f>
        <v>20</v>
      </c>
      <c r="AB11" s="83">
        <f>+COUNTIFS(SUCT!D:D,1,SUCT!I:I,'Estadística SUCT'!Z11)</f>
        <v>1</v>
      </c>
      <c r="AE11" s="83" t="s">
        <v>351</v>
      </c>
      <c r="AF11" s="83">
        <v>199.2</v>
      </c>
      <c r="AG11" s="83">
        <v>2</v>
      </c>
      <c r="AJ11" s="11" t="s">
        <v>1535</v>
      </c>
      <c r="AK11" s="83">
        <f>+SUMIFS(SUCT!G:G,SUCT!D:D,1,SUCT!E:E,'Estadística SUCT'!AJ11)</f>
        <v>50</v>
      </c>
      <c r="AL11" s="83">
        <f>+COUNTIFS(SUCT!D:D,1,SUCT!E:E,'Estadística SUCT'!AJ11)</f>
        <v>1</v>
      </c>
      <c r="AN11" s="83" t="s">
        <v>2177</v>
      </c>
      <c r="AO11" s="83">
        <v>180</v>
      </c>
      <c r="AP11" s="83">
        <v>1</v>
      </c>
      <c r="AR11" s="11" t="s">
        <v>1535</v>
      </c>
      <c r="AS11" s="83">
        <f>COUNTIFS(SUCT!D:D,0,SUCT!E:E,'Estadística SUCT'!AR11)</f>
        <v>0</v>
      </c>
      <c r="AV11" s="11" t="s">
        <v>2203</v>
      </c>
      <c r="AW11" s="83">
        <v>1</v>
      </c>
    </row>
    <row r="12" spans="2:49" ht="14.25" customHeight="1">
      <c r="B12" s="83" t="s">
        <v>1687</v>
      </c>
      <c r="C12" s="83">
        <f>+SUMIFS(SUCT!$G:$G,SUCT!$D:$D,"1",SUCT!$J:$J,'Estadística SUCT'!$B12,SUCT!$F:$F,'Estadística SUCT'!C$3)</f>
        <v>19.98</v>
      </c>
      <c r="D12" s="83">
        <f>+SUMIFS(SUCT!$G:$G,SUCT!$D:$D,"1",SUCT!$J:$J,'Estadística SUCT'!$B12,SUCT!$F:$F,'Estadística SUCT'!D$3)</f>
        <v>50</v>
      </c>
      <c r="E12" s="83">
        <f>+SUMIFS(SUCT!$G:$G,SUCT!$D:$D,"1",SUCT!$J:$J,'Estadística SUCT'!$B12,SUCT!$F:$F,'Estadística SUCT'!E$3)</f>
        <v>0</v>
      </c>
      <c r="F12" s="83">
        <f>+SUMIFS(SUCT!$G:$G,SUCT!$D:$D,"1",SUCT!$J:$J,'Estadística SUCT'!$B12,SUCT!$F:$F,'Estadística SUCT'!F$3)</f>
        <v>0</v>
      </c>
      <c r="G12" s="83">
        <f>+SUMIFS(SUCT!$G:$G,SUCT!$D:$D,"1",SUCT!$J:$J,'Estadística SUCT'!$B12,SUCT!$F:$F,'Estadística SUCT'!G$3)</f>
        <v>0</v>
      </c>
      <c r="H12" s="83">
        <f>+SUMIFS(SUCT!$G:$G,SUCT!$D:$D,"1",SUCT!$J:$J,'Estadística SUCT'!$B12,SUCT!$F:$F,'Estadística SUCT'!H$3)</f>
        <v>0</v>
      </c>
      <c r="I12" s="83">
        <f>+SUMIFS(SUCT!$G:$G,SUCT!$D:$D,"1",SUCT!$J:$J,'Estadística SUCT'!$B12,SUCT!$F:$F,'Estadística SUCT'!I$3)</f>
        <v>0</v>
      </c>
      <c r="J12" s="83">
        <f t="shared" si="0"/>
        <v>69.98</v>
      </c>
      <c r="Z12" s="11" t="s">
        <v>2167</v>
      </c>
      <c r="AA12" s="83">
        <f>+SUMIFS(SUCT!G:G,SUCT!D:D,1,SUCT!I:I,'Estadística SUCT'!Z12)</f>
        <v>84</v>
      </c>
      <c r="AB12" s="83">
        <f>+COUNTIFS(SUCT!D:D,1,SUCT!I:I,'Estadística SUCT'!Z12)</f>
        <v>1</v>
      </c>
      <c r="AE12" s="11" t="s">
        <v>2157</v>
      </c>
      <c r="AF12" s="83">
        <v>184.8</v>
      </c>
      <c r="AG12" s="83">
        <v>1</v>
      </c>
      <c r="AJ12" s="11" t="s">
        <v>1568</v>
      </c>
      <c r="AK12" s="83">
        <f>+SUMIFS(SUCT!G:G,SUCT!D:D,1,SUCT!E:E,'Estadística SUCT'!AJ12)</f>
        <v>264</v>
      </c>
      <c r="AL12" s="83">
        <f>+COUNTIFS(SUCT!D:D,1,SUCT!E:E,'Estadística SUCT'!AJ12)</f>
        <v>2</v>
      </c>
      <c r="AN12" s="11" t="s">
        <v>2277</v>
      </c>
      <c r="AO12" s="83">
        <v>177.6</v>
      </c>
      <c r="AP12" s="83">
        <v>1</v>
      </c>
      <c r="AR12" s="11" t="s">
        <v>1568</v>
      </c>
      <c r="AS12" s="83">
        <f>COUNTIFS(SUCT!D:D,0,SUCT!E:E,'Estadística SUCT'!AR12)</f>
        <v>0</v>
      </c>
      <c r="AV12" s="83" t="s">
        <v>2220</v>
      </c>
      <c r="AW12" s="83">
        <v>1</v>
      </c>
    </row>
    <row r="13" spans="2:49" ht="14.25" customHeight="1">
      <c r="B13" s="83" t="s">
        <v>1754</v>
      </c>
      <c r="C13" s="83">
        <f>+SUMIFS(SUCT!$G:$G,SUCT!$D:$D,"1",SUCT!$J:$J,'Estadística SUCT'!$B13,SUCT!$F:$F,'Estadística SUCT'!C$3)</f>
        <v>0</v>
      </c>
      <c r="D13" s="83">
        <f>+SUMIFS(SUCT!$G:$G,SUCT!$D:$D,"1",SUCT!$J:$J,'Estadística SUCT'!$B13,SUCT!$F:$F,'Estadística SUCT'!D$3)</f>
        <v>0</v>
      </c>
      <c r="E13" s="83">
        <f>+SUMIFS(SUCT!$G:$G,SUCT!$D:$D,"1",SUCT!$J:$J,'Estadística SUCT'!$B13,SUCT!$F:$F,'Estadística SUCT'!E$3)</f>
        <v>0</v>
      </c>
      <c r="F13" s="83">
        <f>+SUMIFS(SUCT!$G:$G,SUCT!$D:$D,"1",SUCT!$J:$J,'Estadística SUCT'!$B13,SUCT!$F:$F,'Estadística SUCT'!F$3)</f>
        <v>0</v>
      </c>
      <c r="G13" s="83">
        <f>+SUMIFS(SUCT!$G:$G,SUCT!$D:$D,"1",SUCT!$J:$J,'Estadística SUCT'!$B13,SUCT!$F:$F,'Estadística SUCT'!G$3)</f>
        <v>0</v>
      </c>
      <c r="H13" s="83">
        <f>+SUMIFS(SUCT!$G:$G,SUCT!$D:$D,"1",SUCT!$J:$J,'Estadística SUCT'!$B13,SUCT!$F:$F,'Estadística SUCT'!H$3)</f>
        <v>0</v>
      </c>
      <c r="I13" s="83">
        <f>+SUMIFS(SUCT!$G:$G,SUCT!$D:$D,"1",SUCT!$J:$J,'Estadística SUCT'!$B13,SUCT!$F:$F,'Estadística SUCT'!I$3)</f>
        <v>0</v>
      </c>
      <c r="J13" s="83">
        <f t="shared" si="0"/>
        <v>0</v>
      </c>
      <c r="Z13" s="11" t="s">
        <v>2234</v>
      </c>
      <c r="AA13" s="83">
        <f>+SUMIFS(SUCT!G:G,SUCT!D:D,1,SUCT!I:I,'Estadística SUCT'!Z13)</f>
        <v>12</v>
      </c>
      <c r="AB13" s="83">
        <f>+COUNTIFS(SUCT!D:D,1,SUCT!I:I,'Estadística SUCT'!Z13)</f>
        <v>1</v>
      </c>
      <c r="AE13" s="11" t="s">
        <v>2179</v>
      </c>
      <c r="AF13" s="83">
        <v>180</v>
      </c>
      <c r="AG13" s="83">
        <v>1</v>
      </c>
      <c r="AJ13" s="11" t="s">
        <v>2141</v>
      </c>
      <c r="AK13" s="83">
        <f>+SUMIFS(SUCT!G:G,SUCT!D:D,1,SUCT!E:E,'Estadística SUCT'!AJ13)</f>
        <v>2.95</v>
      </c>
      <c r="AL13" s="83">
        <f>+COUNTIFS(SUCT!D:D,1,SUCT!E:E,'Estadística SUCT'!AJ13)</f>
        <v>1</v>
      </c>
      <c r="AN13" s="83" t="s">
        <v>198</v>
      </c>
      <c r="AO13" s="83">
        <v>173</v>
      </c>
      <c r="AP13" s="83">
        <v>4</v>
      </c>
      <c r="AR13" s="11" t="s">
        <v>2141</v>
      </c>
      <c r="AS13" s="83">
        <f>COUNTIFS(SUCT!D:D,0,SUCT!E:E,'Estadística SUCT'!AR13)</f>
        <v>1</v>
      </c>
      <c r="AV13" s="83" t="s">
        <v>2223</v>
      </c>
      <c r="AW13" s="83">
        <v>1</v>
      </c>
    </row>
    <row r="14" spans="2:49" ht="14.25" customHeight="1">
      <c r="B14" s="11" t="s">
        <v>1527</v>
      </c>
      <c r="C14" s="83">
        <f>+SUMIFS(SUCT!$G:$G,SUCT!$D:$D,"1",SUCT!$J:$J,'Estadística SUCT'!$B14,SUCT!$F:$F,'Estadística SUCT'!C$3)</f>
        <v>29.61</v>
      </c>
      <c r="D14" s="83">
        <f>+SUMIFS(SUCT!$G:$G,SUCT!$D:$D,"1",SUCT!$J:$J,'Estadística SUCT'!$B14,SUCT!$F:$F,'Estadística SUCT'!D$3)</f>
        <v>0</v>
      </c>
      <c r="E14" s="83">
        <f>+SUMIFS(SUCT!$G:$G,SUCT!$D:$D,"1",SUCT!$J:$J,'Estadística SUCT'!$B14,SUCT!$F:$F,'Estadística SUCT'!E$3)</f>
        <v>456</v>
      </c>
      <c r="F14" s="83">
        <f>+SUMIFS(SUCT!$G:$G,SUCT!$D:$D,"1",SUCT!$J:$J,'Estadística SUCT'!$B14,SUCT!$F:$F,'Estadística SUCT'!F$3)</f>
        <v>18</v>
      </c>
      <c r="G14" s="83">
        <f>+SUMIFS(SUCT!$G:$G,SUCT!$D:$D,"1",SUCT!$J:$J,'Estadística SUCT'!$B14,SUCT!$F:$F,'Estadística SUCT'!G$3)</f>
        <v>0</v>
      </c>
      <c r="H14" s="83">
        <f>+SUMIFS(SUCT!$G:$G,SUCT!$D:$D,"1",SUCT!$J:$J,'Estadística SUCT'!$B14,SUCT!$F:$F,'Estadística SUCT'!H$3)</f>
        <v>0</v>
      </c>
      <c r="I14" s="83">
        <f>+SUMIFS(SUCT!$G:$G,SUCT!$D:$D,"1",SUCT!$J:$J,'Estadística SUCT'!$B14,SUCT!$F:$F,'Estadística SUCT'!I$3)</f>
        <v>0</v>
      </c>
      <c r="J14" s="83">
        <f t="shared" si="0"/>
        <v>503.61</v>
      </c>
      <c r="Z14" s="11" t="s">
        <v>2139</v>
      </c>
      <c r="AA14" s="83">
        <f>+SUMIFS(SUCT!G:G,SUCT!D:D,1,SUCT!I:I,'Estadística SUCT'!Z14)</f>
        <v>256</v>
      </c>
      <c r="AB14" s="83">
        <f>+COUNTIFS(SUCT!D:D,1,SUCT!I:I,'Estadística SUCT'!Z14)</f>
        <v>3</v>
      </c>
      <c r="AE14" s="11" t="s">
        <v>2278</v>
      </c>
      <c r="AF14" s="83">
        <v>177.6</v>
      </c>
      <c r="AG14" s="83">
        <v>1</v>
      </c>
      <c r="AJ14" s="11" t="s">
        <v>2144</v>
      </c>
      <c r="AK14" s="83">
        <f>+SUMIFS(SUCT!G:G,SUCT!D:D,1,SUCT!E:E,'Estadística SUCT'!AJ14)</f>
        <v>2.9</v>
      </c>
      <c r="AL14" s="83">
        <f>+COUNTIFS(SUCT!D:D,1,SUCT!E:E,'Estadística SUCT'!AJ14)</f>
        <v>1</v>
      </c>
      <c r="AN14" s="83" t="s">
        <v>2230</v>
      </c>
      <c r="AO14" s="83">
        <v>160</v>
      </c>
      <c r="AP14" s="83">
        <v>2</v>
      </c>
      <c r="AR14" s="11" t="s">
        <v>2144</v>
      </c>
      <c r="AS14" s="83">
        <f>COUNTIFS(SUCT!D:D,0,SUCT!E:E,'Estadística SUCT'!AR14)</f>
        <v>0</v>
      </c>
      <c r="AV14" s="11" t="s">
        <v>2246</v>
      </c>
      <c r="AW14" s="83">
        <v>1</v>
      </c>
    </row>
    <row r="15" spans="2:49" ht="14.25" customHeight="1">
      <c r="B15" s="11" t="s">
        <v>1556</v>
      </c>
      <c r="C15" s="83">
        <f>+SUMIFS(SUCT!$G:$G,SUCT!$D:$D,"1",SUCT!$J:$J,'Estadística SUCT'!$B15,SUCT!$F:$F,'Estadística SUCT'!C$3)</f>
        <v>4.0999999999999996</v>
      </c>
      <c r="D15" s="83">
        <f>+SUMIFS(SUCT!$G:$G,SUCT!$D:$D,"1",SUCT!$J:$J,'Estadística SUCT'!$B15,SUCT!$F:$F,'Estadística SUCT'!D$3)</f>
        <v>0</v>
      </c>
      <c r="E15" s="83">
        <f>+SUMIFS(SUCT!$G:$G,SUCT!$D:$D,"1",SUCT!$J:$J,'Estadística SUCT'!$B15,SUCT!$F:$F,'Estadística SUCT'!E$3)</f>
        <v>0</v>
      </c>
      <c r="F15" s="83">
        <f>+SUMIFS(SUCT!$G:$G,SUCT!$D:$D,"1",SUCT!$J:$J,'Estadística SUCT'!$B15,SUCT!$F:$F,'Estadística SUCT'!F$3)</f>
        <v>0</v>
      </c>
      <c r="G15" s="83">
        <f>+SUMIFS(SUCT!$G:$G,SUCT!$D:$D,"1",SUCT!$J:$J,'Estadística SUCT'!$B15,SUCT!$F:$F,'Estadística SUCT'!G$3)</f>
        <v>0</v>
      </c>
      <c r="H15" s="83">
        <f>+SUMIFS(SUCT!$G:$G,SUCT!$D:$D,"1",SUCT!$J:$J,'Estadística SUCT'!$B15,SUCT!$F:$F,'Estadística SUCT'!H$3)</f>
        <v>0</v>
      </c>
      <c r="I15" s="83">
        <f>+SUMIFS(SUCT!$G:$G,SUCT!$D:$D,"1",SUCT!$J:$J,'Estadística SUCT'!$B15,SUCT!$F:$F,'Estadística SUCT'!I$3)</f>
        <v>0</v>
      </c>
      <c r="J15" s="83">
        <f t="shared" si="0"/>
        <v>4.0999999999999996</v>
      </c>
      <c r="Z15" s="11" t="s">
        <v>2281</v>
      </c>
      <c r="AA15" s="83">
        <f>+SUMIFS(SUCT!G:G,SUCT!D:D,1,SUCT!I:I,'Estadística SUCT'!Z15)</f>
        <v>20</v>
      </c>
      <c r="AB15" s="83">
        <f>+COUNTIFS(SUCT!D:D,1,SUCT!I:I,'Estadística SUCT'!Z15)</f>
        <v>1</v>
      </c>
      <c r="AE15" s="11" t="s">
        <v>2155</v>
      </c>
      <c r="AF15" s="83">
        <v>159.6</v>
      </c>
      <c r="AG15" s="83">
        <v>1</v>
      </c>
      <c r="AJ15" s="11" t="s">
        <v>2146</v>
      </c>
      <c r="AK15" s="83">
        <f>+SUMIFS(SUCT!G:G,SUCT!D:D,1,SUCT!E:E,'Estadística SUCT'!AJ15)</f>
        <v>3</v>
      </c>
      <c r="AL15" s="83">
        <f>+COUNTIFS(SUCT!D:D,1,SUCT!E:E,'Estadística SUCT'!AJ15)</f>
        <v>1</v>
      </c>
      <c r="AN15" s="83" t="s">
        <v>362</v>
      </c>
      <c r="AO15" s="83">
        <v>155.80000000000001</v>
      </c>
      <c r="AP15" s="83">
        <v>1</v>
      </c>
      <c r="AR15" s="11" t="s">
        <v>2146</v>
      </c>
      <c r="AS15" s="83">
        <f>COUNTIFS(SUCT!D:D,0,SUCT!E:E,'Estadística SUCT'!AR15)</f>
        <v>0</v>
      </c>
      <c r="AV15" s="11" t="s">
        <v>2250</v>
      </c>
      <c r="AW15" s="83">
        <v>1</v>
      </c>
    </row>
    <row r="16" spans="2:49" ht="14.25" customHeight="1">
      <c r="B16" s="11" t="s">
        <v>1722</v>
      </c>
      <c r="C16" s="83">
        <f>+SUMIFS(SUCT!$G:$G,SUCT!$D:$D,"1",SUCT!$J:$J,'Estadística SUCT'!$B16,SUCT!$F:$F,'Estadística SUCT'!C$3)</f>
        <v>15</v>
      </c>
      <c r="D16" s="83">
        <f>+SUMIFS(SUCT!$G:$G,SUCT!$D:$D,"1",SUCT!$J:$J,'Estadística SUCT'!$B16,SUCT!$F:$F,'Estadística SUCT'!D$3)</f>
        <v>0</v>
      </c>
      <c r="E16" s="83">
        <f>+SUMIFS(SUCT!$G:$G,SUCT!$D:$D,"1",SUCT!$J:$J,'Estadística SUCT'!$B16,SUCT!$F:$F,'Estadística SUCT'!E$3)</f>
        <v>0</v>
      </c>
      <c r="F16" s="83">
        <f>+SUMIFS(SUCT!$G:$G,SUCT!$D:$D,"1",SUCT!$J:$J,'Estadística SUCT'!$B16,SUCT!$F:$F,'Estadística SUCT'!F$3)</f>
        <v>0</v>
      </c>
      <c r="G16" s="83">
        <f>+SUMIFS(SUCT!$G:$G,SUCT!$D:$D,"1",SUCT!$J:$J,'Estadística SUCT'!$B16,SUCT!$F:$F,'Estadística SUCT'!G$3)</f>
        <v>0</v>
      </c>
      <c r="H16" s="83">
        <f>+SUMIFS(SUCT!$G:$G,SUCT!$D:$D,"1",SUCT!$J:$J,'Estadística SUCT'!$B16,SUCT!$F:$F,'Estadística SUCT'!H$3)</f>
        <v>0</v>
      </c>
      <c r="I16" s="83">
        <f>+SUMIFS(SUCT!$G:$G,SUCT!$D:$D,"1",SUCT!$J:$J,'Estadística SUCT'!$B16,SUCT!$F:$F,'Estadística SUCT'!I$3)</f>
        <v>0</v>
      </c>
      <c r="J16" s="83">
        <f t="shared" si="0"/>
        <v>15</v>
      </c>
      <c r="Z16" s="11" t="s">
        <v>2221</v>
      </c>
      <c r="AA16" s="83">
        <f>+SUMIFS(SUCT!G:G,SUCT!D:D,1,SUCT!I:I,'Estadística SUCT'!Z16)</f>
        <v>0</v>
      </c>
      <c r="AB16" s="83">
        <f>+COUNTIFS(SUCT!D:D,1,SUCT!I:I,'Estadística SUCT'!Z16)</f>
        <v>0</v>
      </c>
      <c r="AE16" s="11" t="s">
        <v>2327</v>
      </c>
      <c r="AF16" s="83">
        <v>155.80000000000001</v>
      </c>
      <c r="AG16" s="83">
        <v>1</v>
      </c>
      <c r="AJ16" s="83" t="s">
        <v>293</v>
      </c>
      <c r="AK16" s="83">
        <f>+SUMIFS(SUCT!G:G,SUCT!D:D,1,SUCT!E:E,'Estadística SUCT'!AJ16)</f>
        <v>637.59999999999991</v>
      </c>
      <c r="AL16" s="83">
        <f>+COUNTIFS(SUCT!D:D,1,SUCT!E:E,'Estadística SUCT'!AJ16)</f>
        <v>5</v>
      </c>
      <c r="AN16" s="83" t="s">
        <v>2273</v>
      </c>
      <c r="AO16" s="83">
        <v>155.05000000000001</v>
      </c>
      <c r="AP16" s="83">
        <v>1</v>
      </c>
      <c r="AR16" s="83" t="s">
        <v>293</v>
      </c>
      <c r="AS16" s="83">
        <f>COUNTIFS(SUCT!D:D,0,SUCT!E:E,'Estadística SUCT'!AR16)</f>
        <v>0</v>
      </c>
      <c r="AV16" s="83" t="s">
        <v>345</v>
      </c>
      <c r="AW16" s="83">
        <v>1</v>
      </c>
    </row>
    <row r="17" spans="2:49" ht="14.25" customHeight="1">
      <c r="B17" s="83" t="s">
        <v>1623</v>
      </c>
      <c r="C17" s="83">
        <f>+SUMIFS(SUCT!$G:$G,SUCT!$D:$D,"1",SUCT!$J:$J,'Estadística SUCT'!$B17,SUCT!$F:$F,'Estadística SUCT'!C$3)</f>
        <v>48.1</v>
      </c>
      <c r="D17" s="83">
        <f>+SUMIFS(SUCT!$G:$G,SUCT!$D:$D,"1",SUCT!$J:$J,'Estadística SUCT'!$B17,SUCT!$F:$F,'Estadística SUCT'!D$3)</f>
        <v>0</v>
      </c>
      <c r="E17" s="83">
        <f>+SUMIFS(SUCT!$G:$G,SUCT!$D:$D,"1",SUCT!$J:$J,'Estadística SUCT'!$B17,SUCT!$F:$F,'Estadística SUCT'!E$3)</f>
        <v>0</v>
      </c>
      <c r="F17" s="83">
        <f>+SUMIFS(SUCT!$G:$G,SUCT!$D:$D,"1",SUCT!$J:$J,'Estadística SUCT'!$B17,SUCT!$F:$F,'Estadística SUCT'!F$3)</f>
        <v>0</v>
      </c>
      <c r="G17" s="83">
        <f>+SUMIFS(SUCT!$G:$G,SUCT!$D:$D,"1",SUCT!$J:$J,'Estadística SUCT'!$B17,SUCT!$F:$F,'Estadística SUCT'!G$3)</f>
        <v>0</v>
      </c>
      <c r="H17" s="83">
        <f>+SUMIFS(SUCT!$G:$G,SUCT!$D:$D,"1",SUCT!$J:$J,'Estadística SUCT'!$B17,SUCT!$F:$F,'Estadística SUCT'!H$3)</f>
        <v>0</v>
      </c>
      <c r="I17" s="83">
        <f>+SUMIFS(SUCT!$G:$G,SUCT!$D:$D,"1",SUCT!$J:$J,'Estadística SUCT'!$B17,SUCT!$F:$F,'Estadística SUCT'!I$3)</f>
        <v>0</v>
      </c>
      <c r="J17" s="83">
        <f t="shared" si="0"/>
        <v>48.1</v>
      </c>
      <c r="Z17" s="11" t="s">
        <v>2142</v>
      </c>
      <c r="AA17" s="83">
        <f>+SUMIFS(SUCT!G:G,SUCT!D:D,1,SUCT!I:I,'Estadística SUCT'!Z17)</f>
        <v>0</v>
      </c>
      <c r="AB17" s="83">
        <f>+COUNTIFS(SUCT!D:D,1,SUCT!I:I,'Estadística SUCT'!Z17)</f>
        <v>0</v>
      </c>
      <c r="AE17" s="83" t="s">
        <v>2271</v>
      </c>
      <c r="AF17" s="83">
        <v>152</v>
      </c>
      <c r="AG17" s="83">
        <v>1</v>
      </c>
      <c r="AJ17" s="83" t="s">
        <v>2149</v>
      </c>
      <c r="AK17" s="83">
        <f>+SUMIFS(SUCT!G:G,SUCT!D:D,1,SUCT!E:E,'Estadística SUCT'!AJ17)</f>
        <v>201</v>
      </c>
      <c r="AL17" s="83">
        <f>+COUNTIFS(SUCT!D:D,1,SUCT!E:E,'Estadística SUCT'!AJ17)</f>
        <v>1</v>
      </c>
      <c r="AN17" s="83" t="s">
        <v>1649</v>
      </c>
      <c r="AO17" s="83">
        <v>152</v>
      </c>
      <c r="AP17" s="83">
        <v>1</v>
      </c>
      <c r="AR17" s="83" t="s">
        <v>2149</v>
      </c>
      <c r="AS17" s="83">
        <f>COUNTIFS(SUCT!D:D,0,SUCT!E:E,'Estadística SUCT'!AR17)</f>
        <v>0</v>
      </c>
      <c r="AV17" s="83" t="s">
        <v>2273</v>
      </c>
      <c r="AW17" s="83">
        <v>1</v>
      </c>
    </row>
    <row r="18" spans="2:49" ht="14.25" customHeight="1">
      <c r="Z18" s="11" t="s">
        <v>2179</v>
      </c>
      <c r="AA18" s="83">
        <f>+SUMIFS(SUCT!G:G,SUCT!D:D,1,SUCT!I:I,'Estadística SUCT'!Z18)</f>
        <v>180</v>
      </c>
      <c r="AB18" s="83">
        <f>+COUNTIFS(SUCT!D:D,1,SUCT!I:I,'Estadística SUCT'!Z18)</f>
        <v>1</v>
      </c>
      <c r="AE18" s="11" t="s">
        <v>2160</v>
      </c>
      <c r="AF18" s="83">
        <v>150</v>
      </c>
      <c r="AG18" s="83">
        <v>1</v>
      </c>
      <c r="AJ18" s="11" t="s">
        <v>2159</v>
      </c>
      <c r="AK18" s="83">
        <f>+SUMIFS(SUCT!G:G,SUCT!D:D,1,SUCT!E:E,'Estadística SUCT'!AJ18)</f>
        <v>150</v>
      </c>
      <c r="AL18" s="83">
        <f>+COUNTIFS(SUCT!D:D,1,SUCT!E:E,'Estadística SUCT'!AJ18)</f>
        <v>1</v>
      </c>
      <c r="AN18" s="11" t="s">
        <v>2159</v>
      </c>
      <c r="AO18" s="83">
        <v>150</v>
      </c>
      <c r="AP18" s="83">
        <v>1</v>
      </c>
      <c r="AR18" s="11" t="s">
        <v>2159</v>
      </c>
      <c r="AS18" s="83">
        <f>COUNTIFS(SUCT!D:D,0,SUCT!E:E,'Estadística SUCT'!AR18)</f>
        <v>0</v>
      </c>
      <c r="AV18" s="83" t="s">
        <v>198</v>
      </c>
      <c r="AW18" s="83">
        <v>1</v>
      </c>
    </row>
    <row r="19" spans="2:49" ht="14.25" customHeight="1">
      <c r="Z19" s="11" t="s">
        <v>2155</v>
      </c>
      <c r="AA19" s="83">
        <f>+SUMIFS(SUCT!G:G,SUCT!D:D,1,SUCT!I:I,'Estadística SUCT'!Z19)</f>
        <v>159.6</v>
      </c>
      <c r="AB19" s="83">
        <f>+COUNTIFS(SUCT!D:D,1,SUCT!I:I,'Estadística SUCT'!Z19)</f>
        <v>1</v>
      </c>
      <c r="AE19" s="83" t="s">
        <v>346</v>
      </c>
      <c r="AF19" s="83">
        <v>149</v>
      </c>
      <c r="AG19" s="83">
        <v>2</v>
      </c>
      <c r="AJ19" s="11" t="s">
        <v>2162</v>
      </c>
      <c r="AK19" s="83">
        <f>+SUMIFS(SUCT!G:G,SUCT!D:D,1,SUCT!E:E,'Estadística SUCT'!AJ19)</f>
        <v>9</v>
      </c>
      <c r="AL19" s="83">
        <f>+COUNTIFS(SUCT!D:D,1,SUCT!E:E,'Estadística SUCT'!AJ19)</f>
        <v>1</v>
      </c>
      <c r="AN19" s="83" t="s">
        <v>366</v>
      </c>
      <c r="AO19" s="83">
        <v>141</v>
      </c>
      <c r="AP19" s="83">
        <v>1</v>
      </c>
      <c r="AR19" s="11" t="s">
        <v>2162</v>
      </c>
      <c r="AS19" s="83">
        <f>COUNTIFS(SUCT!D:D,0,SUCT!E:E,'Estadística SUCT'!AR19)</f>
        <v>0</v>
      </c>
      <c r="AV19" s="11" t="s">
        <v>2361</v>
      </c>
      <c r="AW19" s="83">
        <v>1</v>
      </c>
    </row>
    <row r="20" spans="2:49" ht="14.25" customHeight="1">
      <c r="Z20" s="11" t="s">
        <v>2284</v>
      </c>
      <c r="AA20" s="83">
        <f>+SUMIFS(SUCT!G:G,SUCT!D:D,1,SUCT!I:I,'Estadística SUCT'!Z20)</f>
        <v>250</v>
      </c>
      <c r="AB20" s="83">
        <f>+COUNTIFS(SUCT!D:D,1,SUCT!I:I,'Estadística SUCT'!Z20)</f>
        <v>1</v>
      </c>
      <c r="AE20" s="83" t="s">
        <v>371</v>
      </c>
      <c r="AF20" s="83">
        <v>141</v>
      </c>
      <c r="AG20" s="83">
        <v>5</v>
      </c>
      <c r="AJ20" s="83" t="s">
        <v>2169</v>
      </c>
      <c r="AK20" s="83">
        <f>+SUMIFS(SUCT!G:G,SUCT!D:D,1,SUCT!E:E,'Estadística SUCT'!AJ20)</f>
        <v>84</v>
      </c>
      <c r="AL20" s="83">
        <f>+COUNTIFS(SUCT!D:D,1,SUCT!E:E,'Estadística SUCT'!AJ20)</f>
        <v>1</v>
      </c>
      <c r="AN20" s="11" t="s">
        <v>2184</v>
      </c>
      <c r="AO20" s="83">
        <v>140</v>
      </c>
      <c r="AP20" s="83">
        <v>1</v>
      </c>
      <c r="AR20" s="83" t="s">
        <v>2169</v>
      </c>
      <c r="AS20" s="83">
        <f>COUNTIFS(SUCT!D:D,0,SUCT!E:E,'Estadística SUCT'!AR20)</f>
        <v>0</v>
      </c>
      <c r="AV20" s="83" t="s">
        <v>1921</v>
      </c>
      <c r="AW20" s="83">
        <v>1</v>
      </c>
    </row>
    <row r="21" spans="2:49" ht="14.25" customHeight="1">
      <c r="Z21" s="11" t="s">
        <v>2152</v>
      </c>
      <c r="AA21" s="83">
        <f>+SUMIFS(SUCT!G:G,SUCT!D:D,1,SUCT!I:I,'Estadística SUCT'!Z21)</f>
        <v>100</v>
      </c>
      <c r="AB21" s="83">
        <f>+COUNTIFS(SUCT!D:D,1,SUCT!I:I,'Estadística SUCT'!Z21)</f>
        <v>1</v>
      </c>
      <c r="AE21" s="83" t="s">
        <v>367</v>
      </c>
      <c r="AF21" s="83">
        <v>141</v>
      </c>
      <c r="AG21" s="83">
        <v>1</v>
      </c>
      <c r="AJ21" s="11" t="s">
        <v>2172</v>
      </c>
      <c r="AK21" s="83">
        <f>+SUMIFS(SUCT!G:G,SUCT!D:D,1,SUCT!E:E,'Estadística SUCT'!AJ21)</f>
        <v>3</v>
      </c>
      <c r="AL21" s="83">
        <f>+COUNTIFS(SUCT!D:D,1,SUCT!E:E,'Estadística SUCT'!AJ21)</f>
        <v>1</v>
      </c>
      <c r="AN21" s="83" t="s">
        <v>345</v>
      </c>
      <c r="AO21" s="83">
        <v>140</v>
      </c>
      <c r="AP21" s="83">
        <v>1</v>
      </c>
      <c r="AR21" s="11" t="s">
        <v>2172</v>
      </c>
      <c r="AS21" s="83">
        <f>COUNTIFS(SUCT!D:D,0,SUCT!E:E,'Estadística SUCT'!AR21)</f>
        <v>0</v>
      </c>
      <c r="AV21" s="11" t="s">
        <v>2116</v>
      </c>
      <c r="AW21" s="83">
        <v>0</v>
      </c>
    </row>
    <row r="22" spans="2:49" ht="14.25" customHeight="1">
      <c r="Z22" s="11" t="s">
        <v>2227</v>
      </c>
      <c r="AA22" s="83">
        <f>+SUMIFS(SUCT!G:G,SUCT!D:D,1,SUCT!I:I,'Estadística SUCT'!Z22)</f>
        <v>72</v>
      </c>
      <c r="AB22" s="83">
        <f>+COUNTIFS(SUCT!D:D,1,SUCT!I:I,'Estadística SUCT'!Z22)</f>
        <v>1</v>
      </c>
      <c r="AE22" s="11" t="s">
        <v>2185</v>
      </c>
      <c r="AF22" s="83">
        <v>140</v>
      </c>
      <c r="AG22" s="83">
        <v>1</v>
      </c>
      <c r="AJ22" s="11" t="s">
        <v>2174</v>
      </c>
      <c r="AK22" s="83">
        <f>+SUMIFS(SUCT!G:G,SUCT!D:D,1,SUCT!E:E,'Estadística SUCT'!AJ22)</f>
        <v>0</v>
      </c>
      <c r="AL22" s="83">
        <f>+COUNTIFS(SUCT!D:D,1,SUCT!E:E,'Estadística SUCT'!AJ22)</f>
        <v>0</v>
      </c>
      <c r="AN22" s="83" t="s">
        <v>2193</v>
      </c>
      <c r="AO22" s="83">
        <v>106</v>
      </c>
      <c r="AP22" s="83">
        <v>2</v>
      </c>
      <c r="AR22" s="11" t="s">
        <v>2174</v>
      </c>
      <c r="AS22" s="83">
        <f>COUNTIFS(SUCT!D:D,0,SUCT!E:E,'Estadística SUCT'!AR22)</f>
        <v>1</v>
      </c>
      <c r="AV22" s="11" t="s">
        <v>2119</v>
      </c>
      <c r="AW22" s="83">
        <v>0</v>
      </c>
    </row>
    <row r="23" spans="2:49" ht="14.25" customHeight="1">
      <c r="Z23" s="11" t="s">
        <v>2160</v>
      </c>
      <c r="AA23" s="83">
        <f>+SUMIFS(SUCT!G:G,SUCT!D:D,1,SUCT!I:I,'Estadística SUCT'!Z23)</f>
        <v>150</v>
      </c>
      <c r="AB23" s="83">
        <f>+COUNTIFS(SUCT!D:D,1,SUCT!I:I,'Estadística SUCT'!Z23)</f>
        <v>1</v>
      </c>
      <c r="AE23" s="83" t="s">
        <v>369</v>
      </c>
      <c r="AF23" s="83">
        <v>114</v>
      </c>
      <c r="AG23" s="83">
        <v>1</v>
      </c>
      <c r="AJ23" s="83" t="s">
        <v>2177</v>
      </c>
      <c r="AK23" s="83">
        <f>+SUMIFS(SUCT!G:G,SUCT!D:D,1,SUCT!E:E,'Estadística SUCT'!AJ23)</f>
        <v>180</v>
      </c>
      <c r="AL23" s="83">
        <f>+COUNTIFS(SUCT!D:D,1,SUCT!E:E,'Estadística SUCT'!AJ23)</f>
        <v>1</v>
      </c>
      <c r="AN23" s="83" t="s">
        <v>2260</v>
      </c>
      <c r="AO23" s="83">
        <v>100.8</v>
      </c>
      <c r="AP23" s="83">
        <v>1</v>
      </c>
      <c r="AR23" s="83" t="s">
        <v>2177</v>
      </c>
      <c r="AS23" s="83">
        <f>COUNTIFS(SUCT!D:D,0,SUCT!E:E,'Estadística SUCT'!AR23)</f>
        <v>0</v>
      </c>
      <c r="AV23" s="11" t="s">
        <v>2122</v>
      </c>
      <c r="AW23" s="83">
        <v>0</v>
      </c>
    </row>
    <row r="24" spans="2:49" ht="14.25" customHeight="1">
      <c r="Z24" s="11" t="s">
        <v>2258</v>
      </c>
      <c r="AA24" s="83">
        <f>+SUMIFS(SUCT!G:G,SUCT!D:D,1,SUCT!I:I,'Estadística SUCT'!Z24)</f>
        <v>48.1</v>
      </c>
      <c r="AB24" s="83">
        <f>+COUNTIFS(SUCT!D:D,1,SUCT!I:I,'Estadística SUCT'!Z24)</f>
        <v>1</v>
      </c>
      <c r="AE24" s="83" t="s">
        <v>2261</v>
      </c>
      <c r="AF24" s="83">
        <v>100.8</v>
      </c>
      <c r="AG24" s="83">
        <v>1</v>
      </c>
      <c r="AJ24" s="83" t="s">
        <v>2181</v>
      </c>
      <c r="AK24" s="83">
        <f>+SUMIFS(SUCT!G:G,SUCT!D:D,1,SUCT!E:E,'Estadística SUCT'!AJ24)</f>
        <v>20</v>
      </c>
      <c r="AL24" s="83">
        <f>+COUNTIFS(SUCT!D:D,1,SUCT!E:E,'Estadística SUCT'!AJ24)</f>
        <v>1</v>
      </c>
      <c r="AN24" s="83" t="s">
        <v>236</v>
      </c>
      <c r="AO24" s="83">
        <v>100</v>
      </c>
      <c r="AP24" s="83">
        <v>2</v>
      </c>
      <c r="AR24" s="83" t="s">
        <v>2181</v>
      </c>
      <c r="AS24" s="83">
        <f>COUNTIFS(SUCT!D:D,0,SUCT!E:E,'Estadística SUCT'!AR24)</f>
        <v>0</v>
      </c>
      <c r="AV24" s="11" t="s">
        <v>2129</v>
      </c>
      <c r="AW24" s="83">
        <v>0</v>
      </c>
    </row>
    <row r="25" spans="2:49" ht="14.25" customHeight="1">
      <c r="Z25" s="11" t="s">
        <v>2185</v>
      </c>
      <c r="AA25" s="83">
        <f>+SUMIFS(SUCT!G:G,SUCT!D:D,1,SUCT!I:I,'Estadística SUCT'!Z25)</f>
        <v>140</v>
      </c>
      <c r="AB25" s="83">
        <f>+COUNTIFS(SUCT!D:D,1,SUCT!I:I,'Estadística SUCT'!Z25)</f>
        <v>1</v>
      </c>
      <c r="AE25" s="11" t="s">
        <v>2240</v>
      </c>
      <c r="AF25" s="83">
        <v>100</v>
      </c>
      <c r="AG25" s="83">
        <v>1</v>
      </c>
      <c r="AJ25" s="11" t="s">
        <v>2184</v>
      </c>
      <c r="AK25" s="83">
        <f>+SUMIFS(SUCT!G:G,SUCT!D:D,1,SUCT!E:E,'Estadística SUCT'!AJ25)</f>
        <v>140</v>
      </c>
      <c r="AL25" s="83">
        <f>+COUNTIFS(SUCT!D:D,1,SUCT!E:E,'Estadística SUCT'!AJ25)</f>
        <v>1</v>
      </c>
      <c r="AN25" s="83" t="s">
        <v>2239</v>
      </c>
      <c r="AO25" s="83">
        <v>100</v>
      </c>
      <c r="AP25" s="83">
        <v>1</v>
      </c>
      <c r="AR25" s="11" t="s">
        <v>2184</v>
      </c>
      <c r="AS25" s="83">
        <f>COUNTIFS(SUCT!D:D,0,SUCT!E:E,'Estadística SUCT'!AR25)</f>
        <v>0</v>
      </c>
      <c r="AV25" s="11" t="s">
        <v>2134</v>
      </c>
      <c r="AW25" s="83">
        <v>0</v>
      </c>
    </row>
    <row r="26" spans="2:49" ht="14.25" customHeight="1">
      <c r="Z26" s="11" t="s">
        <v>2198</v>
      </c>
      <c r="AA26" s="83">
        <f>+SUMIFS(SUCT!G:G,SUCT!D:D,1,SUCT!I:I,'Estadística SUCT'!Z26)</f>
        <v>0</v>
      </c>
      <c r="AB26" s="83">
        <f>+COUNTIFS(SUCT!D:D,1,SUCT!I:I,'Estadística SUCT'!Z26)</f>
        <v>0</v>
      </c>
      <c r="AE26" s="11" t="s">
        <v>2152</v>
      </c>
      <c r="AF26" s="83">
        <v>100</v>
      </c>
      <c r="AG26" s="83">
        <v>1</v>
      </c>
      <c r="AJ26" s="83" t="s">
        <v>2187</v>
      </c>
      <c r="AK26" s="83">
        <f>+SUMIFS(SUCT!G:G,SUCT!D:D,1,SUCT!E:E,'Estadística SUCT'!AJ26)</f>
        <v>13.345000000000001</v>
      </c>
      <c r="AL26" s="83">
        <f>+COUNTIFS(SUCT!D:D,1,SUCT!E:E,'Estadística SUCT'!AJ26)</f>
        <v>3</v>
      </c>
      <c r="AN26" s="83" t="s">
        <v>2300</v>
      </c>
      <c r="AO26" s="83">
        <v>100</v>
      </c>
      <c r="AP26" s="83">
        <v>1</v>
      </c>
      <c r="AR26" s="83" t="s">
        <v>2187</v>
      </c>
      <c r="AS26" s="83">
        <f>COUNTIFS(SUCT!D:D,0,SUCT!E:E,'Estadística SUCT'!AR26)</f>
        <v>0</v>
      </c>
      <c r="AV26" s="11" t="s">
        <v>1535</v>
      </c>
      <c r="AW26" s="83">
        <v>0</v>
      </c>
    </row>
    <row r="27" spans="2:49" ht="14.25" customHeight="1">
      <c r="C27" s="83" t="s">
        <v>1542</v>
      </c>
      <c r="Z27" s="11" t="s">
        <v>2283</v>
      </c>
      <c r="AA27" s="83">
        <f>+SUMIFS(SUCT!G:G,SUCT!D:D,1,SUCT!I:I,'Estadística SUCT'!Z27)</f>
        <v>100</v>
      </c>
      <c r="AB27" s="83">
        <f>+COUNTIFS(SUCT!D:D,1,SUCT!I:I,'Estadística SUCT'!Z27)</f>
        <v>1</v>
      </c>
      <c r="AE27" s="11" t="s">
        <v>2283</v>
      </c>
      <c r="AF27" s="83">
        <v>100</v>
      </c>
      <c r="AG27" s="83">
        <v>1</v>
      </c>
      <c r="AJ27" s="11" t="s">
        <v>2190</v>
      </c>
      <c r="AK27" s="83">
        <f>+SUMIFS(SUCT!G:G,SUCT!D:D,1,SUCT!E:E,'Estadística SUCT'!AJ27)</f>
        <v>12</v>
      </c>
      <c r="AL27" s="83">
        <f>+COUNTIFS(SUCT!D:D,1,SUCT!E:E,'Estadística SUCT'!AJ27)</f>
        <v>1</v>
      </c>
      <c r="AN27" s="83" t="s">
        <v>2319</v>
      </c>
      <c r="AO27" s="83">
        <v>87.6</v>
      </c>
      <c r="AP27" s="83">
        <v>10</v>
      </c>
      <c r="AR27" s="11" t="s">
        <v>2190</v>
      </c>
      <c r="AS27" s="83">
        <f>COUNTIFS(SUCT!D:D,0,SUCT!E:E,'Estadística SUCT'!AR27)</f>
        <v>0</v>
      </c>
      <c r="AV27" s="11" t="s">
        <v>1568</v>
      </c>
      <c r="AW27" s="83">
        <v>0</v>
      </c>
    </row>
    <row r="28" spans="2:49" ht="14.25" customHeight="1">
      <c r="B28" s="487" t="s">
        <v>2469</v>
      </c>
      <c r="C28" s="488"/>
      <c r="D28" s="488"/>
      <c r="E28" s="488"/>
      <c r="F28" s="488"/>
      <c r="G28" s="488"/>
      <c r="H28" s="488"/>
      <c r="I28" s="488"/>
      <c r="J28" s="480"/>
      <c r="Z28" s="11" t="s">
        <v>2289</v>
      </c>
      <c r="AA28" s="83">
        <f>+SUMIFS(SUCT!G:G,SUCT!D:D,1,SUCT!I:I,'Estadística SUCT'!Z28)</f>
        <v>55</v>
      </c>
      <c r="AB28" s="83">
        <f>+COUNTIFS(SUCT!D:D,1,SUCT!I:I,'Estadística SUCT'!Z28)</f>
        <v>1</v>
      </c>
      <c r="AE28" s="83" t="s">
        <v>1496</v>
      </c>
      <c r="AF28" s="83">
        <v>100</v>
      </c>
      <c r="AG28" s="83">
        <v>1</v>
      </c>
      <c r="AJ28" s="83" t="s">
        <v>2193</v>
      </c>
      <c r="AK28" s="83">
        <f>+SUMIFS(SUCT!G:G,SUCT!D:D,1,SUCT!E:E,'Estadística SUCT'!AJ28)</f>
        <v>106</v>
      </c>
      <c r="AL28" s="83">
        <f>+COUNTIFS(SUCT!D:D,1,SUCT!E:E,'Estadística SUCT'!AJ28)</f>
        <v>2</v>
      </c>
      <c r="AN28" s="83" t="s">
        <v>2169</v>
      </c>
      <c r="AO28" s="83">
        <v>84</v>
      </c>
      <c r="AP28" s="83">
        <v>1</v>
      </c>
      <c r="AR28" s="83" t="s">
        <v>2193</v>
      </c>
      <c r="AS28" s="83">
        <f>COUNTIFS(SUCT!D:D,0,SUCT!E:E,'Estadística SUCT'!AR28)</f>
        <v>0</v>
      </c>
      <c r="AV28" s="11" t="s">
        <v>2144</v>
      </c>
      <c r="AW28" s="83">
        <v>0</v>
      </c>
    </row>
    <row r="29" spans="2:49" ht="14.25" customHeight="1">
      <c r="C29" s="83" t="s">
        <v>2442</v>
      </c>
      <c r="D29" s="83" t="s">
        <v>2443</v>
      </c>
      <c r="E29" s="83" t="s">
        <v>2444</v>
      </c>
      <c r="Z29" s="11" t="s">
        <v>2188</v>
      </c>
      <c r="AA29" s="83">
        <f>+SUMIFS(SUCT!G:G,SUCT!D:D,1,SUCT!I:I,'Estadística SUCT'!Z29)</f>
        <v>13.345000000000001</v>
      </c>
      <c r="AB29" s="83">
        <f>+COUNTIFS(SUCT!D:D,1,SUCT!I:I,'Estadística SUCT'!Z29)</f>
        <v>3</v>
      </c>
      <c r="AE29" s="11" t="s">
        <v>2218</v>
      </c>
      <c r="AF29" s="83">
        <v>91</v>
      </c>
      <c r="AG29" s="83">
        <v>1</v>
      </c>
      <c r="AJ29" s="83" t="s">
        <v>2195</v>
      </c>
      <c r="AK29" s="83">
        <f>+SUMIFS(SUCT!G:G,SUCT!D:D,1,SUCT!E:E,'Estadística SUCT'!AJ29)</f>
        <v>50</v>
      </c>
      <c r="AL29" s="83">
        <f>+COUNTIFS(SUCT!D:D,1,SUCT!E:E,'Estadística SUCT'!AJ29)</f>
        <v>1</v>
      </c>
      <c r="AN29" s="83" t="s">
        <v>2210</v>
      </c>
      <c r="AO29" s="83">
        <v>80</v>
      </c>
      <c r="AP29" s="83">
        <v>1</v>
      </c>
      <c r="AR29" s="83" t="s">
        <v>2195</v>
      </c>
      <c r="AS29" s="83">
        <f>COUNTIFS(SUCT!D:D,0,SUCT!E:E,'Estadística SUCT'!AR29)</f>
        <v>0</v>
      </c>
      <c r="AV29" s="11" t="s">
        <v>2146</v>
      </c>
      <c r="AW29" s="83">
        <v>0</v>
      </c>
    </row>
    <row r="30" spans="2:49" ht="14.25" customHeight="1">
      <c r="B30" s="83" t="s">
        <v>1560</v>
      </c>
      <c r="C30" s="83">
        <f>+SUMIFS(SUCT!$G:$G,SUCT!$F:$F,'Estadística SUCT'!$C$27,SUCT!$G:$G,"&lt;=50",SUCT!$J:$J,'Estadística SUCT'!$B30,SUCT!$D:$D,1)</f>
        <v>0</v>
      </c>
      <c r="D30" s="83">
        <f>+SUMIFS(SUCT!$G:$G,SUCT!$F:$F,'Estadística SUCT'!$C$27,SUCT!$G:$G,"&gt;50",SUCT!$G:$G,"&lt;100",SUCT!$J:$J,'Estadística SUCT'!$B30,SUCT!$D:$D,1)</f>
        <v>0</v>
      </c>
      <c r="E30" s="83">
        <f>+SUMIFS(SUCT!$G:$G,SUCT!$F:$F,'Estadística SUCT'!$C$27,SUCT!$G:$G,"&gt;=100",SUCT!$J:$J,'Estadística SUCT'!$B30,SUCT!$D:$D,1)</f>
        <v>0</v>
      </c>
      <c r="Z30" s="11" t="s">
        <v>2254</v>
      </c>
      <c r="AA30" s="83">
        <f>+SUMIFS(SUCT!G:G,SUCT!D:D,1,SUCT!I:I,'Estadística SUCT'!Z30)</f>
        <v>2.61</v>
      </c>
      <c r="AB30" s="83">
        <f>+COUNTIFS(SUCT!D:D,1,SUCT!I:I,'Estadística SUCT'!Z30)</f>
        <v>1</v>
      </c>
      <c r="AE30" s="11" t="s">
        <v>2167</v>
      </c>
      <c r="AF30" s="83">
        <v>84</v>
      </c>
      <c r="AG30" s="83">
        <v>1</v>
      </c>
      <c r="AJ30" s="11" t="s">
        <v>1639</v>
      </c>
      <c r="AK30" s="83">
        <f>+SUMIFS(SUCT!G:G,SUCT!D:D,1,SUCT!E:E,'Estadística SUCT'!AJ30)</f>
        <v>0</v>
      </c>
      <c r="AL30" s="83">
        <f>+COUNTIFS(SUCT!D:D,1,SUCT!E:E,'Estadística SUCT'!AJ30)</f>
        <v>0</v>
      </c>
      <c r="AN30" s="83" t="s">
        <v>2226</v>
      </c>
      <c r="AO30" s="83">
        <v>72</v>
      </c>
      <c r="AP30" s="83">
        <v>1</v>
      </c>
      <c r="AR30" s="11" t="s">
        <v>1639</v>
      </c>
      <c r="AS30" s="83">
        <f>COUNTIFS(SUCT!D:D,0,SUCT!E:E,'Estadística SUCT'!AR30)</f>
        <v>1</v>
      </c>
      <c r="AV30" s="83" t="s">
        <v>293</v>
      </c>
      <c r="AW30" s="83">
        <v>0</v>
      </c>
    </row>
    <row r="31" spans="2:49" ht="14.25" customHeight="1">
      <c r="B31" s="11" t="s">
        <v>1577</v>
      </c>
      <c r="C31" s="83">
        <f>+SUMIFS(SUCT!$G:$G,SUCT!$F:$F,'Estadística SUCT'!$C$27,SUCT!$G:$G,"&lt;=50",SUCT!$J:$J,'Estadística SUCT'!$B31,SUCT!$D:$D,1)</f>
        <v>18</v>
      </c>
      <c r="D31" s="83">
        <f>+SUMIFS(SUCT!$G:$G,SUCT!$F:$F,'Estadística SUCT'!$C$27,SUCT!$G:$G,"&gt;50",SUCT!$G:$G,"&lt;100",SUCT!$J:$J,'Estadística SUCT'!$B31,SUCT!$D:$D,1)</f>
        <v>0</v>
      </c>
      <c r="E31" s="83">
        <f>+SUMIFS(SUCT!$G:$G,SUCT!$F:$F,'Estadística SUCT'!$C$27,SUCT!$G:$G,"&gt;=100",SUCT!$J:$J,'Estadística SUCT'!$B31,SUCT!$D:$D,1)</f>
        <v>0</v>
      </c>
      <c r="Z31" s="11" t="s">
        <v>2224</v>
      </c>
      <c r="AA31" s="83">
        <f>+SUMIFS(SUCT!G:G,SUCT!D:D,1,SUCT!I:I,'Estadística SUCT'!Z31)</f>
        <v>0</v>
      </c>
      <c r="AB31" s="83">
        <f>+COUNTIFS(SUCT!D:D,1,SUCT!I:I,'Estadística SUCT'!Z31)</f>
        <v>0</v>
      </c>
      <c r="AE31" s="11" t="s">
        <v>2170</v>
      </c>
      <c r="AF31" s="83">
        <v>84</v>
      </c>
      <c r="AG31" s="83">
        <v>1</v>
      </c>
      <c r="AJ31" s="11" t="s">
        <v>2200</v>
      </c>
      <c r="AK31" s="83">
        <f>+SUMIFS(SUCT!G:G,SUCT!D:D,1,SUCT!E:E,'Estadística SUCT'!AJ31)</f>
        <v>33</v>
      </c>
      <c r="AL31" s="83">
        <f>+COUNTIFS(SUCT!D:D,1,SUCT!E:E,'Estadística SUCT'!AJ31)</f>
        <v>1</v>
      </c>
      <c r="AN31" s="83" t="s">
        <v>355</v>
      </c>
      <c r="AO31" s="83">
        <v>72</v>
      </c>
      <c r="AP31" s="83">
        <v>1</v>
      </c>
      <c r="AR31" s="11" t="s">
        <v>2200</v>
      </c>
      <c r="AS31" s="83">
        <f>COUNTIFS(SUCT!D:D,0,SUCT!E:E,'Estadística SUCT'!AR31)</f>
        <v>0</v>
      </c>
      <c r="AV31" s="83" t="s">
        <v>2149</v>
      </c>
      <c r="AW31" s="83">
        <v>0</v>
      </c>
    </row>
    <row r="32" spans="2:49" ht="14.25" customHeight="1">
      <c r="B32" s="83" t="s">
        <v>1565</v>
      </c>
      <c r="C32" s="83">
        <f>+SUMIFS(SUCT!$G:$G,SUCT!$F:$F,'Estadística SUCT'!$C$27,SUCT!$G:$G,"&lt;=50",SUCT!$J:$J,'Estadística SUCT'!$B32,SUCT!$D:$D,1)</f>
        <v>174.6</v>
      </c>
      <c r="D32" s="83">
        <f>+SUMIFS(SUCT!$G:$G,SUCT!$F:$F,'Estadística SUCT'!$C$27,SUCT!$G:$G,"&gt;50",SUCT!$G:$G,"&lt;100",SUCT!$J:$J,'Estadística SUCT'!$B32,SUCT!$D:$D,1)</f>
        <v>157</v>
      </c>
      <c r="E32" s="83">
        <f>+SUMIFS(SUCT!$G:$G,SUCT!$F:$F,'Estadística SUCT'!$C$27,SUCT!$G:$G,"&gt;=100",SUCT!$J:$J,'Estadística SUCT'!$B32,SUCT!$D:$D,1)</f>
        <v>1757</v>
      </c>
      <c r="Z32" s="11" t="s">
        <v>2182</v>
      </c>
      <c r="AA32" s="83">
        <f>+SUMIFS(SUCT!G:G,SUCT!D:D,1,SUCT!I:I,'Estadística SUCT'!Z32)</f>
        <v>20</v>
      </c>
      <c r="AB32" s="83">
        <f>+COUNTIFS(SUCT!D:D,1,SUCT!I:I,'Estadística SUCT'!Z32)</f>
        <v>1</v>
      </c>
      <c r="AE32" s="11" t="s">
        <v>2211</v>
      </c>
      <c r="AF32" s="83">
        <v>80</v>
      </c>
      <c r="AG32" s="83">
        <v>1</v>
      </c>
      <c r="AJ32" s="11" t="s">
        <v>2203</v>
      </c>
      <c r="AK32" s="83">
        <f>+SUMIFS(SUCT!G:G,SUCT!D:D,1,SUCT!E:E,'Estadística SUCT'!AJ32)</f>
        <v>0</v>
      </c>
      <c r="AL32" s="83">
        <f>+COUNTIFS(SUCT!D:D,1,SUCT!E:E,'Estadística SUCT'!AJ32)</f>
        <v>0</v>
      </c>
      <c r="AN32" s="11" t="s">
        <v>2296</v>
      </c>
      <c r="AO32" s="83">
        <v>70</v>
      </c>
      <c r="AP32" s="83">
        <v>1</v>
      </c>
      <c r="AR32" s="11" t="s">
        <v>2203</v>
      </c>
      <c r="AS32" s="83">
        <f>COUNTIFS(SUCT!D:D,0,SUCT!E:E,'Estadística SUCT'!AR32)</f>
        <v>1</v>
      </c>
      <c r="AV32" s="11" t="s">
        <v>2159</v>
      </c>
      <c r="AW32" s="83">
        <v>0</v>
      </c>
    </row>
    <row r="33" spans="2:49" ht="14.25" customHeight="1">
      <c r="B33" s="83" t="s">
        <v>1582</v>
      </c>
      <c r="C33" s="83">
        <f>+SUMIFS(SUCT!$G:$G,SUCT!$F:$F,'Estadística SUCT'!$C$27,SUCT!$G:$G,"&lt;=50",SUCT!$J:$J,'Estadística SUCT'!$B33,SUCT!$D:$D,1)</f>
        <v>84.6</v>
      </c>
      <c r="D33" s="83">
        <f>+SUMIFS(SUCT!$G:$G,SUCT!$F:$F,'Estadística SUCT'!$C$27,SUCT!$G:$G,"&gt;50",SUCT!$G:$G,"&lt;100",SUCT!$J:$J,'Estadística SUCT'!$B33,SUCT!$D:$D,1)</f>
        <v>255</v>
      </c>
      <c r="E33" s="83">
        <f>+SUMIFS(SUCT!$G:$G,SUCT!$F:$F,'Estadística SUCT'!$C$27,SUCT!$G:$G,"&gt;=100",SUCT!$J:$J,'Estadística SUCT'!$B33,SUCT!$D:$D,1)</f>
        <v>1188</v>
      </c>
      <c r="Z33" s="11" t="s">
        <v>2117</v>
      </c>
      <c r="AA33" s="83">
        <f>+SUMIFS(SUCT!G:G,SUCT!D:D,1,SUCT!I:I,'Estadística SUCT'!Z33)</f>
        <v>11.8</v>
      </c>
      <c r="AB33" s="83">
        <f>+COUNTIFS(SUCT!D:D,1,SUCT!I:I,'Estadística SUCT'!Z33)</f>
        <v>4</v>
      </c>
      <c r="AE33" s="11" t="s">
        <v>2227</v>
      </c>
      <c r="AF33" s="83">
        <v>72</v>
      </c>
      <c r="AG33" s="83">
        <v>1</v>
      </c>
      <c r="AJ33" s="83" t="s">
        <v>2206</v>
      </c>
      <c r="AK33" s="83">
        <f>+SUMIFS(SUCT!G:G,SUCT!D:D,1,SUCT!E:E,'Estadística SUCT'!AJ33)</f>
        <v>0</v>
      </c>
      <c r="AL33" s="83">
        <f>+COUNTIFS(SUCT!D:D,1,SUCT!E:E,'Estadística SUCT'!AJ33)</f>
        <v>0</v>
      </c>
      <c r="AN33" s="83" t="s">
        <v>2291</v>
      </c>
      <c r="AO33" s="83">
        <v>67</v>
      </c>
      <c r="AP33" s="83">
        <v>1</v>
      </c>
      <c r="AR33" s="83" t="s">
        <v>2206</v>
      </c>
      <c r="AS33" s="83">
        <f>COUNTIFS(SUCT!D:D,0,SUCT!E:E,'Estadística SUCT'!AR33)</f>
        <v>2</v>
      </c>
      <c r="AV33" s="11" t="s">
        <v>2162</v>
      </c>
      <c r="AW33" s="83">
        <v>0</v>
      </c>
    </row>
    <row r="34" spans="2:49" ht="14.25" customHeight="1">
      <c r="B34" s="83" t="s">
        <v>1545</v>
      </c>
      <c r="C34" s="83">
        <f>+SUMIFS(SUCT!$G:$G,SUCT!$F:$F,'Estadística SUCT'!$C$27,SUCT!$G:$G,"&lt;=50",SUCT!$J:$J,'Estadística SUCT'!$B34,SUCT!$D:$D,1)</f>
        <v>27</v>
      </c>
      <c r="D34" s="83">
        <f>+SUMIFS(SUCT!$G:$G,SUCT!$F:$F,'Estadística SUCT'!$C$27,SUCT!$G:$G,"&gt;50",SUCT!$G:$G,"&lt;100",SUCT!$J:$J,'Estadística SUCT'!$B34,SUCT!$D:$D,1)</f>
        <v>72</v>
      </c>
      <c r="E34" s="83">
        <f>+SUMIFS(SUCT!$G:$G,SUCT!$F:$F,'Estadística SUCT'!$C$27,SUCT!$G:$G,"&gt;=100",SUCT!$J:$J,'Estadística SUCT'!$B34,SUCT!$D:$D,1)</f>
        <v>141</v>
      </c>
      <c r="Z34" s="11" t="s">
        <v>2164</v>
      </c>
      <c r="AA34" s="83">
        <f>+SUMIFS(SUCT!G:G,SUCT!D:D,1,SUCT!I:I,'Estadística SUCT'!Z34)</f>
        <v>9</v>
      </c>
      <c r="AB34" s="83">
        <f>+COUNTIFS(SUCT!D:D,1,SUCT!I:I,'Estadística SUCT'!Z34)</f>
        <v>1</v>
      </c>
      <c r="AE34" s="83" t="s">
        <v>356</v>
      </c>
      <c r="AF34" s="83">
        <v>72</v>
      </c>
      <c r="AG34" s="83">
        <v>1</v>
      </c>
      <c r="AJ34" s="83" t="s">
        <v>2210</v>
      </c>
      <c r="AK34" s="83">
        <f>+SUMIFS(SUCT!G:G,SUCT!D:D,1,SUCT!E:E,'Estadística SUCT'!AJ34)</f>
        <v>80</v>
      </c>
      <c r="AL34" s="83">
        <f>+COUNTIFS(SUCT!D:D,1,SUCT!E:E,'Estadística SUCT'!AJ34)</f>
        <v>1</v>
      </c>
      <c r="AN34" s="83" t="s">
        <v>348</v>
      </c>
      <c r="AO34" s="83">
        <v>55</v>
      </c>
      <c r="AP34" s="83">
        <v>1</v>
      </c>
      <c r="AR34" s="83" t="s">
        <v>2210</v>
      </c>
      <c r="AS34" s="83">
        <f>COUNTIFS(SUCT!D:D,0,SUCT!E:E,'Estadística SUCT'!AR34)</f>
        <v>0</v>
      </c>
      <c r="AV34" s="83" t="s">
        <v>2169</v>
      </c>
      <c r="AW34" s="83">
        <v>0</v>
      </c>
    </row>
    <row r="35" spans="2:49" ht="14.25" customHeight="1">
      <c r="B35" s="11" t="s">
        <v>1601</v>
      </c>
      <c r="C35" s="83">
        <f>+SUMIFS(SUCT!$G:$G,SUCT!$F:$F,'Estadística SUCT'!$C$27,SUCT!$G:$G,"&lt;=50",SUCT!$J:$J,'Estadística SUCT'!$B35,SUCT!$D:$D,1)</f>
        <v>86</v>
      </c>
      <c r="D35" s="83">
        <f>+SUMIFS(SUCT!$G:$G,SUCT!$F:$F,'Estadística SUCT'!$C$27,SUCT!$G:$G,"&gt;50",SUCT!$G:$G,"&lt;100",SUCT!$J:$J,'Estadística SUCT'!$B35,SUCT!$D:$D,1)</f>
        <v>55</v>
      </c>
      <c r="E35" s="83">
        <f>+SUMIFS(SUCT!$G:$G,SUCT!$F:$F,'Estadística SUCT'!$C$27,SUCT!$G:$G,"&gt;=100",SUCT!$J:$J,'Estadística SUCT'!$B35,SUCT!$D:$D,1)</f>
        <v>105</v>
      </c>
      <c r="Z35" s="11" t="s">
        <v>2127</v>
      </c>
      <c r="AA35" s="83">
        <f>+SUMIFS(SUCT!G:G,SUCT!D:D,1,SUCT!I:I,'Estadística SUCT'!Z35)</f>
        <v>0</v>
      </c>
      <c r="AB35" s="83">
        <f>+COUNTIFS(SUCT!D:D,1,SUCT!I:I,'Estadística SUCT'!Z35)</f>
        <v>0</v>
      </c>
      <c r="AE35" s="83" t="s">
        <v>359</v>
      </c>
      <c r="AF35" s="83">
        <v>70</v>
      </c>
      <c r="AG35" s="83">
        <v>1</v>
      </c>
      <c r="AJ35" s="83" t="s">
        <v>2213</v>
      </c>
      <c r="AK35" s="83">
        <f>+SUMIFS(SUCT!G:G,SUCT!D:D,1,SUCT!E:E,'Estadística SUCT'!AJ35)</f>
        <v>50</v>
      </c>
      <c r="AL35" s="83">
        <f>+COUNTIFS(SUCT!D:D,1,SUCT!E:E,'Estadística SUCT'!AJ35)</f>
        <v>1</v>
      </c>
      <c r="AN35" s="11" t="s">
        <v>1535</v>
      </c>
      <c r="AO35" s="83">
        <v>50</v>
      </c>
      <c r="AP35" s="83">
        <v>1</v>
      </c>
      <c r="AR35" s="83" t="s">
        <v>2213</v>
      </c>
      <c r="AS35" s="83">
        <f>COUNTIFS(SUCT!D:D,0,SUCT!E:E,'Estadística SUCT'!AR35)</f>
        <v>0</v>
      </c>
      <c r="AV35" s="11" t="s">
        <v>2172</v>
      </c>
      <c r="AW35" s="83">
        <v>0</v>
      </c>
    </row>
    <row r="36" spans="2:49" ht="14.25" customHeight="1">
      <c r="B36" s="83" t="s">
        <v>1629</v>
      </c>
      <c r="C36" s="83">
        <f>+SUMIFS(SUCT!$G:$G,SUCT!$F:$F,'Estadística SUCT'!$C$27,SUCT!$G:$G,"&lt;=50",SUCT!$J:$J,'Estadística SUCT'!$B36,SUCT!$D:$D,1)</f>
        <v>47.5</v>
      </c>
      <c r="D36" s="83">
        <f>+SUMIFS(SUCT!$G:$G,SUCT!$F:$F,'Estadística SUCT'!$C$27,SUCT!$G:$G,"&gt;50",SUCT!$G:$G,"&lt;100",SUCT!$J:$J,'Estadística SUCT'!$B36,SUCT!$D:$D,1)</f>
        <v>0</v>
      </c>
      <c r="E36" s="83">
        <f>+SUMIFS(SUCT!$G:$G,SUCT!$F:$F,'Estadística SUCT'!$C$27,SUCT!$G:$G,"&gt;=100",SUCT!$J:$J,'Estadística SUCT'!$B36,SUCT!$D:$D,1)</f>
        <v>0</v>
      </c>
      <c r="Z36" s="11" t="s">
        <v>2137</v>
      </c>
      <c r="AA36" s="83">
        <f>+SUMIFS(SUCT!G:G,SUCT!D:D,1,SUCT!I:I,'Estadística SUCT'!Z36)</f>
        <v>50</v>
      </c>
      <c r="AB36" s="83">
        <f>+COUNTIFS(SUCT!D:D,1,SUCT!I:I,'Estadística SUCT'!Z36)</f>
        <v>1</v>
      </c>
      <c r="AE36" s="11" t="s">
        <v>2292</v>
      </c>
      <c r="AF36" s="83">
        <v>67</v>
      </c>
      <c r="AG36" s="83">
        <v>1</v>
      </c>
      <c r="AJ36" s="83" t="s">
        <v>236</v>
      </c>
      <c r="AK36" s="83">
        <f>+SUMIFS(SUCT!G:G,SUCT!D:D,1,SUCT!E:E,'Estadística SUCT'!AJ36)</f>
        <v>100</v>
      </c>
      <c r="AL36" s="83">
        <f>+COUNTIFS(SUCT!D:D,1,SUCT!E:E,'Estadística SUCT'!AJ36)</f>
        <v>2</v>
      </c>
      <c r="AN36" s="83" t="s">
        <v>2195</v>
      </c>
      <c r="AO36" s="83">
        <v>50</v>
      </c>
      <c r="AP36" s="83">
        <v>1</v>
      </c>
      <c r="AR36" s="83" t="s">
        <v>236</v>
      </c>
      <c r="AS36" s="83">
        <f>COUNTIFS(SUCT!D:D,0,SUCT!E:E,'Estadística SUCT'!AR36)</f>
        <v>0</v>
      </c>
      <c r="AV36" s="83" t="s">
        <v>2177</v>
      </c>
      <c r="AW36" s="83">
        <v>0</v>
      </c>
    </row>
    <row r="37" spans="2:49" ht="14.25" customHeight="1">
      <c r="B37" s="83" t="s">
        <v>1533</v>
      </c>
      <c r="C37" s="83">
        <f>+SUMIFS(SUCT!$G:$G,SUCT!$F:$F,'Estadística SUCT'!$C$27,SUCT!$G:$G,"&lt;=50",SUCT!$J:$J,'Estadística SUCT'!$B37,SUCT!$D:$D,1)</f>
        <v>0</v>
      </c>
      <c r="D37" s="83">
        <f>+SUMIFS(SUCT!$G:$G,SUCT!$F:$F,'Estadística SUCT'!$C$27,SUCT!$G:$G,"&gt;50",SUCT!$G:$G,"&lt;100",SUCT!$J:$J,'Estadística SUCT'!$B37,SUCT!$D:$D,1)</f>
        <v>0</v>
      </c>
      <c r="E37" s="83">
        <f>+SUMIFS(SUCT!$G:$G,SUCT!$F:$F,'Estadística SUCT'!$C$27,SUCT!$G:$G,"&gt;=100",SUCT!$J:$J,'Estadística SUCT'!$B37,SUCT!$D:$D,1)</f>
        <v>0</v>
      </c>
      <c r="Z37" s="11" t="s">
        <v>2278</v>
      </c>
      <c r="AA37" s="83">
        <f>+SUMIFS(SUCT!G:G,SUCT!D:D,1,SUCT!I:I,'Estadística SUCT'!Z37)</f>
        <v>177.6</v>
      </c>
      <c r="AB37" s="83">
        <f>+COUNTIFS(SUCT!D:D,1,SUCT!I:I,'Estadística SUCT'!Z37)</f>
        <v>1</v>
      </c>
      <c r="AE37" s="83" t="s">
        <v>2231</v>
      </c>
      <c r="AF37" s="83">
        <v>60</v>
      </c>
      <c r="AG37" s="83">
        <v>1</v>
      </c>
      <c r="AJ37" s="83" t="s">
        <v>2220</v>
      </c>
      <c r="AK37" s="83">
        <f>+SUMIFS(SUCT!G:G,SUCT!D:D,1,SUCT!E:E,'Estadística SUCT'!AJ37)</f>
        <v>0</v>
      </c>
      <c r="AL37" s="83">
        <f>+COUNTIFS(SUCT!D:D,1,SUCT!E:E,'Estadística SUCT'!AJ37)</f>
        <v>0</v>
      </c>
      <c r="AN37" s="83" t="s">
        <v>2213</v>
      </c>
      <c r="AO37" s="83">
        <v>50</v>
      </c>
      <c r="AP37" s="83">
        <v>1</v>
      </c>
      <c r="AR37" s="83" t="s">
        <v>2220</v>
      </c>
      <c r="AS37" s="83">
        <f>COUNTIFS(SUCT!D:D,0,SUCT!E:E,'Estadística SUCT'!AR37)</f>
        <v>1</v>
      </c>
      <c r="AV37" s="83" t="s">
        <v>2181</v>
      </c>
      <c r="AW37" s="83">
        <v>0</v>
      </c>
    </row>
    <row r="38" spans="2:49" ht="14.25" customHeight="1">
      <c r="B38" s="83" t="s">
        <v>1687</v>
      </c>
      <c r="C38" s="83">
        <f>+SUMIFS(SUCT!$G:$G,SUCT!$F:$F,'Estadística SUCT'!$C$27,SUCT!$G:$G,"&lt;=50",SUCT!$J:$J,'Estadística SUCT'!$B38,SUCT!$D:$D,1)</f>
        <v>0</v>
      </c>
      <c r="D38" s="83">
        <f>+SUMIFS(SUCT!$G:$G,SUCT!$F:$F,'Estadística SUCT'!$C$27,SUCT!$G:$G,"&gt;50",SUCT!$G:$G,"&lt;100",SUCT!$J:$J,'Estadística SUCT'!$B38,SUCT!$D:$D,1)</f>
        <v>0</v>
      </c>
      <c r="E38" s="83">
        <f>+SUMIFS(SUCT!$G:$G,SUCT!$F:$F,'Estadística SUCT'!$C$27,SUCT!$G:$G,"&gt;=100",SUCT!$J:$J,'Estadística SUCT'!$B38,SUCT!$D:$D,1)</f>
        <v>0</v>
      </c>
      <c r="Z38" s="11" t="s">
        <v>2248</v>
      </c>
      <c r="AA38" s="83">
        <f>+SUMIFS(SUCT!G:G,SUCT!D:D,1,SUCT!I:I,'Estadística SUCT'!Z38)</f>
        <v>291.39999999999998</v>
      </c>
      <c r="AB38" s="83">
        <f>+COUNTIFS(SUCT!D:D,1,SUCT!I:I,'Estadística SUCT'!Z38)</f>
        <v>1</v>
      </c>
      <c r="AE38" s="11" t="s">
        <v>2289</v>
      </c>
      <c r="AF38" s="83">
        <v>55</v>
      </c>
      <c r="AG38" s="83">
        <v>1</v>
      </c>
      <c r="AJ38" s="83" t="s">
        <v>2223</v>
      </c>
      <c r="AK38" s="83">
        <f>+SUMIFS(SUCT!G:G,SUCT!D:D,1,SUCT!E:E,'Estadística SUCT'!AJ38)</f>
        <v>0</v>
      </c>
      <c r="AL38" s="83">
        <f>+COUNTIFS(SUCT!D:D,1,SUCT!E:E,'Estadística SUCT'!AJ38)</f>
        <v>0</v>
      </c>
      <c r="AN38" s="83" t="s">
        <v>2286</v>
      </c>
      <c r="AO38" s="83">
        <v>50</v>
      </c>
      <c r="AP38" s="83">
        <v>1</v>
      </c>
      <c r="AR38" s="83" t="s">
        <v>2223</v>
      </c>
      <c r="AS38" s="83">
        <f>COUNTIFS(SUCT!D:D,0,SUCT!E:E,'Estadística SUCT'!AR38)</f>
        <v>1</v>
      </c>
      <c r="AV38" s="11" t="s">
        <v>2184</v>
      </c>
      <c r="AW38" s="83">
        <v>0</v>
      </c>
    </row>
    <row r="39" spans="2:49" ht="14.25" customHeight="1">
      <c r="B39" s="83" t="s">
        <v>1754</v>
      </c>
      <c r="C39" s="83">
        <f>+SUMIFS(SUCT!$G:$G,SUCT!$F:$F,'Estadística SUCT'!$C$27,SUCT!$G:$G,"&lt;=50",SUCT!$J:$J,'Estadística SUCT'!$B39,SUCT!$D:$D,1)</f>
        <v>0</v>
      </c>
      <c r="D39" s="83">
        <f>+SUMIFS(SUCT!$G:$G,SUCT!$F:$F,'Estadística SUCT'!$C$27,SUCT!$G:$G,"&gt;50",SUCT!$G:$G,"&lt;100",SUCT!$J:$J,'Estadística SUCT'!$B39,SUCT!$D:$D,1)</f>
        <v>0</v>
      </c>
      <c r="E39" s="83">
        <f>+SUMIFS(SUCT!$G:$G,SUCT!$F:$F,'Estadística SUCT'!$C$27,SUCT!$G:$G,"&gt;=100",SUCT!$J:$J,'Estadística SUCT'!$B39,SUCT!$D:$D,1)</f>
        <v>0</v>
      </c>
      <c r="Z39" s="11" t="s">
        <v>2363</v>
      </c>
      <c r="AA39" s="83">
        <f>+SUMIFS(SUCT!G:G,SUCT!D:D,1,SUCT!I:I,'Estadística SUCT'!Z39)</f>
        <v>0</v>
      </c>
      <c r="AB39" s="83">
        <f>+COUNTIFS(SUCT!D:D,1,SUCT!I:I,'Estadística SUCT'!Z39)</f>
        <v>0</v>
      </c>
      <c r="AE39" s="11" t="s">
        <v>2287</v>
      </c>
      <c r="AF39" s="83">
        <v>50</v>
      </c>
      <c r="AG39" s="83">
        <v>1</v>
      </c>
      <c r="AJ39" s="83" t="s">
        <v>2226</v>
      </c>
      <c r="AK39" s="83">
        <f>+SUMIFS(SUCT!G:G,SUCT!D:D,1,SUCT!E:E,'Estadística SUCT'!AJ39)</f>
        <v>72</v>
      </c>
      <c r="AL39" s="83">
        <f>+COUNTIFS(SUCT!D:D,1,SUCT!E:E,'Estadística SUCT'!AJ39)</f>
        <v>1</v>
      </c>
      <c r="AN39" s="11" t="s">
        <v>2257</v>
      </c>
      <c r="AO39" s="83">
        <v>48.1</v>
      </c>
      <c r="AP39" s="83">
        <v>1</v>
      </c>
      <c r="AR39" s="83" t="s">
        <v>2226</v>
      </c>
      <c r="AS39" s="83">
        <f>COUNTIFS(SUCT!D:D,0,SUCT!E:E,'Estadística SUCT'!AR39)</f>
        <v>0</v>
      </c>
      <c r="AV39" s="83" t="s">
        <v>2187</v>
      </c>
      <c r="AW39" s="83">
        <v>0</v>
      </c>
    </row>
    <row r="40" spans="2:49" ht="14.25" customHeight="1">
      <c r="B40" s="11" t="s">
        <v>1527</v>
      </c>
      <c r="C40" s="83">
        <f>+SUMIFS(SUCT!$G:$G,SUCT!$F:$F,'Estadística SUCT'!$C$27,SUCT!$G:$G,"&lt;=50",SUCT!$J:$J,'Estadística SUCT'!$B40,SUCT!$D:$D,1)</f>
        <v>18</v>
      </c>
      <c r="D40" s="83">
        <f>+SUMIFS(SUCT!$G:$G,SUCT!$F:$F,'Estadística SUCT'!$C$27,SUCT!$G:$G,"&gt;50",SUCT!$G:$G,"&lt;100",SUCT!$J:$J,'Estadística SUCT'!$B40,SUCT!$D:$D,1)</f>
        <v>0</v>
      </c>
      <c r="E40" s="83">
        <f>+SUMIFS(SUCT!$G:$G,SUCT!$F:$F,'Estadística SUCT'!$C$27,SUCT!$G:$G,"&gt;=100",SUCT!$J:$J,'Estadística SUCT'!$B40,SUCT!$D:$D,1)</f>
        <v>0</v>
      </c>
      <c r="Z40" s="11" t="s">
        <v>2251</v>
      </c>
      <c r="AA40" s="83">
        <f>+SUMIFS(SUCT!G:G,SUCT!D:D,1,SUCT!I:I,'Estadística SUCT'!Z40)</f>
        <v>0</v>
      </c>
      <c r="AB40" s="83">
        <f>+COUNTIFS(SUCT!D:D,1,SUCT!I:I,'Estadística SUCT'!Z40)</f>
        <v>0</v>
      </c>
      <c r="AE40" s="11" t="s">
        <v>2196</v>
      </c>
      <c r="AF40" s="83">
        <v>50</v>
      </c>
      <c r="AG40" s="83">
        <v>1</v>
      </c>
      <c r="AJ40" s="83" t="s">
        <v>2230</v>
      </c>
      <c r="AK40" s="83">
        <f>+SUMIFS(SUCT!G:G,SUCT!D:D,1,SUCT!E:E,'Estadística SUCT'!AJ40)</f>
        <v>160</v>
      </c>
      <c r="AL40" s="83">
        <f>+COUNTIFS(SUCT!D:D,1,SUCT!E:E,'Estadística SUCT'!AJ40)</f>
        <v>2</v>
      </c>
      <c r="AN40" s="83" t="s">
        <v>1879</v>
      </c>
      <c r="AO40" s="83">
        <v>45</v>
      </c>
      <c r="AP40" s="83">
        <v>5</v>
      </c>
      <c r="AR40" s="83" t="s">
        <v>2230</v>
      </c>
      <c r="AS40" s="83">
        <f>COUNTIFS(SUCT!D:D,0,SUCT!E:E,'Estadística SUCT'!AR40)</f>
        <v>0</v>
      </c>
      <c r="AV40" s="11" t="s">
        <v>2190</v>
      </c>
      <c r="AW40" s="83">
        <v>0</v>
      </c>
    </row>
    <row r="41" spans="2:49" ht="14.25" customHeight="1">
      <c r="B41" s="11" t="s">
        <v>1556</v>
      </c>
      <c r="C41" s="83">
        <f>+SUMIFS(SUCT!$G:$G,SUCT!$F:$F,'Estadística SUCT'!$C$27,SUCT!$G:$G,"&lt;=50",SUCT!$J:$J,'Estadística SUCT'!$B41,SUCT!$D:$D,1)</f>
        <v>0</v>
      </c>
      <c r="D41" s="83">
        <f>+SUMIFS(SUCT!$G:$G,SUCT!$F:$F,'Estadística SUCT'!$C$27,SUCT!$G:$G,"&gt;50",SUCT!$G:$G,"&lt;100",SUCT!$J:$J,'Estadística SUCT'!$B41,SUCT!$D:$D,1)</f>
        <v>0</v>
      </c>
      <c r="E41" s="83">
        <f>+SUMIFS(SUCT!$G:$G,SUCT!$F:$F,'Estadística SUCT'!$C$27,SUCT!$G:$G,"&gt;=100",SUCT!$J:$J,'Estadística SUCT'!$B41,SUCT!$D:$D,1)</f>
        <v>0</v>
      </c>
      <c r="Z41" s="11" t="s">
        <v>2247</v>
      </c>
      <c r="AA41" s="83">
        <f>+SUMIFS(SUCT!G:G,SUCT!D:D,1,SUCT!I:I,'Estadística SUCT'!Z41)</f>
        <v>0</v>
      </c>
      <c r="AB41" s="83">
        <f>+COUNTIFS(SUCT!D:D,1,SUCT!I:I,'Estadística SUCT'!Z41)</f>
        <v>0</v>
      </c>
      <c r="AE41" s="11" t="s">
        <v>2137</v>
      </c>
      <c r="AF41" s="83">
        <v>50</v>
      </c>
      <c r="AG41" s="83">
        <v>1</v>
      </c>
      <c r="AJ41" s="83" t="s">
        <v>2232</v>
      </c>
      <c r="AK41" s="83">
        <f>+SUMIFS(SUCT!G:G,SUCT!D:D,1,SUCT!E:E,'Estadística SUCT'!AJ41)</f>
        <v>12</v>
      </c>
      <c r="AL41" s="83">
        <f>+COUNTIFS(SUCT!D:D,1,SUCT!E:E,'Estadística SUCT'!AJ41)</f>
        <v>1</v>
      </c>
      <c r="AN41" s="11" t="s">
        <v>2200</v>
      </c>
      <c r="AO41" s="83">
        <v>33</v>
      </c>
      <c r="AP41" s="83">
        <v>1</v>
      </c>
      <c r="AR41" s="83" t="s">
        <v>2232</v>
      </c>
      <c r="AS41" s="83">
        <f>COUNTIFS(SUCT!D:D,0,SUCT!E:E,'Estadística SUCT'!AR41)</f>
        <v>0</v>
      </c>
      <c r="AV41" s="83" t="s">
        <v>2193</v>
      </c>
      <c r="AW41" s="83">
        <v>0</v>
      </c>
    </row>
    <row r="42" spans="2:49" ht="14.25" customHeight="1">
      <c r="B42" s="11" t="s">
        <v>1722</v>
      </c>
      <c r="C42" s="83">
        <f>+SUMIFS(SUCT!$G:$G,SUCT!$F:$F,'Estadística SUCT'!$C$27,SUCT!$G:$G,"&lt;=50",SUCT!$J:$J,'Estadística SUCT'!$B42,SUCT!$D:$D,1)</f>
        <v>0</v>
      </c>
      <c r="D42" s="83">
        <f>+SUMIFS(SUCT!$G:$G,SUCT!$F:$F,'Estadística SUCT'!$C$27,SUCT!$G:$G,"&gt;50",SUCT!$G:$G,"&lt;100",SUCT!$J:$J,'Estadística SUCT'!$B42,SUCT!$D:$D,1)</f>
        <v>0</v>
      </c>
      <c r="E42" s="83">
        <f>+SUMIFS(SUCT!$G:$G,SUCT!$F:$F,'Estadística SUCT'!$C$27,SUCT!$G:$G,"&gt;=100",SUCT!$J:$J,'Estadística SUCT'!$B42,SUCT!$D:$D,1)</f>
        <v>0</v>
      </c>
      <c r="Z42" s="11" t="s">
        <v>2124</v>
      </c>
      <c r="AA42" s="83">
        <f>+SUMIFS(SUCT!G:G,SUCT!D:D,1,SUCT!I:I,'Estadística SUCT'!Z42)</f>
        <v>19.98</v>
      </c>
      <c r="AB42" s="83">
        <f>+COUNTIFS(SUCT!D:D,1,SUCT!I:I,'Estadística SUCT'!Z42)</f>
        <v>1</v>
      </c>
      <c r="AE42" s="83" t="s">
        <v>364</v>
      </c>
      <c r="AF42" s="83">
        <v>50</v>
      </c>
      <c r="AG42" s="83">
        <v>1</v>
      </c>
      <c r="AJ42" s="83" t="s">
        <v>2236</v>
      </c>
      <c r="AK42" s="83">
        <f>+SUMIFS(SUCT!G:G,SUCT!D:D,1,SUCT!E:E,'Estadística SUCT'!AJ42)</f>
        <v>15</v>
      </c>
      <c r="AL42" s="83">
        <f>+COUNTIFS(SUCT!D:D,1,SUCT!E:E,'Estadística SUCT'!AJ42)</f>
        <v>1</v>
      </c>
      <c r="AN42" s="11" t="s">
        <v>2313</v>
      </c>
      <c r="AO42" s="83">
        <v>29.5</v>
      </c>
      <c r="AP42" s="83">
        <v>1</v>
      </c>
      <c r="AR42" s="83" t="s">
        <v>2236</v>
      </c>
      <c r="AS42" s="83">
        <f>COUNTIFS(SUCT!D:D,0,SUCT!E:E,'Estadística SUCT'!AR42)</f>
        <v>0</v>
      </c>
      <c r="AV42" s="83" t="s">
        <v>2195</v>
      </c>
      <c r="AW42" s="83">
        <v>0</v>
      </c>
    </row>
    <row r="43" spans="2:49" ht="14.25" customHeight="1">
      <c r="B43" s="83" t="s">
        <v>1623</v>
      </c>
      <c r="C43" s="83">
        <f>+SUMIFS(SUCT!$G:$G,SUCT!$F:$F,'Estadística SUCT'!$C$27,SUCT!$G:$G,"&lt;=50",SUCT!$J:$J,'Estadística SUCT'!$B43,SUCT!$D:$D,1)</f>
        <v>0</v>
      </c>
      <c r="D43" s="83">
        <f>+SUMIFS(SUCT!$G:$G,SUCT!$F:$F,'Estadística SUCT'!$C$27,SUCT!$G:$G,"&gt;50",SUCT!$G:$G,"&lt;100",SUCT!$J:$J,'Estadística SUCT'!$B43,SUCT!$D:$D,1)</f>
        <v>0</v>
      </c>
      <c r="E43" s="83">
        <f>+SUMIFS(SUCT!$G:$G,SUCT!$F:$F,'Estadística SUCT'!$C$27,SUCT!$G:$G,"&gt;=100",SUCT!$J:$J,'Estadística SUCT'!$B43,SUCT!$D:$D,1)</f>
        <v>0</v>
      </c>
      <c r="Z43" s="11" t="s">
        <v>2263</v>
      </c>
      <c r="AA43" s="83">
        <f>+SUMIFS(SUCT!G:G,SUCT!D:D,1,SUCT!I:I,'Estadística SUCT'!Z43)</f>
        <v>400</v>
      </c>
      <c r="AB43" s="83">
        <f>+COUNTIFS(SUCT!D:D,1,SUCT!I:I,'Estadística SUCT'!Z43)</f>
        <v>1</v>
      </c>
      <c r="AE43" s="83" t="s">
        <v>2214</v>
      </c>
      <c r="AF43" s="83">
        <v>50</v>
      </c>
      <c r="AG43" s="83">
        <v>1</v>
      </c>
      <c r="AJ43" s="83" t="s">
        <v>2239</v>
      </c>
      <c r="AK43" s="83">
        <f>+SUMIFS(SUCT!G:G,SUCT!D:D,1,SUCT!E:E,'Estadística SUCT'!AJ43)</f>
        <v>100</v>
      </c>
      <c r="AL43" s="83">
        <f>+COUNTIFS(SUCT!D:D,1,SUCT!E:E,'Estadística SUCT'!AJ43)</f>
        <v>1</v>
      </c>
      <c r="AN43" s="83" t="s">
        <v>2265</v>
      </c>
      <c r="AO43" s="83">
        <v>26.6</v>
      </c>
      <c r="AP43" s="83">
        <v>1</v>
      </c>
      <c r="AR43" s="83" t="s">
        <v>2239</v>
      </c>
      <c r="AS43" s="83">
        <f>COUNTIFS(SUCT!D:D,0,SUCT!E:E,'Estadística SUCT'!AR43)</f>
        <v>0</v>
      </c>
      <c r="AV43" s="11" t="s">
        <v>2200</v>
      </c>
      <c r="AW43" s="83">
        <v>0</v>
      </c>
    </row>
    <row r="44" spans="2:49" ht="14.25" customHeight="1">
      <c r="Z44" s="11" t="s">
        <v>2327</v>
      </c>
      <c r="AA44" s="83">
        <f>+SUMIFS(SUCT!G:G,SUCT!D:D,1,SUCT!I:I,'Estadística SUCT'!Z44)</f>
        <v>155.80000000000001</v>
      </c>
      <c r="AB44" s="83">
        <f>+COUNTIFS(SUCT!D:D,1,SUCT!I:I,'Estadística SUCT'!Z44)</f>
        <v>1</v>
      </c>
      <c r="AE44" s="11" t="s">
        <v>2258</v>
      </c>
      <c r="AF44" s="83">
        <v>48.1</v>
      </c>
      <c r="AG44" s="83">
        <v>1</v>
      </c>
      <c r="AJ44" s="11" t="s">
        <v>2242</v>
      </c>
      <c r="AK44" s="83">
        <f>+SUMIFS(SUCT!G:G,SUCT!D:D,1,SUCT!E:E,'Estadística SUCT'!AJ44)</f>
        <v>200</v>
      </c>
      <c r="AL44" s="83">
        <f>+COUNTIFS(SUCT!D:D,1,SUCT!E:E,'Estadística SUCT'!AJ44)</f>
        <v>1</v>
      </c>
      <c r="AN44" s="83" t="s">
        <v>2206</v>
      </c>
      <c r="AO44" s="83">
        <v>20.399999999999999</v>
      </c>
      <c r="AP44" s="83">
        <v>2</v>
      </c>
      <c r="AR44" s="11" t="s">
        <v>2242</v>
      </c>
      <c r="AS44" s="83">
        <f>COUNTIFS(SUCT!D:D,0,SUCT!E:E,'Estadística SUCT'!AR44)</f>
        <v>0</v>
      </c>
      <c r="AV44" s="83" t="s">
        <v>2210</v>
      </c>
      <c r="AW44" s="83">
        <v>0</v>
      </c>
    </row>
    <row r="45" spans="2:49" ht="14.25" customHeight="1">
      <c r="C45" s="83" t="s">
        <v>1542</v>
      </c>
      <c r="Z45" s="11" t="s">
        <v>2374</v>
      </c>
      <c r="AA45" s="83">
        <f>+SUMIFS(SUCT!G:G,SUCT!D:D,1,SUCT!I:I,'Estadística SUCT'!Z45)</f>
        <v>9</v>
      </c>
      <c r="AB45" s="83">
        <f>+COUNTIFS(SUCT!D:D,1,SUCT!I:I,'Estadística SUCT'!Z45)</f>
        <v>1</v>
      </c>
      <c r="AE45" s="11" t="s">
        <v>2201</v>
      </c>
      <c r="AF45" s="83">
        <v>33</v>
      </c>
      <c r="AG45" s="83">
        <v>1</v>
      </c>
      <c r="AJ45" s="11" t="s">
        <v>2246</v>
      </c>
      <c r="AK45" s="83">
        <f>+SUMIFS(SUCT!G:G,SUCT!D:D,1,SUCT!E:E,'Estadística SUCT'!AJ45)</f>
        <v>0</v>
      </c>
      <c r="AL45" s="83">
        <f>+COUNTIFS(SUCT!D:D,1,SUCT!E:E,'Estadística SUCT'!AJ45)</f>
        <v>0</v>
      </c>
      <c r="AN45" s="11" t="s">
        <v>2134</v>
      </c>
      <c r="AO45" s="83">
        <v>20</v>
      </c>
      <c r="AP45" s="83">
        <v>1</v>
      </c>
      <c r="AR45" s="11" t="s">
        <v>2246</v>
      </c>
      <c r="AS45" s="83">
        <f>COUNTIFS(SUCT!D:D,0,SUCT!E:E,'Estadística SUCT'!AR45)</f>
        <v>1</v>
      </c>
      <c r="AV45" s="83" t="s">
        <v>2213</v>
      </c>
      <c r="AW45" s="83">
        <v>0</v>
      </c>
    </row>
    <row r="46" spans="2:49" ht="14.25" customHeight="1">
      <c r="B46" s="487" t="s">
        <v>2448</v>
      </c>
      <c r="C46" s="488"/>
      <c r="D46" s="488"/>
      <c r="E46" s="488"/>
      <c r="F46" s="488"/>
      <c r="G46" s="488"/>
      <c r="H46" s="488"/>
      <c r="I46" s="488"/>
      <c r="J46" s="480"/>
      <c r="Z46" s="11" t="s">
        <v>2218</v>
      </c>
      <c r="AA46" s="83">
        <f>+SUMIFS(SUCT!G:G,SUCT!D:D,1,SUCT!I:I,'Estadística SUCT'!Z46)</f>
        <v>91</v>
      </c>
      <c r="AB46" s="83">
        <f>+COUNTIFS(SUCT!D:D,1,SUCT!I:I,'Estadística SUCT'!Z46)</f>
        <v>1</v>
      </c>
      <c r="AE46" s="11" t="s">
        <v>2314</v>
      </c>
      <c r="AF46" s="83">
        <v>29.5</v>
      </c>
      <c r="AG46" s="83">
        <v>1</v>
      </c>
      <c r="AJ46" s="83" t="s">
        <v>331</v>
      </c>
      <c r="AK46" s="83">
        <f>+SUMIFS(SUCT!G:G,SUCT!D:D,1,SUCT!E:E,'Estadística SUCT'!AJ46)</f>
        <v>291.39999999999998</v>
      </c>
      <c r="AL46" s="83">
        <f>+COUNTIFS(SUCT!D:D,1,SUCT!E:E,'Estadística SUCT'!AJ46)</f>
        <v>1</v>
      </c>
      <c r="AN46" s="83" t="s">
        <v>2181</v>
      </c>
      <c r="AO46" s="83">
        <v>20</v>
      </c>
      <c r="AP46" s="83">
        <v>1</v>
      </c>
      <c r="AR46" s="83" t="s">
        <v>331</v>
      </c>
      <c r="AS46" s="83">
        <f>COUNTIFS(SUCT!D:D,0,SUCT!E:E,'Estadística SUCT'!AR46)</f>
        <v>0</v>
      </c>
      <c r="AV46" s="83" t="s">
        <v>236</v>
      </c>
      <c r="AW46" s="83">
        <v>0</v>
      </c>
    </row>
    <row r="47" spans="2:49" ht="14.25" customHeight="1">
      <c r="C47" s="83" t="s">
        <v>2442</v>
      </c>
      <c r="D47" s="83" t="s">
        <v>2445</v>
      </c>
      <c r="E47" s="83" t="s">
        <v>2444</v>
      </c>
      <c r="Z47" s="11" t="s">
        <v>2216</v>
      </c>
      <c r="AA47" s="83">
        <f>+SUMIFS(SUCT!G:G,SUCT!D:D,1,SUCT!I:I,'Estadística SUCT'!Z47)</f>
        <v>9</v>
      </c>
      <c r="AB47" s="83">
        <f>+COUNTIFS(SUCT!D:D,1,SUCT!I:I,'Estadística SUCT'!Z47)</f>
        <v>1</v>
      </c>
      <c r="AE47" s="83" t="s">
        <v>2266</v>
      </c>
      <c r="AF47" s="83">
        <v>26.6</v>
      </c>
      <c r="AG47" s="83">
        <v>1</v>
      </c>
      <c r="AJ47" s="11" t="s">
        <v>2250</v>
      </c>
      <c r="AK47" s="83">
        <f>+SUMIFS(SUCT!G:G,SUCT!D:D,1,SUCT!E:E,'Estadística SUCT'!AJ47)</f>
        <v>0</v>
      </c>
      <c r="AL47" s="83">
        <f>+COUNTIFS(SUCT!D:D,1,SUCT!E:E,'Estadística SUCT'!AJ47)</f>
        <v>0</v>
      </c>
      <c r="AN47" s="83" t="s">
        <v>2280</v>
      </c>
      <c r="AO47" s="83">
        <v>20</v>
      </c>
      <c r="AP47" s="83">
        <v>1</v>
      </c>
      <c r="AR47" s="11" t="s">
        <v>2250</v>
      </c>
      <c r="AS47" s="83">
        <f>COUNTIFS(SUCT!D:D,0,SUCT!E:E,'Estadística SUCT'!AR47)</f>
        <v>1</v>
      </c>
      <c r="AV47" s="83" t="s">
        <v>2226</v>
      </c>
      <c r="AW47" s="83">
        <v>0</v>
      </c>
    </row>
    <row r="48" spans="2:49" ht="14.25" customHeight="1">
      <c r="B48" s="83" t="s">
        <v>1560</v>
      </c>
      <c r="C48" s="83">
        <f>+COUNTIFS(SUCT!$D:$D,1,SUCT!$J:$J,'Estadística SUCT'!$B48,SUCT!$F:$F,"Solar",SUCT!$G:$G,"&lt;=50")</f>
        <v>0</v>
      </c>
      <c r="D48" s="83">
        <f>+COUNTIFS(SUCT!$D:$D,1,SUCT!$J:$J,'Estadística SUCT'!$B48,SUCT!$F:$F,"Solar",SUCT!$G:$G,"&gt;50",SUCT!$G:$G,"&lt;=100")</f>
        <v>0</v>
      </c>
      <c r="E48" s="83">
        <f>+COUNTIFS(SUCT!$D:$D,1,SUCT!$J:$J,'Estadística SUCT'!$B48,SUCT!$F:$F,"Solar",SUCT!$G:$G,"&gt;100")</f>
        <v>0</v>
      </c>
      <c r="Z48" s="83" t="s">
        <v>2345</v>
      </c>
      <c r="AA48" s="83">
        <f>+SUMIFS(SUCT!G:G,SUCT!D:D,1,SUCT!I:I,'Estadística SUCT'!Z48)</f>
        <v>9</v>
      </c>
      <c r="AB48" s="83">
        <f>+COUNTIFS(SUCT!D:D,1,SUCT!I:I,'Estadística SUCT'!Z48)</f>
        <v>1</v>
      </c>
      <c r="AE48" s="83" t="s">
        <v>2207</v>
      </c>
      <c r="AF48" s="83">
        <v>20.399999999999999</v>
      </c>
      <c r="AG48" s="83">
        <v>2</v>
      </c>
      <c r="AJ48" s="83" t="s">
        <v>2253</v>
      </c>
      <c r="AK48" s="83">
        <f>+SUMIFS(SUCT!G:G,SUCT!D:D,1,SUCT!E:E,'Estadística SUCT'!AJ48)</f>
        <v>2.61</v>
      </c>
      <c r="AL48" s="83">
        <f>+COUNTIFS(SUCT!D:D,1,SUCT!E:E,'Estadística SUCT'!AJ48)</f>
        <v>1</v>
      </c>
      <c r="AN48" s="11" t="s">
        <v>2122</v>
      </c>
      <c r="AO48" s="83">
        <v>19.98</v>
      </c>
      <c r="AP48" s="83">
        <v>1</v>
      </c>
      <c r="AR48" s="83" t="s">
        <v>2253</v>
      </c>
      <c r="AS48" s="83">
        <f>COUNTIFS(SUCT!D:D,0,SUCT!E:E,'Estadística SUCT'!AR48)</f>
        <v>0</v>
      </c>
      <c r="AV48" s="83" t="s">
        <v>2230</v>
      </c>
      <c r="AW48" s="83">
        <v>0</v>
      </c>
    </row>
    <row r="49" spans="2:49" ht="14.25" customHeight="1">
      <c r="B49" s="11" t="s">
        <v>1577</v>
      </c>
      <c r="C49" s="83">
        <f>+COUNTIFS(SUCT!$D:$D,1,SUCT!$J:$J,'Estadística SUCT'!$B49,SUCT!$F:$F,"Solar",SUCT!$G:$G,"&lt;=50")</f>
        <v>2</v>
      </c>
      <c r="D49" s="83">
        <f>+COUNTIFS(SUCT!$D:$D,1,SUCT!$J:$J,'Estadística SUCT'!$B49,SUCT!$F:$F,"Solar",SUCT!$G:$G,"&gt;50",SUCT!$G:$G,"&lt;=100")</f>
        <v>0</v>
      </c>
      <c r="E49" s="83">
        <f>+COUNTIFS(SUCT!$D:$D,1,SUCT!$J:$J,'Estadística SUCT'!$B49,SUCT!$F:$F,"Solar",SUCT!$G:$G,"&gt;100")</f>
        <v>0</v>
      </c>
      <c r="Z49" s="83" t="s">
        <v>2376</v>
      </c>
      <c r="AA49" s="83">
        <f>+SUMIFS(SUCT!G:G,SUCT!D:D,1,SUCT!I:I,'Estadística SUCT'!Z49)</f>
        <v>9</v>
      </c>
      <c r="AB49" s="83">
        <f>+COUNTIFS(SUCT!D:D,1,SUCT!I:I,'Estadística SUCT'!Z49)</f>
        <v>1</v>
      </c>
      <c r="AE49" s="11" t="s">
        <v>2135</v>
      </c>
      <c r="AF49" s="83">
        <v>20</v>
      </c>
      <c r="AG49" s="83">
        <v>1</v>
      </c>
      <c r="AJ49" s="11" t="s">
        <v>2257</v>
      </c>
      <c r="AK49" s="83">
        <f>+SUMIFS(SUCT!G:G,SUCT!D:D,1,SUCT!E:E,'Estadística SUCT'!AJ49)</f>
        <v>48.1</v>
      </c>
      <c r="AL49" s="83">
        <f>+COUNTIFS(SUCT!D:D,1,SUCT!E:E,'Estadística SUCT'!AJ49)</f>
        <v>1</v>
      </c>
      <c r="AN49" s="11" t="s">
        <v>2203</v>
      </c>
      <c r="AO49" s="83">
        <v>16</v>
      </c>
      <c r="AP49" s="83">
        <v>1</v>
      </c>
      <c r="AR49" s="11" t="s">
        <v>2257</v>
      </c>
      <c r="AS49" s="83">
        <f>COUNTIFS(SUCT!D:D,0,SUCT!E:E,'Estadística SUCT'!AR49)</f>
        <v>0</v>
      </c>
      <c r="AV49" s="83" t="s">
        <v>2232</v>
      </c>
      <c r="AW49" s="83">
        <v>0</v>
      </c>
    </row>
    <row r="50" spans="2:49" ht="14.25" customHeight="1">
      <c r="B50" s="83" t="s">
        <v>1565</v>
      </c>
      <c r="C50" s="83">
        <f>+COUNTIFS(SUCT!$D:$D,1,SUCT!$J:$J,'Estadística SUCT'!$B50,SUCT!$F:$F,"Solar",SUCT!$G:$G,"&lt;=50")</f>
        <v>12</v>
      </c>
      <c r="D50" s="83">
        <f>+COUNTIFS(SUCT!$D:$D,1,SUCT!$J:$J,'Estadística SUCT'!$B50,SUCT!$F:$F,"Solar",SUCT!$G:$G,"&gt;50",SUCT!$G:$G,"&lt;=100")</f>
        <v>4</v>
      </c>
      <c r="E50" s="83">
        <f>+COUNTIFS(SUCT!$D:$D,1,SUCT!$J:$J,'Estadística SUCT'!$B50,SUCT!$F:$F,"Solar",SUCT!$G:$G,"&gt;100")</f>
        <v>8</v>
      </c>
      <c r="Z50" s="83" t="s">
        <v>2271</v>
      </c>
      <c r="AA50" s="83">
        <f>+SUMIFS(SUCT!G:G,SUCT!D:D,1,SUCT!I:I,'Estadística SUCT'!Z50)</f>
        <v>152</v>
      </c>
      <c r="AB50" s="83">
        <f>+COUNTIFS(SUCT!D:D,1,SUCT!I:I,'Estadística SUCT'!Z50)</f>
        <v>1</v>
      </c>
      <c r="AE50" s="11" t="s">
        <v>2281</v>
      </c>
      <c r="AF50" s="83">
        <v>20</v>
      </c>
      <c r="AG50" s="83">
        <v>1</v>
      </c>
      <c r="AJ50" s="83" t="s">
        <v>2260</v>
      </c>
      <c r="AK50" s="83">
        <f>+SUMIFS(SUCT!G:G,SUCT!D:D,1,SUCT!E:E,'Estadística SUCT'!AJ50)</f>
        <v>100.8</v>
      </c>
      <c r="AL50" s="83">
        <f>+COUNTIFS(SUCT!D:D,1,SUCT!E:E,'Estadística SUCT'!AJ50)</f>
        <v>1</v>
      </c>
      <c r="AN50" s="83" t="s">
        <v>2236</v>
      </c>
      <c r="AO50" s="83">
        <v>15</v>
      </c>
      <c r="AP50" s="83">
        <v>1</v>
      </c>
      <c r="AR50" s="83" t="s">
        <v>2260</v>
      </c>
      <c r="AS50" s="83">
        <f>COUNTIFS(SUCT!D:D,0,SUCT!E:E,'Estadística SUCT'!AR50)</f>
        <v>0</v>
      </c>
      <c r="AV50" s="83" t="s">
        <v>2236</v>
      </c>
      <c r="AW50" s="83">
        <v>0</v>
      </c>
    </row>
    <row r="51" spans="2:49" ht="14.25" customHeight="1">
      <c r="B51" s="83" t="s">
        <v>1582</v>
      </c>
      <c r="C51" s="83">
        <f>+COUNTIFS(SUCT!$D:$D,1,SUCT!$J:$J,'Estadística SUCT'!$B51,SUCT!$F:$F,"Solar",SUCT!$G:$G,"&lt;=50")</f>
        <v>11</v>
      </c>
      <c r="D51" s="83">
        <f>+COUNTIFS(SUCT!$D:$D,1,SUCT!$J:$J,'Estadística SUCT'!$B51,SUCT!$F:$F,"Solar",SUCT!$G:$G,"&gt;50",SUCT!$G:$G,"&lt;=100")</f>
        <v>4</v>
      </c>
      <c r="E51" s="83">
        <f>+COUNTIFS(SUCT!$D:$D,1,SUCT!$J:$J,'Estadística SUCT'!$B51,SUCT!$F:$F,"Solar",SUCT!$G:$G,"&gt;100")</f>
        <v>5</v>
      </c>
      <c r="Z51" s="83" t="s">
        <v>2266</v>
      </c>
      <c r="AA51" s="83">
        <f>+SUMIFS(SUCT!G:G,SUCT!D:D,1,SUCT!I:I,'Estadística SUCT'!Z51)</f>
        <v>26.6</v>
      </c>
      <c r="AB51" s="83">
        <f>+COUNTIFS(SUCT!D:D,1,SUCT!I:I,'Estadística SUCT'!Z51)</f>
        <v>1</v>
      </c>
      <c r="AE51" s="11" t="s">
        <v>2182</v>
      </c>
      <c r="AF51" s="83">
        <v>20</v>
      </c>
      <c r="AG51" s="83">
        <v>1</v>
      </c>
      <c r="AJ51" s="83" t="s">
        <v>345</v>
      </c>
      <c r="AK51" s="83">
        <f>+SUMIFS(SUCT!G:G,SUCT!D:D,1,SUCT!E:E,'Estadística SUCT'!AJ51)</f>
        <v>140</v>
      </c>
      <c r="AL51" s="83">
        <f>+COUNTIFS(SUCT!D:D,1,SUCT!E:E,'Estadística SUCT'!AJ51)</f>
        <v>1</v>
      </c>
      <c r="AN51" s="83" t="s">
        <v>2187</v>
      </c>
      <c r="AO51" s="83">
        <v>13.345000000000001</v>
      </c>
      <c r="AP51" s="83">
        <v>3</v>
      </c>
      <c r="AR51" s="83" t="s">
        <v>345</v>
      </c>
      <c r="AS51" s="83">
        <f>COUNTIFS(SUCT!D:D,0,SUCT!E:E,'Estadística SUCT'!AR51)</f>
        <v>1</v>
      </c>
      <c r="AV51" s="83" t="s">
        <v>2239</v>
      </c>
      <c r="AW51" s="83">
        <v>0</v>
      </c>
    </row>
    <row r="52" spans="2:49" ht="14.25" customHeight="1">
      <c r="B52" s="83" t="s">
        <v>1545</v>
      </c>
      <c r="C52" s="83">
        <f>+COUNTIFS(SUCT!$D:$D,1,SUCT!$J:$J,'Estadística SUCT'!$B52,SUCT!$F:$F,"Solar",SUCT!$G:$G,"&lt;=50")</f>
        <v>3</v>
      </c>
      <c r="D52" s="83">
        <f>+COUNTIFS(SUCT!$D:$D,1,SUCT!$J:$J,'Estadística SUCT'!$B52,SUCT!$F:$F,"Solar",SUCT!$G:$G,"&gt;50",SUCT!$G:$G,"&lt;=100")</f>
        <v>1</v>
      </c>
      <c r="E52" s="83">
        <f>+COUNTIFS(SUCT!$D:$D,1,SUCT!$J:$J,'Estadística SUCT'!$B52,SUCT!$F:$F,"Solar",SUCT!$G:$G,"&gt;100")</f>
        <v>1</v>
      </c>
      <c r="Z52" s="83" t="s">
        <v>2175</v>
      </c>
      <c r="AA52" s="83">
        <f>+SUMIFS(SUCT!G:G,SUCT!D:D,1,SUCT!I:I,'Estadística SUCT'!Z52)</f>
        <v>0</v>
      </c>
      <c r="AB52" s="83">
        <f>+COUNTIFS(SUCT!D:D,1,SUCT!I:I,'Estadística SUCT'!Z52)</f>
        <v>0</v>
      </c>
      <c r="AE52" s="11" t="s">
        <v>2124</v>
      </c>
      <c r="AF52" s="83">
        <v>19.98</v>
      </c>
      <c r="AG52" s="83">
        <v>1</v>
      </c>
      <c r="AJ52" s="83" t="s">
        <v>334</v>
      </c>
      <c r="AK52" s="83">
        <f>+SUMIFS(SUCT!G:G,SUCT!D:D,1,SUCT!E:E,'Estadística SUCT'!AJ52)</f>
        <v>400</v>
      </c>
      <c r="AL52" s="83">
        <f>+COUNTIFS(SUCT!D:D,1,SUCT!E:E,'Estadística SUCT'!AJ52)</f>
        <v>1</v>
      </c>
      <c r="AN52" s="11" t="s">
        <v>2190</v>
      </c>
      <c r="AO52" s="83">
        <v>12</v>
      </c>
      <c r="AP52" s="83">
        <v>1</v>
      </c>
      <c r="AR52" s="83" t="s">
        <v>334</v>
      </c>
      <c r="AS52" s="83">
        <f>COUNTIFS(SUCT!D:D,0,SUCT!E:E,'Estadística SUCT'!AR52)</f>
        <v>0</v>
      </c>
      <c r="AV52" s="11" t="s">
        <v>2242</v>
      </c>
      <c r="AW52" s="83">
        <v>0</v>
      </c>
    </row>
    <row r="53" spans="2:49" ht="14.25" customHeight="1">
      <c r="B53" s="11" t="s">
        <v>1601</v>
      </c>
      <c r="C53" s="83">
        <f>+COUNTIFS(SUCT!$D:$D,1,SUCT!$J:$J,'Estadística SUCT'!$B53,SUCT!$F:$F,"Solar",SUCT!$G:$G,"&lt;=50")</f>
        <v>5</v>
      </c>
      <c r="D53" s="83">
        <f>+COUNTIFS(SUCT!$D:$D,1,SUCT!$J:$J,'Estadística SUCT'!$B53,SUCT!$F:$F,"Solar",SUCT!$G:$G,"&gt;50",SUCT!$G:$G,"&lt;=100")</f>
        <v>1</v>
      </c>
      <c r="E53" s="83">
        <f>+COUNTIFS(SUCT!$D:$D,1,SUCT!$J:$J,'Estadística SUCT'!$B53,SUCT!$F:$F,"Solar",SUCT!$G:$G,"&gt;100")</f>
        <v>1</v>
      </c>
      <c r="Z53" s="83" t="s">
        <v>2130</v>
      </c>
      <c r="AA53" s="83">
        <f>+SUMIFS(SUCT!G:G,SUCT!D:D,1,SUCT!I:I,'Estadística SUCT'!Z53)</f>
        <v>2.5</v>
      </c>
      <c r="AB53" s="83">
        <f>+COUNTIFS(SUCT!D:D,1,SUCT!I:I,'Estadística SUCT'!Z53)</f>
        <v>1</v>
      </c>
      <c r="AE53" s="83" t="s">
        <v>2325</v>
      </c>
      <c r="AF53" s="83">
        <v>18</v>
      </c>
      <c r="AG53" s="83">
        <v>2</v>
      </c>
      <c r="AJ53" s="83" t="s">
        <v>2265</v>
      </c>
      <c r="AK53" s="83">
        <f>+SUMIFS(SUCT!G:G,SUCT!D:D,1,SUCT!E:E,'Estadística SUCT'!AJ53)</f>
        <v>26.6</v>
      </c>
      <c r="AL53" s="83">
        <f>+COUNTIFS(SUCT!D:D,1,SUCT!E:E,'Estadística SUCT'!AJ53)</f>
        <v>1</v>
      </c>
      <c r="AN53" s="83" t="s">
        <v>2232</v>
      </c>
      <c r="AO53" s="83">
        <v>12</v>
      </c>
      <c r="AP53" s="83">
        <v>1</v>
      </c>
      <c r="AR53" s="83" t="s">
        <v>2265</v>
      </c>
      <c r="AS53" s="83">
        <f>COUNTIFS(SUCT!D:D,0,SUCT!E:E,'Estadística SUCT'!AR53)</f>
        <v>0</v>
      </c>
      <c r="AV53" s="83" t="s">
        <v>331</v>
      </c>
      <c r="AW53" s="83">
        <v>0</v>
      </c>
    </row>
    <row r="54" spans="2:49" ht="14.25" customHeight="1">
      <c r="B54" s="83" t="s">
        <v>1629</v>
      </c>
      <c r="C54" s="83">
        <f>+COUNTIFS(SUCT!$D:$D,1,SUCT!$J:$J,'Estadística SUCT'!$B54,SUCT!$F:$F,"Solar",SUCT!$G:$G,"&lt;=50")</f>
        <v>3</v>
      </c>
      <c r="D54" s="83">
        <f>+COUNTIFS(SUCT!$D:$D,1,SUCT!$J:$J,'Estadística SUCT'!$B54,SUCT!$F:$F,"Solar",SUCT!$G:$G,"&gt;50",SUCT!$G:$G,"&lt;=100")</f>
        <v>0</v>
      </c>
      <c r="E54" s="83">
        <f>+COUNTIFS(SUCT!$D:$D,1,SUCT!$J:$J,'Estadística SUCT'!$B54,SUCT!$F:$F,"Solar",SUCT!$G:$G,"&gt;100")</f>
        <v>0</v>
      </c>
      <c r="Z54" s="11" t="s">
        <v>2305</v>
      </c>
      <c r="AA54" s="83">
        <f>+SUMIFS(SUCT!G:G,SUCT!D:D,1,SUCT!I:I,'Estadística SUCT'!Z54)</f>
        <v>11.809999999999999</v>
      </c>
      <c r="AB54" s="83">
        <f>+COUNTIFS(SUCT!D:D,1,SUCT!I:I,'Estadística SUCT'!Z54)</f>
        <v>4</v>
      </c>
      <c r="AE54" s="83" t="s">
        <v>2204</v>
      </c>
      <c r="AF54" s="83">
        <v>16</v>
      </c>
      <c r="AG54" s="83">
        <v>1</v>
      </c>
      <c r="AJ54" s="83" t="s">
        <v>2268</v>
      </c>
      <c r="AK54" s="83">
        <f>+SUMIFS(SUCT!G:G,SUCT!D:D,1,SUCT!E:E,'Estadística SUCT'!AJ54)</f>
        <v>7</v>
      </c>
      <c r="AL54" s="83">
        <f>+COUNTIFS(SUCT!D:D,1,SUCT!E:E,'Estadística SUCT'!AJ54)</f>
        <v>1</v>
      </c>
      <c r="AN54" s="11" t="s">
        <v>2174</v>
      </c>
      <c r="AO54" s="83">
        <v>11.5</v>
      </c>
      <c r="AP54" s="83">
        <v>1</v>
      </c>
      <c r="AR54" s="83" t="s">
        <v>2268</v>
      </c>
      <c r="AS54" s="83">
        <f>COUNTIFS(SUCT!D:D,0,SUCT!E:E,'Estadística SUCT'!AR54)</f>
        <v>0</v>
      </c>
      <c r="AV54" s="83" t="s">
        <v>2253</v>
      </c>
      <c r="AW54" s="83">
        <v>0</v>
      </c>
    </row>
    <row r="55" spans="2:49" ht="14.25" customHeight="1">
      <c r="B55" s="83" t="s">
        <v>1533</v>
      </c>
      <c r="C55" s="83">
        <f>+COUNTIFS(SUCT!$D:$D,1,SUCT!$J:$J,'Estadística SUCT'!$B55,SUCT!$F:$F,"Solar",SUCT!$G:$G,"&lt;=50")</f>
        <v>0</v>
      </c>
      <c r="D55" s="83">
        <f>+COUNTIFS(SUCT!$D:$D,1,SUCT!$J:$J,'Estadística SUCT'!$B55,SUCT!$F:$F,"Solar",SUCT!$G:$G,"&gt;50",SUCT!$G:$G,"&lt;=100")</f>
        <v>0</v>
      </c>
      <c r="E55" s="83">
        <f>+COUNTIFS(SUCT!$D:$D,1,SUCT!$J:$J,'Estadística SUCT'!$B55,SUCT!$F:$F,"Solar",SUCT!$G:$G,"&gt;100")</f>
        <v>0</v>
      </c>
      <c r="Z55" s="83" t="s">
        <v>1496</v>
      </c>
      <c r="AA55" s="83">
        <f>+SUMIFS(SUCT!G:G,SUCT!D:D,1,SUCT!I:I,'Estadística SUCT'!Z55)</f>
        <v>100</v>
      </c>
      <c r="AB55" s="83">
        <f>+COUNTIFS(SUCT!D:D,1,SUCT!I:I,'Estadística SUCT'!Z55)</f>
        <v>1</v>
      </c>
      <c r="AE55" s="83" t="s">
        <v>2237</v>
      </c>
      <c r="AF55" s="83">
        <v>15</v>
      </c>
      <c r="AG55" s="83">
        <v>1</v>
      </c>
      <c r="AJ55" s="83" t="s">
        <v>1649</v>
      </c>
      <c r="AK55" s="83">
        <f>+SUMIFS(SUCT!G:G,SUCT!D:D,1,SUCT!E:E,'Estadística SUCT'!AJ55)</f>
        <v>152</v>
      </c>
      <c r="AL55" s="83">
        <f>+COUNTIFS(SUCT!D:D,1,SUCT!E:E,'Estadística SUCT'!AJ55)</f>
        <v>1</v>
      </c>
      <c r="AN55" s="11" t="s">
        <v>2162</v>
      </c>
      <c r="AO55" s="83">
        <v>9</v>
      </c>
      <c r="AP55" s="83">
        <v>1</v>
      </c>
      <c r="AR55" s="83" t="s">
        <v>1649</v>
      </c>
      <c r="AS55" s="83">
        <f>COUNTIFS(SUCT!D:D,0,SUCT!E:E,'Estadística SUCT'!AR55)</f>
        <v>0</v>
      </c>
      <c r="AV55" s="11" t="s">
        <v>2257</v>
      </c>
      <c r="AW55" s="83">
        <v>0</v>
      </c>
    </row>
    <row r="56" spans="2:49" ht="14.25" customHeight="1">
      <c r="B56" s="83" t="s">
        <v>1687</v>
      </c>
      <c r="C56" s="83">
        <f>+COUNTIFS(SUCT!$D:$D,1,SUCT!$J:$J,'Estadística SUCT'!$B56,SUCT!$F:$F,"Solar",SUCT!$G:$G,"&lt;=50")</f>
        <v>0</v>
      </c>
      <c r="D56" s="83">
        <f>+COUNTIFS(SUCT!$D:$D,1,SUCT!$J:$J,'Estadística SUCT'!$B56,SUCT!$F:$F,"Solar",SUCT!$G:$G,"&gt;50",SUCT!$G:$G,"&lt;=100")</f>
        <v>0</v>
      </c>
      <c r="E56" s="83">
        <f>+COUNTIFS(SUCT!$D:$D,1,SUCT!$J:$J,'Estadística SUCT'!$B56,SUCT!$F:$F,"Solar",SUCT!$G:$G,"&gt;100")</f>
        <v>0</v>
      </c>
      <c r="Z56" s="83" t="s">
        <v>2311</v>
      </c>
      <c r="AA56" s="83">
        <f>+SUMIFS(SUCT!G:G,SUCT!D:D,1,SUCT!I:I,'Estadística SUCT'!Z56)</f>
        <v>3</v>
      </c>
      <c r="AB56" s="83">
        <f>+COUNTIFS(SUCT!D:D,1,SUCT!I:I,'Estadística SUCT'!Z56)</f>
        <v>1</v>
      </c>
      <c r="AE56" s="11" t="s">
        <v>2188</v>
      </c>
      <c r="AF56" s="83">
        <v>13.345000000000001</v>
      </c>
      <c r="AG56" s="83">
        <v>3</v>
      </c>
      <c r="AJ56" s="83" t="s">
        <v>286</v>
      </c>
      <c r="AK56" s="83">
        <f>+SUMIFS(SUCT!G:G,SUCT!D:D,1,SUCT!E:E,'Estadística SUCT'!AJ56)</f>
        <v>613</v>
      </c>
      <c r="AL56" s="83">
        <f>+COUNTIFS(SUCT!D:D,1,SUCT!E:E,'Estadística SUCT'!AJ56)</f>
        <v>10</v>
      </c>
      <c r="AN56" s="83" t="s">
        <v>2275</v>
      </c>
      <c r="AO56" s="83">
        <v>9</v>
      </c>
      <c r="AP56" s="83">
        <v>1</v>
      </c>
      <c r="AR56" s="83" t="s">
        <v>286</v>
      </c>
      <c r="AS56" s="83">
        <f>COUNTIFS(SUCT!D:D,0,SUCT!E:E,'Estadística SUCT'!AR56)</f>
        <v>0</v>
      </c>
      <c r="AV56" s="83" t="s">
        <v>2260</v>
      </c>
      <c r="AW56" s="83">
        <v>0</v>
      </c>
    </row>
    <row r="57" spans="2:49" ht="14.25" customHeight="1">
      <c r="B57" s="83" t="s">
        <v>1754</v>
      </c>
      <c r="C57" s="83">
        <f>+COUNTIFS(SUCT!$D:$D,1,SUCT!$J:$J,'Estadística SUCT'!$B57,SUCT!$F:$F,"Solar",SUCT!$G:$G,"&lt;=50")</f>
        <v>0</v>
      </c>
      <c r="D57" s="83">
        <f>+COUNTIFS(SUCT!$D:$D,1,SUCT!$J:$J,'Estadística SUCT'!$B57,SUCT!$F:$F,"Solar",SUCT!$G:$G,"&gt;50",SUCT!$G:$G,"&lt;=100")</f>
        <v>0</v>
      </c>
      <c r="E57" s="83">
        <f>+COUNTIFS(SUCT!$D:$D,1,SUCT!$J:$J,'Estadística SUCT'!$B57,SUCT!$F:$F,"Solar",SUCT!$G:$G,"&gt;100")</f>
        <v>0</v>
      </c>
      <c r="Z57" s="11" t="s">
        <v>2201</v>
      </c>
      <c r="AA57" s="83">
        <f>+SUMIFS(SUCT!G:G,SUCT!D:D,1,SUCT!I:I,'Estadística SUCT'!Z57)</f>
        <v>33</v>
      </c>
      <c r="AB57" s="83">
        <f>+COUNTIFS(SUCT!D:D,1,SUCT!I:I,'Estadística SUCT'!Z57)</f>
        <v>1</v>
      </c>
      <c r="AE57" s="11" t="s">
        <v>2234</v>
      </c>
      <c r="AF57" s="83">
        <v>12</v>
      </c>
      <c r="AG57" s="83">
        <v>1</v>
      </c>
      <c r="AJ57" s="83" t="s">
        <v>2273</v>
      </c>
      <c r="AK57" s="83">
        <f>+SUMIFS(SUCT!G:G,SUCT!D:D,1,SUCT!E:E,'Estadística SUCT'!AJ57)</f>
        <v>0</v>
      </c>
      <c r="AL57" s="83">
        <f>+COUNTIFS(SUCT!D:D,1,SUCT!E:E,'Estadística SUCT'!AJ57)</f>
        <v>0</v>
      </c>
      <c r="AN57" s="83" t="s">
        <v>2298</v>
      </c>
      <c r="AO57" s="83">
        <v>9</v>
      </c>
      <c r="AP57" s="83">
        <v>1</v>
      </c>
      <c r="AR57" s="83" t="s">
        <v>2273</v>
      </c>
      <c r="AS57" s="83">
        <f>COUNTIFS(SUCT!D:D,0,SUCT!E:E,'Estadística SUCT'!AR57)</f>
        <v>1</v>
      </c>
      <c r="AV57" s="83" t="s">
        <v>334</v>
      </c>
      <c r="AW57" s="83">
        <v>0</v>
      </c>
    </row>
    <row r="58" spans="2:49" ht="14.25" customHeight="1">
      <c r="B58" s="11" t="s">
        <v>1527</v>
      </c>
      <c r="C58" s="83">
        <f>+COUNTIFS(SUCT!$D:$D,1,SUCT!$J:$J,'Estadística SUCT'!$B58,SUCT!$F:$F,"Solar",SUCT!$G:$G,"&lt;=50")</f>
        <v>2</v>
      </c>
      <c r="D58" s="83">
        <f>+COUNTIFS(SUCT!$D:$D,1,SUCT!$J:$J,'Estadística SUCT'!$B58,SUCT!$F:$F,"Solar",SUCT!$G:$G,"&gt;50",SUCT!$G:$G,"&lt;=100")</f>
        <v>0</v>
      </c>
      <c r="E58" s="83">
        <f>+COUNTIFS(SUCT!$D:$D,1,SUCT!$J:$J,'Estadística SUCT'!$B58,SUCT!$F:$F,"Solar",SUCT!$G:$G,"&gt;100")</f>
        <v>0</v>
      </c>
      <c r="Z58" s="11" t="s">
        <v>2446</v>
      </c>
      <c r="AA58" s="83">
        <f>+SUMIFS(SUCT!G:G,SUCT!D:D,1,SUCT!I:I,'Estadística SUCT'!Z58)</f>
        <v>0</v>
      </c>
      <c r="AB58" s="83">
        <f>+COUNTIFS(SUCT!D:D,1,SUCT!I:I,'Estadística SUCT'!Z58)</f>
        <v>0</v>
      </c>
      <c r="AE58" s="83" t="s">
        <v>2191</v>
      </c>
      <c r="AF58" s="83">
        <v>12</v>
      </c>
      <c r="AG58" s="83">
        <v>1</v>
      </c>
      <c r="AJ58" s="83" t="s">
        <v>2275</v>
      </c>
      <c r="AK58" s="83">
        <f>+SUMIFS(SUCT!G:G,SUCT!D:D,1,SUCT!E:E,'Estadística SUCT'!AJ58)</f>
        <v>9</v>
      </c>
      <c r="AL58" s="83">
        <f>+COUNTIFS(SUCT!D:D,1,SUCT!E:E,'Estadística SUCT'!AJ58)</f>
        <v>1</v>
      </c>
      <c r="AN58" s="83" t="s">
        <v>2316</v>
      </c>
      <c r="AO58" s="83">
        <v>9</v>
      </c>
      <c r="AP58" s="83">
        <v>1</v>
      </c>
      <c r="AR58" s="83" t="s">
        <v>2275</v>
      </c>
      <c r="AS58" s="83">
        <f>COUNTIFS(SUCT!D:D,0,SUCT!E:E,'Estadística SUCT'!AR58)</f>
        <v>0</v>
      </c>
      <c r="AV58" s="83" t="s">
        <v>2265</v>
      </c>
      <c r="AW58" s="83">
        <v>0</v>
      </c>
    </row>
    <row r="59" spans="2:49" ht="14.25" customHeight="1">
      <c r="B59" s="11" t="s">
        <v>1556</v>
      </c>
      <c r="C59" s="83">
        <f>+COUNTIFS(SUCT!$D:$D,1,SUCT!$J:$J,'Estadística SUCT'!$B59,SUCT!$F:$F,"Solar",SUCT!$G:$G,"&lt;=50")</f>
        <v>0</v>
      </c>
      <c r="D59" s="83">
        <f>+COUNTIFS(SUCT!$D:$D,1,SUCT!$J:$J,'Estadística SUCT'!$B59,SUCT!$F:$F,"Solar",SUCT!$G:$G,"&gt;50",SUCT!$G:$G,"&lt;=100")</f>
        <v>0</v>
      </c>
      <c r="E59" s="83">
        <f>+COUNTIFS(SUCT!$D:$D,1,SUCT!$J:$J,'Estadística SUCT'!$B59,SUCT!$F:$F,"Solar",SUCT!$G:$G,"&gt;100")</f>
        <v>0</v>
      </c>
      <c r="Z59" s="83" t="s">
        <v>2207</v>
      </c>
      <c r="AA59" s="83">
        <f>+SUMIFS(SUCT!G:G,SUCT!D:D,1,SUCT!I:I,'Estadística SUCT'!Z59)</f>
        <v>0</v>
      </c>
      <c r="AB59" s="83">
        <f>+COUNTIFS(SUCT!D:D,1,SUCT!I:I,'Estadística SUCT'!Z59)</f>
        <v>0</v>
      </c>
      <c r="AE59" s="83" t="s">
        <v>2308</v>
      </c>
      <c r="AF59" s="83">
        <v>12</v>
      </c>
      <c r="AG59" s="83">
        <v>2</v>
      </c>
      <c r="AJ59" s="11" t="s">
        <v>2277</v>
      </c>
      <c r="AK59" s="83">
        <f>+SUMIFS(SUCT!G:G,SUCT!D:D,1,SUCT!E:E,'Estadística SUCT'!AJ59)</f>
        <v>177.6</v>
      </c>
      <c r="AL59" s="83">
        <f>+COUNTIFS(SUCT!D:D,1,SUCT!E:E,'Estadística SUCT'!AJ59)</f>
        <v>1</v>
      </c>
      <c r="AN59" s="83" t="s">
        <v>2338</v>
      </c>
      <c r="AO59" s="83">
        <v>9</v>
      </c>
      <c r="AP59" s="83">
        <v>1</v>
      </c>
      <c r="AR59" s="11" t="s">
        <v>2277</v>
      </c>
      <c r="AS59" s="83">
        <f>COUNTIFS(SUCT!D:D,0,SUCT!E:E,'Estadística SUCT'!AR59)</f>
        <v>0</v>
      </c>
      <c r="AV59" s="83" t="s">
        <v>2268</v>
      </c>
      <c r="AW59" s="83">
        <v>0</v>
      </c>
    </row>
    <row r="60" spans="2:49" ht="14.25" customHeight="1">
      <c r="B60" s="11" t="s">
        <v>1722</v>
      </c>
      <c r="C60" s="83">
        <f>+COUNTIFS(SUCT!$D:$D,1,SUCT!$J:$J,'Estadística SUCT'!$B60,SUCT!$F:$F,"Solar",SUCT!$G:$G,"&lt;=50")</f>
        <v>0</v>
      </c>
      <c r="D60" s="83">
        <f>+COUNTIFS(SUCT!$D:$D,1,SUCT!$J:$J,'Estadística SUCT'!$B60,SUCT!$F:$F,"Solar",SUCT!$G:$G,"&gt;50",SUCT!$G:$G,"&lt;=100")</f>
        <v>0</v>
      </c>
      <c r="E60" s="83">
        <f>+COUNTIFS(SUCT!$D:$D,1,SUCT!$J:$J,'Estadística SUCT'!$B60,SUCT!$F:$F,"Solar",SUCT!$G:$G,"&gt;100")</f>
        <v>0</v>
      </c>
      <c r="Z60" s="83" t="s">
        <v>364</v>
      </c>
      <c r="AA60" s="83">
        <f>+SUMIFS(SUCT!G:G,SUCT!D:D,1,SUCT!I:I,'Estadística SUCT'!Z60)</f>
        <v>50</v>
      </c>
      <c r="AB60" s="83">
        <f>+COUNTIFS(SUCT!D:D,1,SUCT!I:I,'Estadística SUCT'!Z60)</f>
        <v>1</v>
      </c>
      <c r="AE60" s="11" t="s">
        <v>2305</v>
      </c>
      <c r="AF60" s="83">
        <v>11.809999999999999</v>
      </c>
      <c r="AG60" s="83">
        <v>4</v>
      </c>
      <c r="AJ60" s="83" t="s">
        <v>2280</v>
      </c>
      <c r="AK60" s="83">
        <f>+SUMIFS(SUCT!G:G,SUCT!D:D,1,SUCT!E:E,'Estadística SUCT'!AJ60)</f>
        <v>20</v>
      </c>
      <c r="AL60" s="83">
        <f>+COUNTIFS(SUCT!D:D,1,SUCT!E:E,'Estadística SUCT'!AJ60)</f>
        <v>1</v>
      </c>
      <c r="AN60" s="11" t="s">
        <v>2373</v>
      </c>
      <c r="AO60" s="83">
        <v>9</v>
      </c>
      <c r="AP60" s="83">
        <v>1</v>
      </c>
      <c r="AR60" s="83" t="s">
        <v>2280</v>
      </c>
      <c r="AS60" s="83">
        <f>COUNTIFS(SUCT!D:D,0,SUCT!E:E,'Estadística SUCT'!AR60)</f>
        <v>0</v>
      </c>
      <c r="AV60" s="83" t="s">
        <v>1649</v>
      </c>
      <c r="AW60" s="83">
        <v>0</v>
      </c>
    </row>
    <row r="61" spans="2:49" ht="14.25" customHeight="1">
      <c r="B61" s="83" t="s">
        <v>1623</v>
      </c>
      <c r="C61" s="83">
        <f>+COUNTIFS(SUCT!$D:$D,1,SUCT!$J:$J,'Estadística SUCT'!$B61,SUCT!$F:$F,"Solar",SUCT!$G:$G,"&lt;=50")</f>
        <v>0</v>
      </c>
      <c r="D61" s="83">
        <f>+COUNTIFS(SUCT!$D:$D,1,SUCT!$J:$J,'Estadística SUCT'!$B61,SUCT!$F:$F,"Solar",SUCT!$G:$G,"&gt;50",SUCT!$G:$G,"&lt;=100")</f>
        <v>0</v>
      </c>
      <c r="E61" s="83">
        <f>+COUNTIFS(SUCT!$D:$D,1,SUCT!$J:$J,'Estadística SUCT'!$B61,SUCT!$F:$F,"Solar",SUCT!$G:$G,"&gt;100")</f>
        <v>0</v>
      </c>
      <c r="Z61" s="11" t="s">
        <v>2170</v>
      </c>
      <c r="AA61" s="83">
        <f>+SUMIFS(SUCT!G:G,SUCT!D:D,1,SUCT!I:I,'Estadística SUCT'!Z61)</f>
        <v>84</v>
      </c>
      <c r="AB61" s="83">
        <f>+COUNTIFS(SUCT!D:D,1,SUCT!I:I,'Estadística SUCT'!Z61)</f>
        <v>1</v>
      </c>
      <c r="AE61" s="11" t="s">
        <v>2117</v>
      </c>
      <c r="AF61" s="83">
        <v>11.8</v>
      </c>
      <c r="AG61" s="83">
        <v>4</v>
      </c>
      <c r="AJ61" s="83" t="s">
        <v>342</v>
      </c>
      <c r="AK61" s="83">
        <f>+SUMIFS(SUCT!G:G,SUCT!D:D,1,SUCT!E:E,'Estadística SUCT'!AJ61)</f>
        <v>250</v>
      </c>
      <c r="AL61" s="83">
        <f>+COUNTIFS(SUCT!D:D,1,SUCT!E:E,'Estadística SUCT'!AJ61)</f>
        <v>1</v>
      </c>
      <c r="AN61" s="83" t="s">
        <v>2384</v>
      </c>
      <c r="AO61" s="83">
        <v>9</v>
      </c>
      <c r="AP61" s="83">
        <v>1</v>
      </c>
      <c r="AR61" s="83" t="s">
        <v>342</v>
      </c>
      <c r="AS61" s="83">
        <f>COUNTIFS(SUCT!D:D,0,SUCT!E:E,'Estadística SUCT'!AR61)</f>
        <v>0</v>
      </c>
      <c r="AV61" s="83" t="s">
        <v>286</v>
      </c>
      <c r="AW61" s="83">
        <v>0</v>
      </c>
    </row>
    <row r="62" spans="2:49" ht="14.25" customHeight="1">
      <c r="Z62" s="83" t="s">
        <v>371</v>
      </c>
      <c r="AA62" s="83">
        <f>+SUMIFS(SUCT!G:G,SUCT!D:D,1,SUCT!I:I,'Estadística SUCT'!Z62)</f>
        <v>141</v>
      </c>
      <c r="AB62" s="83">
        <f>+COUNTIFS(SUCT!D:D,1,SUCT!I:I,'Estadística SUCT'!Z62)</f>
        <v>5</v>
      </c>
      <c r="AE62" s="83" t="s">
        <v>2175</v>
      </c>
      <c r="AF62" s="83">
        <v>11.5</v>
      </c>
      <c r="AG62" s="83">
        <v>1</v>
      </c>
      <c r="AJ62" s="83" t="s">
        <v>2286</v>
      </c>
      <c r="AK62" s="83">
        <f>+SUMIFS(SUCT!G:G,SUCT!D:D,1,SUCT!E:E,'Estadística SUCT'!AJ62)</f>
        <v>0</v>
      </c>
      <c r="AL62" s="83">
        <f>+COUNTIFS(SUCT!D:D,1,SUCT!E:E,'Estadística SUCT'!AJ62)</f>
        <v>0</v>
      </c>
      <c r="AN62" s="83" t="s">
        <v>2268</v>
      </c>
      <c r="AO62" s="83">
        <v>7</v>
      </c>
      <c r="AP62" s="83">
        <v>1</v>
      </c>
      <c r="AR62" s="83" t="s">
        <v>2286</v>
      </c>
      <c r="AS62" s="83">
        <f>COUNTIFS(SUCT!D:D,0,SUCT!E:E,'Estadística SUCT'!AR62)</f>
        <v>1</v>
      </c>
      <c r="AV62" s="83" t="s">
        <v>2275</v>
      </c>
      <c r="AW62" s="83">
        <v>0</v>
      </c>
    </row>
    <row r="63" spans="2:49" ht="14.25" customHeight="1">
      <c r="Z63" s="83" t="s">
        <v>351</v>
      </c>
      <c r="AA63" s="83">
        <f>+SUMIFS(SUCT!G:G,SUCT!D:D,1,SUCT!I:I,'Estadística SUCT'!Z63)</f>
        <v>199.2</v>
      </c>
      <c r="AB63" s="83">
        <f>+COUNTIFS(SUCT!D:D,1,SUCT!I:I,'Estadística SUCT'!Z63)</f>
        <v>2</v>
      </c>
      <c r="AE63" s="11" t="s">
        <v>2385</v>
      </c>
      <c r="AF63" s="83">
        <v>9</v>
      </c>
      <c r="AG63" s="83">
        <v>1</v>
      </c>
      <c r="AJ63" s="83" t="s">
        <v>348</v>
      </c>
      <c r="AK63" s="83">
        <f>+SUMIFS(SUCT!G:G,SUCT!D:D,1,SUCT!E:E,'Estadística SUCT'!AJ63)</f>
        <v>55</v>
      </c>
      <c r="AL63" s="83">
        <f>+COUNTIFS(SUCT!D:D,1,SUCT!E:E,'Estadística SUCT'!AJ63)</f>
        <v>1</v>
      </c>
      <c r="AN63" s="11" t="s">
        <v>2307</v>
      </c>
      <c r="AO63" s="83">
        <v>6</v>
      </c>
      <c r="AP63" s="83">
        <v>2</v>
      </c>
      <c r="AR63" s="83" t="s">
        <v>348</v>
      </c>
      <c r="AS63" s="83">
        <f>COUNTIFS(SUCT!D:D,0,SUCT!E:E,'Estadística SUCT'!AR63)</f>
        <v>0</v>
      </c>
      <c r="AV63" s="11" t="s">
        <v>2277</v>
      </c>
      <c r="AW63" s="83">
        <v>0</v>
      </c>
    </row>
    <row r="64" spans="2:49" ht="14.25" customHeight="1">
      <c r="C64" s="83" t="s">
        <v>2442</v>
      </c>
      <c r="D64" s="133">
        <f>+SUM(C48:C61)/SUM($C$48:$E$61)</f>
        <v>0.60317460317460314</v>
      </c>
      <c r="Z64" s="83" t="s">
        <v>2332</v>
      </c>
      <c r="AA64" s="83">
        <f>+SUMIFS(SUCT!G:G,SUCT!D:D,1,SUCT!I:I,'Estadística SUCT'!Z64)</f>
        <v>9</v>
      </c>
      <c r="AB64" s="83">
        <f>+COUNTIFS(SUCT!D:D,1,SUCT!I:I,'Estadística SUCT'!Z64)</f>
        <v>1</v>
      </c>
      <c r="AE64" s="11" t="s">
        <v>2276</v>
      </c>
      <c r="AF64" s="83">
        <v>9</v>
      </c>
      <c r="AG64" s="83">
        <v>1</v>
      </c>
      <c r="AJ64" s="83" t="s">
        <v>2291</v>
      </c>
      <c r="AK64" s="83">
        <f>+SUMIFS(SUCT!G:G,SUCT!D:D,1,SUCT!E:E,'Estadística SUCT'!AJ64)</f>
        <v>67</v>
      </c>
      <c r="AL64" s="83">
        <f>+COUNTIFS(SUCT!D:D,1,SUCT!E:E,'Estadística SUCT'!AJ64)</f>
        <v>1</v>
      </c>
      <c r="AN64" s="11" t="s">
        <v>2349</v>
      </c>
      <c r="AO64" s="83">
        <v>4.5</v>
      </c>
      <c r="AP64" s="83">
        <v>1</v>
      </c>
      <c r="AR64" s="83" t="s">
        <v>2291</v>
      </c>
      <c r="AS64" s="83">
        <f>COUNTIFS(SUCT!D:D,0,SUCT!E:E,'Estadística SUCT'!AR64)</f>
        <v>0</v>
      </c>
      <c r="AV64" s="83" t="s">
        <v>2280</v>
      </c>
      <c r="AW64" s="83">
        <v>0</v>
      </c>
    </row>
    <row r="65" spans="2:49" ht="14.25" customHeight="1">
      <c r="C65" s="83" t="s">
        <v>2445</v>
      </c>
      <c r="D65" s="133">
        <f>+SUM(D48:D61)/SUM($C$48:$E$61)</f>
        <v>0.15873015873015872</v>
      </c>
      <c r="Z65" s="83" t="s">
        <v>2237</v>
      </c>
      <c r="AA65" s="83">
        <f>+SUMIFS(SUCT!G:G,SUCT!D:D,1,SUCT!I:I,'Estadística SUCT'!Z65)</f>
        <v>15</v>
      </c>
      <c r="AB65" s="83">
        <f>+COUNTIFS(SUCT!D:D,1,SUCT!I:I,'Estadística SUCT'!Z65)</f>
        <v>1</v>
      </c>
      <c r="AE65" s="11" t="s">
        <v>2164</v>
      </c>
      <c r="AF65" s="83">
        <v>9</v>
      </c>
      <c r="AG65" s="83">
        <v>1</v>
      </c>
      <c r="AJ65" s="83" t="s">
        <v>355</v>
      </c>
      <c r="AK65" s="83">
        <f>+SUMIFS(SUCT!G:G,SUCT!D:D,1,SUCT!E:E,'Estadística SUCT'!AJ65)</f>
        <v>72</v>
      </c>
      <c r="AL65" s="83">
        <f>+COUNTIFS(SUCT!D:D,1,SUCT!E:E,'Estadística SUCT'!AJ65)</f>
        <v>1</v>
      </c>
      <c r="AN65" s="11" t="s">
        <v>2146</v>
      </c>
      <c r="AO65" s="83">
        <v>3</v>
      </c>
      <c r="AP65" s="83">
        <v>1</v>
      </c>
      <c r="AR65" s="83" t="s">
        <v>355</v>
      </c>
      <c r="AS65" s="83">
        <f>COUNTIFS(SUCT!D:D,0,SUCT!E:E,'Estadística SUCT'!AR65)</f>
        <v>0</v>
      </c>
      <c r="AV65" s="83" t="s">
        <v>342</v>
      </c>
      <c r="AW65" s="83">
        <v>0</v>
      </c>
    </row>
    <row r="66" spans="2:49" ht="14.25" customHeight="1">
      <c r="C66" s="83" t="s">
        <v>2444</v>
      </c>
      <c r="D66" s="133">
        <f>+SUM(E48:E61)/SUM($C$48:$E$61)</f>
        <v>0.23809523809523808</v>
      </c>
      <c r="Z66" s="83" t="s">
        <v>2350</v>
      </c>
      <c r="AA66" s="83">
        <f>+SUMIFS(SUCT!G:G,SUCT!D:D,1,SUCT!I:I,'Estadística SUCT'!Z66)</f>
        <v>4.5</v>
      </c>
      <c r="AB66" s="83">
        <f>+COUNTIFS(SUCT!D:D,1,SUCT!I:I,'Estadística SUCT'!Z66)</f>
        <v>1</v>
      </c>
      <c r="AE66" s="11" t="s">
        <v>2374</v>
      </c>
      <c r="AF66" s="83">
        <v>9</v>
      </c>
      <c r="AG66" s="83">
        <v>1</v>
      </c>
      <c r="AJ66" s="11" t="s">
        <v>2296</v>
      </c>
      <c r="AK66" s="83">
        <f>+SUMIFS(SUCT!G:G,SUCT!D:D,1,SUCT!E:E,'Estadística SUCT'!AJ66)</f>
        <v>70</v>
      </c>
      <c r="AL66" s="83">
        <f>+COUNTIFS(SUCT!D:D,1,SUCT!E:E,'Estadística SUCT'!AJ66)</f>
        <v>1</v>
      </c>
      <c r="AN66" s="11" t="s">
        <v>2172</v>
      </c>
      <c r="AO66" s="83">
        <v>3</v>
      </c>
      <c r="AP66" s="83">
        <v>1</v>
      </c>
      <c r="AR66" s="11" t="s">
        <v>2296</v>
      </c>
      <c r="AS66" s="83">
        <f>COUNTIFS(SUCT!D:D,0,SUCT!E:E,'Estadística SUCT'!AR66)</f>
        <v>0</v>
      </c>
      <c r="AV66" s="83" t="s">
        <v>2286</v>
      </c>
      <c r="AW66" s="83">
        <v>0</v>
      </c>
    </row>
    <row r="67" spans="2:49" ht="14.25" customHeight="1">
      <c r="Z67" s="83" t="s">
        <v>2370</v>
      </c>
      <c r="AA67" s="83">
        <f>+SUMIFS(SUCT!G:G,SUCT!D:D,1,SUCT!I:I,'Estadística SUCT'!Z67)</f>
        <v>6.6</v>
      </c>
      <c r="AB67" s="83">
        <f>+COUNTIFS(SUCT!D:D,1,SUCT!I:I,'Estadística SUCT'!Z67)</f>
        <v>1</v>
      </c>
      <c r="AE67" s="11" t="s">
        <v>2216</v>
      </c>
      <c r="AF67" s="83">
        <v>9</v>
      </c>
      <c r="AG67" s="83">
        <v>1</v>
      </c>
      <c r="AJ67" s="83" t="s">
        <v>2298</v>
      </c>
      <c r="AK67" s="83">
        <f>+SUMIFS(SUCT!G:G,SUCT!D:D,1,SUCT!E:E,'Estadística SUCT'!AJ67)</f>
        <v>9</v>
      </c>
      <c r="AL67" s="83">
        <f>+COUNTIFS(SUCT!D:D,1,SUCT!E:E,'Estadística SUCT'!AJ67)</f>
        <v>1</v>
      </c>
      <c r="AN67" s="11" t="s">
        <v>2304</v>
      </c>
      <c r="AO67" s="83">
        <v>2.96</v>
      </c>
      <c r="AP67" s="83">
        <v>1</v>
      </c>
      <c r="AR67" s="83" t="s">
        <v>2298</v>
      </c>
      <c r="AS67" s="83">
        <f>COUNTIFS(SUCT!D:D,0,SUCT!E:E,'Estadística SUCT'!AR67)</f>
        <v>0</v>
      </c>
      <c r="AV67" s="83" t="s">
        <v>348</v>
      </c>
      <c r="AW67" s="83">
        <v>0</v>
      </c>
    </row>
    <row r="68" spans="2:49" ht="14.25" customHeight="1">
      <c r="Z68" s="11" t="s">
        <v>2157</v>
      </c>
      <c r="AA68" s="83">
        <f>+SUMIFS(SUCT!G:G,SUCT!D:D,1,SUCT!I:I,'Estadística SUCT'!Z68)</f>
        <v>184.8</v>
      </c>
      <c r="AB68" s="83">
        <f>+COUNTIFS(SUCT!D:D,1,SUCT!I:I,'Estadística SUCT'!Z68)</f>
        <v>1</v>
      </c>
      <c r="AE68" s="83" t="s">
        <v>2345</v>
      </c>
      <c r="AF68" s="83">
        <v>9</v>
      </c>
      <c r="AG68" s="83">
        <v>1</v>
      </c>
      <c r="AJ68" s="83" t="s">
        <v>2300</v>
      </c>
      <c r="AK68" s="83">
        <f>+SUMIFS(SUCT!G:G,SUCT!D:D,1,SUCT!E:E,'Estadística SUCT'!AJ68)</f>
        <v>100</v>
      </c>
      <c r="AL68" s="83">
        <f>+COUNTIFS(SUCT!D:D,1,SUCT!E:E,'Estadística SUCT'!AJ68)</f>
        <v>1</v>
      </c>
      <c r="AN68" s="11" t="s">
        <v>2141</v>
      </c>
      <c r="AO68" s="83">
        <v>2.95</v>
      </c>
      <c r="AP68" s="83">
        <v>1</v>
      </c>
      <c r="AR68" s="83" t="s">
        <v>2300</v>
      </c>
      <c r="AS68" s="83">
        <f>COUNTIFS(SUCT!D:D,0,SUCT!E:E,'Estadística SUCT'!AR68)</f>
        <v>0</v>
      </c>
      <c r="AV68" s="83" t="s">
        <v>2291</v>
      </c>
      <c r="AW68" s="83">
        <v>0</v>
      </c>
    </row>
    <row r="69" spans="2:49" ht="14.25" customHeight="1">
      <c r="Z69" s="83" t="s">
        <v>2355</v>
      </c>
      <c r="AA69" s="83">
        <f>+SUMIFS(SUCT!G:G,SUCT!D:D,1,SUCT!I:I,'Estadística SUCT'!Z69)</f>
        <v>9</v>
      </c>
      <c r="AB69" s="83">
        <f>+COUNTIFS(SUCT!D:D,1,SUCT!I:I,'Estadística SUCT'!Z69)</f>
        <v>1</v>
      </c>
      <c r="AE69" s="83" t="s">
        <v>2376</v>
      </c>
      <c r="AF69" s="83">
        <v>9</v>
      </c>
      <c r="AG69" s="83">
        <v>1</v>
      </c>
      <c r="AJ69" s="11" t="s">
        <v>2304</v>
      </c>
      <c r="AK69" s="83">
        <f>+SUMIFS(SUCT!G:G,SUCT!D:D,1,SUCT!E:E,'Estadística SUCT'!AJ69)</f>
        <v>2.96</v>
      </c>
      <c r="AL69" s="83">
        <f>+COUNTIFS(SUCT!D:D,1,SUCT!E:E,'Estadística SUCT'!AJ69)</f>
        <v>1</v>
      </c>
      <c r="AN69" s="11" t="s">
        <v>2366</v>
      </c>
      <c r="AO69" s="83">
        <v>2.95</v>
      </c>
      <c r="AP69" s="83">
        <v>1</v>
      </c>
      <c r="AR69" s="11" t="s">
        <v>2304</v>
      </c>
      <c r="AS69" s="83">
        <f>COUNTIFS(SUCT!D:D,0,SUCT!E:E,'Estadística SUCT'!AR69)</f>
        <v>0</v>
      </c>
      <c r="AV69" s="83" t="s">
        <v>355</v>
      </c>
      <c r="AW69" s="83">
        <v>0</v>
      </c>
    </row>
    <row r="70" spans="2:49" ht="14.25" customHeight="1">
      <c r="Z70" s="83" t="s">
        <v>337</v>
      </c>
      <c r="AA70" s="83">
        <f>+SUMIFS(SUCT!G:G,SUCT!D:D,1,SUCT!I:I,'Estadística SUCT'!Z70)</f>
        <v>220</v>
      </c>
      <c r="AB70" s="83">
        <f>+COUNTIFS(SUCT!D:D,1,SUCT!I:I,'Estadística SUCT'!Z70)</f>
        <v>1</v>
      </c>
      <c r="AE70" s="11" t="s">
        <v>2446</v>
      </c>
      <c r="AF70" s="83">
        <v>9</v>
      </c>
      <c r="AG70" s="83">
        <v>1</v>
      </c>
      <c r="AJ70" s="11" t="s">
        <v>2307</v>
      </c>
      <c r="AK70" s="83">
        <f>+SUMIFS(SUCT!G:G,SUCT!D:D,1,SUCT!E:E,'Estadística SUCT'!AJ70)</f>
        <v>6</v>
      </c>
      <c r="AL70" s="83">
        <f>+COUNTIFS(SUCT!D:D,1,SUCT!E:E,'Estadística SUCT'!AJ70)</f>
        <v>2</v>
      </c>
      <c r="AN70" s="11" t="s">
        <v>2368</v>
      </c>
      <c r="AO70" s="83">
        <v>2.95</v>
      </c>
      <c r="AP70" s="83">
        <v>1</v>
      </c>
      <c r="AR70" s="11" t="s">
        <v>2307</v>
      </c>
      <c r="AS70" s="83">
        <f>COUNTIFS(SUCT!D:D,0,SUCT!E:E,'Estadística SUCT'!AR70)</f>
        <v>0</v>
      </c>
      <c r="AV70" s="11" t="s">
        <v>2296</v>
      </c>
      <c r="AW70" s="83">
        <v>0</v>
      </c>
    </row>
    <row r="71" spans="2:49" ht="14.25" customHeight="1">
      <c r="Z71" s="83" t="s">
        <v>2191</v>
      </c>
      <c r="AA71" s="83">
        <f>+SUMIFS(SUCT!G:G,SUCT!D:D,1,SUCT!I:I,'Estadística SUCT'!Z71)</f>
        <v>12</v>
      </c>
      <c r="AB71" s="83">
        <f>+COUNTIFS(SUCT!D:D,1,SUCT!I:I,'Estadística SUCT'!Z71)</f>
        <v>1</v>
      </c>
      <c r="AE71" s="83" t="s">
        <v>2332</v>
      </c>
      <c r="AF71" s="83">
        <v>9</v>
      </c>
      <c r="AG71" s="83">
        <v>1</v>
      </c>
      <c r="AJ71" s="11" t="s">
        <v>2313</v>
      </c>
      <c r="AK71" s="83">
        <f>+SUMIFS(SUCT!G:G,SUCT!D:D,1,SUCT!E:E,'Estadística SUCT'!AJ71)</f>
        <v>29.5</v>
      </c>
      <c r="AL71" s="83">
        <f>+COUNTIFS(SUCT!D:D,1,SUCT!E:E,'Estadística SUCT'!AJ71)</f>
        <v>1</v>
      </c>
      <c r="AN71" s="11" t="s">
        <v>2116</v>
      </c>
      <c r="AO71" s="83">
        <v>2.9</v>
      </c>
      <c r="AP71" s="83">
        <v>1</v>
      </c>
      <c r="AR71" s="11" t="s">
        <v>2313</v>
      </c>
      <c r="AS71" s="83">
        <f>COUNTIFS(SUCT!D:D,0,SUCT!E:E,'Estadística SUCT'!AR71)</f>
        <v>0</v>
      </c>
      <c r="AV71" s="83" t="s">
        <v>2298</v>
      </c>
      <c r="AW71" s="83">
        <v>0</v>
      </c>
    </row>
    <row r="72" spans="2:49" ht="14.25" customHeight="1">
      <c r="Z72" s="83" t="s">
        <v>2341</v>
      </c>
      <c r="AA72" s="83">
        <f>+SUMIFS(SUCT!G:G,SUCT!D:D,1,SUCT!I:I,'Estadística SUCT'!Z72)</f>
        <v>9</v>
      </c>
      <c r="AB72" s="83">
        <f>+COUNTIFS(SUCT!D:D,1,SUCT!I:I,'Estadística SUCT'!Z72)</f>
        <v>1</v>
      </c>
      <c r="AE72" s="83" t="s">
        <v>2355</v>
      </c>
      <c r="AF72" s="83">
        <v>9</v>
      </c>
      <c r="AG72" s="83">
        <v>1</v>
      </c>
      <c r="AJ72" s="83" t="s">
        <v>2316</v>
      </c>
      <c r="AK72" s="83">
        <f>+SUMIFS(SUCT!G:G,SUCT!D:D,1,SUCT!E:E,'Estadística SUCT'!AJ72)</f>
        <v>9</v>
      </c>
      <c r="AL72" s="83">
        <f>+COUNTIFS(SUCT!D:D,1,SUCT!E:E,'Estadística SUCT'!AJ72)</f>
        <v>1</v>
      </c>
      <c r="AN72" s="11" t="s">
        <v>2144</v>
      </c>
      <c r="AO72" s="83">
        <v>2.9</v>
      </c>
      <c r="AP72" s="83">
        <v>1</v>
      </c>
      <c r="AR72" s="83" t="s">
        <v>2316</v>
      </c>
      <c r="AS72" s="83">
        <f>COUNTIFS(SUCT!D:D,0,SUCT!E:E,'Estadística SUCT'!AR72)</f>
        <v>0</v>
      </c>
      <c r="AV72" s="83" t="s">
        <v>2300</v>
      </c>
      <c r="AW72" s="83">
        <v>0</v>
      </c>
    </row>
    <row r="73" spans="2:49" ht="14.25" customHeight="1">
      <c r="Z73" s="83" t="s">
        <v>2347</v>
      </c>
      <c r="AA73" s="83">
        <f>+SUMIFS(SUCT!G:G,SUCT!D:D,1,SUCT!I:I,'Estadística SUCT'!Z73)</f>
        <v>9</v>
      </c>
      <c r="AB73" s="83">
        <f>+COUNTIFS(SUCT!D:D,1,SUCT!I:I,'Estadística SUCT'!Z73)</f>
        <v>1</v>
      </c>
      <c r="AE73" s="83" t="s">
        <v>2341</v>
      </c>
      <c r="AF73" s="83">
        <v>9</v>
      </c>
      <c r="AG73" s="83">
        <v>1</v>
      </c>
      <c r="AJ73" s="83" t="s">
        <v>2319</v>
      </c>
      <c r="AK73" s="83">
        <f>+SUMIFS(SUCT!G:G,SUCT!D:D,1,SUCT!E:E,'Estadística SUCT'!AJ73)</f>
        <v>87.6</v>
      </c>
      <c r="AL73" s="83">
        <f>+COUNTIFS(SUCT!D:D,1,SUCT!E:E,'Estadística SUCT'!AJ73)</f>
        <v>10</v>
      </c>
      <c r="AN73" s="83" t="s">
        <v>2253</v>
      </c>
      <c r="AO73" s="83">
        <v>2.61</v>
      </c>
      <c r="AP73" s="83">
        <v>1</v>
      </c>
      <c r="AR73" s="83" t="s">
        <v>2319</v>
      </c>
      <c r="AS73" s="83">
        <f>COUNTIFS(SUCT!D:D,0,SUCT!E:E,'Estadística SUCT'!AR73)</f>
        <v>0</v>
      </c>
      <c r="AV73" s="11" t="s">
        <v>2304</v>
      </c>
      <c r="AW73" s="83">
        <v>0</v>
      </c>
    </row>
    <row r="74" spans="2:49" ht="14.25" customHeight="1">
      <c r="Z74" s="83" t="s">
        <v>2214</v>
      </c>
      <c r="AA74" s="83">
        <f>+SUMIFS(SUCT!G:G,SUCT!D:D,1,SUCT!I:I,'Estadística SUCT'!Z74)</f>
        <v>50</v>
      </c>
      <c r="AB74" s="83">
        <f>+COUNTIFS(SUCT!D:D,1,SUCT!I:I,'Estadística SUCT'!Z74)</f>
        <v>1</v>
      </c>
      <c r="AE74" s="83" t="s">
        <v>2347</v>
      </c>
      <c r="AF74" s="83">
        <v>9</v>
      </c>
      <c r="AG74" s="83">
        <v>1</v>
      </c>
      <c r="AJ74" s="83" t="s">
        <v>362</v>
      </c>
      <c r="AK74" s="83">
        <f>+SUMIFS(SUCT!G:G,SUCT!D:D,1,SUCT!E:E,'Estadística SUCT'!AJ74)</f>
        <v>155.80000000000001</v>
      </c>
      <c r="AL74" s="83">
        <f>+COUNTIFS(SUCT!D:D,1,SUCT!E:E,'Estadística SUCT'!AJ74)</f>
        <v>1</v>
      </c>
      <c r="AN74" s="11" t="s">
        <v>2129</v>
      </c>
      <c r="AO74" s="83">
        <v>2.5</v>
      </c>
      <c r="AP74" s="83">
        <v>1</v>
      </c>
      <c r="AR74" s="83" t="s">
        <v>362</v>
      </c>
      <c r="AS74" s="83">
        <f>COUNTIFS(SUCT!D:D,0,SUCT!E:E,'Estadística SUCT'!AR74)</f>
        <v>0</v>
      </c>
      <c r="AV74" s="11" t="s">
        <v>2307</v>
      </c>
      <c r="AW74" s="83">
        <v>0</v>
      </c>
    </row>
    <row r="75" spans="2:49" ht="14.25" customHeight="1">
      <c r="C75" s="11" t="s">
        <v>2447</v>
      </c>
      <c r="Z75" s="83" t="s">
        <v>367</v>
      </c>
      <c r="AA75" s="83">
        <f>+SUMIFS(SUCT!G:G,SUCT!D:D,1,SUCT!I:I,'Estadística SUCT'!Z75)</f>
        <v>141</v>
      </c>
      <c r="AB75" s="83">
        <f>+COUNTIFS(SUCT!D:D,1,SUCT!I:I,'Estadística SUCT'!Z75)</f>
        <v>1</v>
      </c>
      <c r="AE75" s="11" t="s">
        <v>2320</v>
      </c>
      <c r="AF75" s="83">
        <v>9</v>
      </c>
      <c r="AG75" s="83">
        <v>1</v>
      </c>
      <c r="AJ75" s="83" t="s">
        <v>2329</v>
      </c>
      <c r="AK75" s="83">
        <f>+SUMIFS(SUCT!G:G,SUCT!D:D,1,SUCT!E:E,'Estadística SUCT'!AJ75)</f>
        <v>0</v>
      </c>
      <c r="AL75" s="83">
        <f>+COUNTIFS(SUCT!D:D,1,SUCT!E:E,'Estadística SUCT'!AJ75)</f>
        <v>0</v>
      </c>
      <c r="AN75" s="11" t="s">
        <v>2119</v>
      </c>
      <c r="AO75" s="83">
        <v>1.6</v>
      </c>
      <c r="AP75" s="83">
        <v>1</v>
      </c>
      <c r="AR75" s="83" t="s">
        <v>2329</v>
      </c>
      <c r="AS75" s="83">
        <f>COUNTIFS(SUCT!D:D,0,SUCT!E:E,'Estadística SUCT'!AR75)</f>
        <v>2</v>
      </c>
      <c r="AV75" s="11" t="s">
        <v>2313</v>
      </c>
      <c r="AW75" s="83">
        <v>0</v>
      </c>
    </row>
    <row r="76" spans="2:49" ht="14.25" customHeight="1">
      <c r="B76" s="487" t="s">
        <v>2448</v>
      </c>
      <c r="C76" s="488"/>
      <c r="D76" s="488"/>
      <c r="E76" s="488"/>
      <c r="F76" s="488"/>
      <c r="G76" s="488"/>
      <c r="H76" s="488"/>
      <c r="I76" s="488"/>
      <c r="J76" s="480"/>
      <c r="Z76" s="83" t="s">
        <v>2204</v>
      </c>
      <c r="AA76" s="83">
        <f>+SUMIFS(SUCT!G:G,SUCT!D:D,1,SUCT!I:I,'Estadística SUCT'!Z76)</f>
        <v>0</v>
      </c>
      <c r="AB76" s="83">
        <f>+COUNTIFS(SUCT!D:D,1,SUCT!I:I,'Estadística SUCT'!Z76)</f>
        <v>0</v>
      </c>
      <c r="AE76" s="83" t="s">
        <v>2339</v>
      </c>
      <c r="AF76" s="83">
        <v>9</v>
      </c>
      <c r="AG76" s="83">
        <v>1</v>
      </c>
      <c r="AJ76" s="83" t="s">
        <v>2338</v>
      </c>
      <c r="AK76" s="83">
        <f>+SUMIFS(SUCT!G:G,SUCT!D:D,1,SUCT!E:E,'Estadística SUCT'!AJ76)</f>
        <v>9</v>
      </c>
      <c r="AL76" s="83">
        <f>+COUNTIFS(SUCT!D:D,1,SUCT!E:E,'Estadística SUCT'!AJ76)</f>
        <v>1</v>
      </c>
      <c r="AN76" s="11" t="s">
        <v>2112</v>
      </c>
      <c r="AO76" s="83">
        <v>0</v>
      </c>
      <c r="AP76" s="83">
        <v>0</v>
      </c>
      <c r="AR76" s="83" t="s">
        <v>2338</v>
      </c>
      <c r="AS76" s="83">
        <f>COUNTIFS(SUCT!D:D,0,SUCT!E:E,'Estadística SUCT'!AR76)</f>
        <v>0</v>
      </c>
      <c r="AV76" s="83" t="s">
        <v>2316</v>
      </c>
      <c r="AW76" s="83">
        <v>0</v>
      </c>
    </row>
    <row r="77" spans="2:49" ht="14.25" customHeight="1">
      <c r="C77" s="83" t="s">
        <v>2442</v>
      </c>
      <c r="D77" s="83" t="s">
        <v>2445</v>
      </c>
      <c r="E77" s="83" t="s">
        <v>2444</v>
      </c>
      <c r="Z77" s="83" t="s">
        <v>2114</v>
      </c>
      <c r="AA77" s="83">
        <f>+SUMIFS(SUCT!G:G,SUCT!D:D,1,SUCT!I:I,'Estadística SUCT'!Z77)</f>
        <v>0</v>
      </c>
      <c r="AB77" s="83">
        <f>+COUNTIFS(SUCT!D:D,1,SUCT!I:I,'Estadística SUCT'!Z77)</f>
        <v>0</v>
      </c>
      <c r="AE77" s="83" t="s">
        <v>2302</v>
      </c>
      <c r="AF77" s="83">
        <v>9</v>
      </c>
      <c r="AG77" s="83">
        <v>1</v>
      </c>
      <c r="AJ77" s="83" t="s">
        <v>1879</v>
      </c>
      <c r="AK77" s="83">
        <f>+SUMIFS(SUCT!G:G,SUCT!D:D,1,SUCT!E:E,'Estadística SUCT'!AJ77)</f>
        <v>45</v>
      </c>
      <c r="AL77" s="83">
        <f>+COUNTIFS(SUCT!D:D,1,SUCT!E:E,'Estadística SUCT'!AJ77)</f>
        <v>5</v>
      </c>
      <c r="AN77" s="83" t="s">
        <v>2126</v>
      </c>
      <c r="AO77" s="83">
        <v>0</v>
      </c>
      <c r="AP77" s="83">
        <v>0</v>
      </c>
      <c r="AR77" s="83" t="s">
        <v>1879</v>
      </c>
      <c r="AS77" s="83">
        <f>COUNTIFS(SUCT!D:D,0,SUCT!E:E,'Estadística SUCT'!AR77)</f>
        <v>0</v>
      </c>
      <c r="AV77" s="83" t="s">
        <v>2319</v>
      </c>
      <c r="AW77" s="83">
        <v>0</v>
      </c>
    </row>
    <row r="78" spans="2:49" ht="14.25" customHeight="1">
      <c r="B78" s="83" t="s">
        <v>1560</v>
      </c>
      <c r="C78" s="83">
        <f>+COUNTIFS(SUCT!$D:$D,1,SUCT!$J:$J,'Estadística SUCT'!$B78,SUCT!$F:$F,"Eólica",SUCT!$G:$G,"&lt;=50")</f>
        <v>0</v>
      </c>
      <c r="D78" s="83">
        <f>+COUNTIFS(SUCT!$D:$D,1,SUCT!$J:$J,'Estadística SUCT'!$B78,SUCT!$F:$F,"Eólica",SUCT!$G:$G,"&gt;50",SUCT!$G:$G,"&lt;=100")</f>
        <v>0</v>
      </c>
      <c r="E78" s="83">
        <f>+COUNTIFS(SUCT!$D:$D,1,SUCT!$J:$J,'Estadística SUCT'!$B78,SUCT!$F:$F,"eólica",SUCT!$G:$G,"&gt;100")</f>
        <v>0</v>
      </c>
      <c r="Z78" s="83" t="s">
        <v>2325</v>
      </c>
      <c r="AA78" s="83">
        <f>+SUMIFS(SUCT!G:G,SUCT!D:D,1,SUCT!I:I,'Estadística SUCT'!Z78)</f>
        <v>18</v>
      </c>
      <c r="AB78" s="83">
        <f>+COUNTIFS(SUCT!D:D,1,SUCT!I:I,'Estadística SUCT'!Z78)</f>
        <v>2</v>
      </c>
      <c r="AE78" s="83" t="s">
        <v>2353</v>
      </c>
      <c r="AF78" s="83">
        <v>9</v>
      </c>
      <c r="AG78" s="83">
        <v>1</v>
      </c>
      <c r="AJ78" s="11" t="s">
        <v>2349</v>
      </c>
      <c r="AK78" s="83">
        <f>+SUMIFS(SUCT!G:G,SUCT!D:D,1,SUCT!E:E,'Estadística SUCT'!AJ78)</f>
        <v>4.5</v>
      </c>
      <c r="AL78" s="83">
        <f>+COUNTIFS(SUCT!D:D,1,SUCT!E:E,'Estadística SUCT'!AJ78)</f>
        <v>1</v>
      </c>
      <c r="AN78" s="11" t="s">
        <v>2132</v>
      </c>
      <c r="AO78" s="83">
        <v>0</v>
      </c>
      <c r="AP78" s="83">
        <v>0</v>
      </c>
      <c r="AR78" s="11" t="s">
        <v>2349</v>
      </c>
      <c r="AS78" s="83">
        <f>COUNTIFS(SUCT!D:D,0,SUCT!E:E,'Estadística SUCT'!AR78)</f>
        <v>0</v>
      </c>
      <c r="AV78" s="83" t="s">
        <v>362</v>
      </c>
      <c r="AW78" s="83">
        <v>0</v>
      </c>
    </row>
    <row r="79" spans="2:49" ht="14.25" customHeight="1">
      <c r="B79" s="11" t="s">
        <v>1577</v>
      </c>
      <c r="C79" s="83">
        <f>+COUNTIFS(SUCT!$D:$D,1,SUCT!$J:$J,'Estadística SUCT'!$B79,SUCT!$F:$F,"Eólica",SUCT!$G:$G,"&lt;=50")</f>
        <v>0</v>
      </c>
      <c r="D79" s="83">
        <f>+COUNTIFS(SUCT!$D:$D,1,SUCT!$J:$J,'Estadística SUCT'!$B79,SUCT!$F:$F,"Eólica",SUCT!$G:$G,"&gt;50",SUCT!$G:$G,"&lt;=100")</f>
        <v>0</v>
      </c>
      <c r="E79" s="83">
        <f>+COUNTIFS(SUCT!$D:$D,1,SUCT!$J:$J,'Estadística SUCT'!$B79,SUCT!$F:$F,"eólica",SUCT!$G:$G,"&gt;100")</f>
        <v>0</v>
      </c>
      <c r="Z79" s="83" t="s">
        <v>2308</v>
      </c>
      <c r="AA79" s="83">
        <f>+SUMIFS(SUCT!G:G,SUCT!D:D,1,SUCT!I:I,'Estadística SUCT'!Z79)</f>
        <v>12</v>
      </c>
      <c r="AB79" s="83">
        <f>+COUNTIFS(SUCT!D:D,1,SUCT!I:I,'Estadística SUCT'!Z79)</f>
        <v>2</v>
      </c>
      <c r="AE79" s="83" t="s">
        <v>2330</v>
      </c>
      <c r="AF79" s="83">
        <v>9</v>
      </c>
      <c r="AG79" s="83">
        <v>1</v>
      </c>
      <c r="AJ79" s="83" t="s">
        <v>198</v>
      </c>
      <c r="AK79" s="83">
        <f>+SUMIFS(SUCT!G:G,SUCT!D:D,1,SUCT!E:E,'Estadística SUCT'!AJ79)</f>
        <v>173</v>
      </c>
      <c r="AL79" s="83">
        <f>+COUNTIFS(SUCT!D:D,1,SUCT!E:E,'Estadística SUCT'!AJ79)</f>
        <v>4</v>
      </c>
      <c r="AN79" s="11" t="s">
        <v>1639</v>
      </c>
      <c r="AO79" s="83">
        <v>0</v>
      </c>
      <c r="AP79" s="83">
        <v>0</v>
      </c>
      <c r="AR79" s="83" t="s">
        <v>198</v>
      </c>
      <c r="AS79" s="83">
        <f>COUNTIFS(SUCT!D:D,0,SUCT!E:E,'Estadística SUCT'!AR79)</f>
        <v>1</v>
      </c>
      <c r="AV79" s="83" t="s">
        <v>2338</v>
      </c>
      <c r="AW79" s="83">
        <v>0</v>
      </c>
    </row>
    <row r="80" spans="2:49" ht="14.25" customHeight="1">
      <c r="B80" s="83" t="s">
        <v>1565</v>
      </c>
      <c r="C80" s="83">
        <f>+COUNTIFS(SUCT!$D:$D,1,SUCT!$J:$J,'Estadística SUCT'!$B80,SUCT!$F:$F,"Eólica",SUCT!$G:$G,"&lt;=50")</f>
        <v>0</v>
      </c>
      <c r="D80" s="83">
        <f>+COUNTIFS(SUCT!$D:$D,1,SUCT!$J:$J,'Estadística SUCT'!$B80,SUCT!$F:$F,"Eólica",SUCT!$G:$G,"&gt;50",SUCT!$G:$G,"&lt;=100")</f>
        <v>0</v>
      </c>
      <c r="E80" s="83">
        <f>+COUNTIFS(SUCT!$D:$D,1,SUCT!$J:$J,'Estadística SUCT'!$B80,SUCT!$F:$F,"eólica",SUCT!$G:$G,"&gt;100")</f>
        <v>0</v>
      </c>
      <c r="Z80" s="11" t="s">
        <v>2320</v>
      </c>
      <c r="AA80" s="83">
        <f>+SUMIFS(SUCT!G:G,SUCT!D:D,1,SUCT!I:I,'Estadística SUCT'!Z80)</f>
        <v>9</v>
      </c>
      <c r="AB80" s="83">
        <f>+COUNTIFS(SUCT!D:D,1,SUCT!I:I,'Estadística SUCT'!Z80)</f>
        <v>1</v>
      </c>
      <c r="AE80" s="83" t="s">
        <v>2299</v>
      </c>
      <c r="AF80" s="83">
        <v>9</v>
      </c>
      <c r="AG80" s="83">
        <v>1</v>
      </c>
      <c r="AJ80" s="11" t="s">
        <v>2361</v>
      </c>
      <c r="AK80" s="83">
        <f>+SUMIFS(SUCT!G:G,SUCT!D:D,1,SUCT!E:E,'Estadística SUCT'!AJ80)</f>
        <v>0</v>
      </c>
      <c r="AL80" s="83">
        <f>+COUNTIFS(SUCT!D:D,1,SUCT!E:E,'Estadística SUCT'!AJ80)</f>
        <v>0</v>
      </c>
      <c r="AN80" s="83" t="s">
        <v>2220</v>
      </c>
      <c r="AO80" s="83">
        <v>0</v>
      </c>
      <c r="AP80" s="83">
        <v>0</v>
      </c>
      <c r="AR80" s="11" t="s">
        <v>2361</v>
      </c>
      <c r="AS80" s="83">
        <f>COUNTIFS(SUCT!D:D,0,SUCT!E:E,'Estadística SUCT'!AR80)</f>
        <v>1</v>
      </c>
      <c r="AV80" s="83" t="s">
        <v>1879</v>
      </c>
      <c r="AW80" s="83">
        <v>0</v>
      </c>
    </row>
    <row r="81" spans="2:49" ht="14.25" customHeight="1">
      <c r="B81" s="83" t="s">
        <v>1582</v>
      </c>
      <c r="C81" s="83">
        <f>+COUNTIFS(SUCT!$D:$D,1,SUCT!$J:$J,'Estadística SUCT'!$B81,SUCT!$F:$F,"Eólica",SUCT!$G:$G,"&lt;=50")</f>
        <v>0</v>
      </c>
      <c r="D81" s="83">
        <f>+COUNTIFS(SUCT!$D:$D,1,SUCT!$J:$J,'Estadística SUCT'!$B81,SUCT!$F:$F,"Eólica",SUCT!$G:$G,"&gt;50",SUCT!$G:$G,"&lt;=100")</f>
        <v>0</v>
      </c>
      <c r="E81" s="83">
        <f>+COUNTIFS(SUCT!$D:$D,1,SUCT!$J:$J,'Estadística SUCT'!$B81,SUCT!$F:$F,"eólica",SUCT!$G:$G,"&gt;100")</f>
        <v>0</v>
      </c>
      <c r="Z81" s="83" t="s">
        <v>2339</v>
      </c>
      <c r="AA81" s="83">
        <f>+SUMIFS(SUCT!G:G,SUCT!D:D,1,SUCT!I:I,'Estadística SUCT'!Z81)</f>
        <v>9</v>
      </c>
      <c r="AB81" s="83">
        <f>+COUNTIFS(SUCT!D:D,1,SUCT!I:I,'Estadística SUCT'!Z81)</f>
        <v>1</v>
      </c>
      <c r="AE81" s="83" t="s">
        <v>2317</v>
      </c>
      <c r="AF81" s="83">
        <v>9</v>
      </c>
      <c r="AG81" s="83">
        <v>1</v>
      </c>
      <c r="AJ81" s="83" t="s">
        <v>366</v>
      </c>
      <c r="AK81" s="83">
        <f>+SUMIFS(SUCT!G:G,SUCT!D:D,1,SUCT!E:E,'Estadística SUCT'!AJ81)</f>
        <v>141</v>
      </c>
      <c r="AL81" s="83">
        <f>+COUNTIFS(SUCT!D:D,1,SUCT!E:E,'Estadística SUCT'!AJ81)</f>
        <v>1</v>
      </c>
      <c r="AN81" s="83" t="s">
        <v>2223</v>
      </c>
      <c r="AO81" s="83">
        <v>0</v>
      </c>
      <c r="AP81" s="83">
        <v>0</v>
      </c>
      <c r="AR81" s="83" t="s">
        <v>366</v>
      </c>
      <c r="AS81" s="83">
        <f>COUNTIFS(SUCT!D:D,0,SUCT!E:E,'Estadística SUCT'!AR81)</f>
        <v>0</v>
      </c>
      <c r="AV81" s="11" t="s">
        <v>2349</v>
      </c>
      <c r="AW81" s="83">
        <v>0</v>
      </c>
    </row>
    <row r="82" spans="2:49" ht="14.25" customHeight="1">
      <c r="B82" s="83" t="s">
        <v>1545</v>
      </c>
      <c r="C82" s="83">
        <f>+COUNTIFS(SUCT!$D:$D,1,SUCT!$J:$J,'Estadística SUCT'!$B82,SUCT!$F:$F,"Eólica",SUCT!$G:$G,"&lt;=50")</f>
        <v>0</v>
      </c>
      <c r="D82" s="83">
        <f>+COUNTIFS(SUCT!$D:$D,1,SUCT!$J:$J,'Estadística SUCT'!$B82,SUCT!$F:$F,"Eólica",SUCT!$G:$G,"&gt;50",SUCT!$G:$G,"&lt;=100")</f>
        <v>0</v>
      </c>
      <c r="E82" s="83">
        <f>+COUNTIFS(SUCT!$D:$D,1,SUCT!$J:$J,'Estadística SUCT'!$B82,SUCT!$F:$F,"eólica",SUCT!$G:$G,"&gt;100")</f>
        <v>0</v>
      </c>
      <c r="Z82" s="83" t="s">
        <v>2261</v>
      </c>
      <c r="AA82" s="83">
        <f>+SUMIFS(SUCT!G:G,SUCT!D:D,1,SUCT!I:I,'Estadística SUCT'!Z82)</f>
        <v>100.8</v>
      </c>
      <c r="AB82" s="83">
        <f>+COUNTIFS(SUCT!D:D,1,SUCT!I:I,'Estadística SUCT'!Z82)</f>
        <v>1</v>
      </c>
      <c r="AE82" s="83" t="s">
        <v>2382</v>
      </c>
      <c r="AF82" s="83">
        <v>9</v>
      </c>
      <c r="AG82" s="83">
        <v>1</v>
      </c>
      <c r="AJ82" s="11" t="s">
        <v>2366</v>
      </c>
      <c r="AK82" s="83">
        <f>+SUMIFS(SUCT!G:G,SUCT!D:D,1,SUCT!E:E,'Estadística SUCT'!AJ82)</f>
        <v>2.95</v>
      </c>
      <c r="AL82" s="83">
        <f>+COUNTIFS(SUCT!D:D,1,SUCT!E:E,'Estadística SUCT'!AJ82)</f>
        <v>1</v>
      </c>
      <c r="AN82" s="11" t="s">
        <v>2246</v>
      </c>
      <c r="AO82" s="83">
        <v>0</v>
      </c>
      <c r="AP82" s="83">
        <v>0</v>
      </c>
      <c r="AR82" s="11" t="s">
        <v>2366</v>
      </c>
      <c r="AS82" s="83">
        <f>COUNTIFS(SUCT!D:D,0,SUCT!E:E,'Estadística SUCT'!AR82)</f>
        <v>0</v>
      </c>
      <c r="AV82" s="83" t="s">
        <v>366</v>
      </c>
      <c r="AW82" s="83">
        <v>0</v>
      </c>
    </row>
    <row r="83" spans="2:49" ht="14.25" customHeight="1">
      <c r="B83" s="11" t="s">
        <v>1601</v>
      </c>
      <c r="C83" s="83">
        <f>+COUNTIFS(SUCT!$D:$D,1,SUCT!$J:$J,'Estadística SUCT'!$B83,SUCT!$F:$F,"Eólica",SUCT!$G:$G,"&lt;=50")</f>
        <v>0</v>
      </c>
      <c r="D83" s="83">
        <f>+COUNTIFS(SUCT!$D:$D,1,SUCT!$J:$J,'Estadística SUCT'!$B83,SUCT!$F:$F,"Eólica",SUCT!$G:$G,"&gt;50",SUCT!$G:$G,"&lt;=100")</f>
        <v>0</v>
      </c>
      <c r="E83" s="83">
        <f>+COUNTIFS(SUCT!$D:$D,1,SUCT!$J:$J,'Estadística SUCT'!$B83,SUCT!$F:$F,"eólica",SUCT!$G:$G,"&gt;100")</f>
        <v>0</v>
      </c>
      <c r="Z83" s="83" t="s">
        <v>2302</v>
      </c>
      <c r="AA83" s="83">
        <f>+SUMIFS(SUCT!G:G,SUCT!D:D,1,SUCT!I:I,'Estadística SUCT'!Z83)</f>
        <v>9</v>
      </c>
      <c r="AB83" s="83">
        <f>+COUNTIFS(SUCT!D:D,1,SUCT!I:I,'Estadística SUCT'!Z83)</f>
        <v>1</v>
      </c>
      <c r="AE83" s="11" t="s">
        <v>2387</v>
      </c>
      <c r="AF83" s="83">
        <v>9</v>
      </c>
      <c r="AG83" s="83">
        <v>1</v>
      </c>
      <c r="AJ83" s="11" t="s">
        <v>2368</v>
      </c>
      <c r="AK83" s="83">
        <f>+SUMIFS(SUCT!G:G,SUCT!D:D,1,SUCT!E:E,'Estadística SUCT'!AJ83)</f>
        <v>2.95</v>
      </c>
      <c r="AL83" s="83">
        <f>+COUNTIFS(SUCT!D:D,1,SUCT!E:E,'Estadística SUCT'!AJ83)</f>
        <v>1</v>
      </c>
      <c r="AN83" s="11" t="s">
        <v>2250</v>
      </c>
      <c r="AO83" s="83">
        <v>0</v>
      </c>
      <c r="AP83" s="83">
        <v>0</v>
      </c>
      <c r="AR83" s="11" t="s">
        <v>2368</v>
      </c>
      <c r="AS83" s="83">
        <f>COUNTIFS(SUCT!D:D,0,SUCT!E:E,'Estadística SUCT'!AR83)</f>
        <v>0</v>
      </c>
      <c r="AV83" s="11" t="s">
        <v>2366</v>
      </c>
      <c r="AW83" s="83">
        <v>0</v>
      </c>
    </row>
    <row r="84" spans="2:49" ht="14.25" customHeight="1">
      <c r="B84" s="83" t="s">
        <v>1629</v>
      </c>
      <c r="C84" s="83">
        <f>+COUNTIFS(SUCT!$D:$D,1,SUCT!$J:$J,'Estadística SUCT'!$B84,SUCT!$F:$F,"Eólica",SUCT!$G:$G,"&lt;=50")</f>
        <v>0</v>
      </c>
      <c r="D84" s="83">
        <f>+COUNTIFS(SUCT!$D:$D,1,SUCT!$J:$J,'Estadística SUCT'!$B84,SUCT!$F:$F,"Eólica",SUCT!$G:$G,"&gt;50",SUCT!$G:$G,"&lt;=100")</f>
        <v>0</v>
      </c>
      <c r="E84" s="83">
        <f>+COUNTIFS(SUCT!$D:$D,1,SUCT!$J:$J,'Estadística SUCT'!$B84,SUCT!$F:$F,"eólica",SUCT!$G:$G,"&gt;100")</f>
        <v>0</v>
      </c>
      <c r="Z84" s="83" t="s">
        <v>2353</v>
      </c>
      <c r="AA84" s="83">
        <f>+SUMIFS(SUCT!G:G,SUCT!D:D,1,SUCT!I:I,'Estadística SUCT'!Z84)</f>
        <v>9</v>
      </c>
      <c r="AB84" s="83">
        <f>+COUNTIFS(SUCT!D:D,1,SUCT!I:I,'Estadística SUCT'!Z84)</f>
        <v>1</v>
      </c>
      <c r="AE84" s="83" t="s">
        <v>2343</v>
      </c>
      <c r="AF84" s="83">
        <v>9</v>
      </c>
      <c r="AG84" s="83">
        <v>1</v>
      </c>
      <c r="AJ84" s="83" t="s">
        <v>1921</v>
      </c>
      <c r="AK84" s="83">
        <f>+SUMIFS(SUCT!G:G,SUCT!D:D,1,SUCT!E:E,'Estadística SUCT'!AJ84)</f>
        <v>0</v>
      </c>
      <c r="AL84" s="83">
        <f>+COUNTIFS(SUCT!D:D,1,SUCT!E:E,'Estadística SUCT'!AJ84)</f>
        <v>0</v>
      </c>
      <c r="AN84" s="83" t="s">
        <v>2329</v>
      </c>
      <c r="AO84" s="83">
        <v>0</v>
      </c>
      <c r="AP84" s="83">
        <v>0</v>
      </c>
      <c r="AR84" s="83" t="s">
        <v>1921</v>
      </c>
      <c r="AS84" s="83">
        <f>COUNTIFS(SUCT!D:D,0,SUCT!E:E,'Estadística SUCT'!AR84)</f>
        <v>1</v>
      </c>
      <c r="AV84" s="11" t="s">
        <v>2368</v>
      </c>
      <c r="AW84" s="83">
        <v>0</v>
      </c>
    </row>
    <row r="85" spans="2:49" ht="14.25" customHeight="1">
      <c r="B85" s="83" t="s">
        <v>1533</v>
      </c>
      <c r="C85" s="83">
        <f>+COUNTIFS(SUCT!$D:$D,1,SUCT!$J:$J,'Estadística SUCT'!$B85,SUCT!$F:$F,"Eólica",SUCT!$G:$G,"&lt;=50")</f>
        <v>0</v>
      </c>
      <c r="D85" s="83">
        <f>+COUNTIFS(SUCT!$D:$D,1,SUCT!$J:$J,'Estadística SUCT'!$B85,SUCT!$F:$F,"Eólica",SUCT!$G:$G,"&gt;50",SUCT!$G:$G,"&lt;=100")</f>
        <v>0</v>
      </c>
      <c r="E85" s="83">
        <f>+COUNTIFS(SUCT!$D:$D,1,SUCT!$J:$J,'Estadística SUCT'!$B85,SUCT!$F:$F,"eólica",SUCT!$G:$G,"&gt;100")</f>
        <v>0</v>
      </c>
      <c r="Z85" s="83" t="s">
        <v>2120</v>
      </c>
      <c r="AA85" s="83">
        <f>+SUMIFS(SUCT!G:G,SUCT!D:D,1,SUCT!I:I,'Estadística SUCT'!Z85)</f>
        <v>1.6</v>
      </c>
      <c r="AB85" s="83">
        <f>+COUNTIFS(SUCT!D:D,1,SUCT!I:I,'Estadística SUCT'!Z85)</f>
        <v>1</v>
      </c>
      <c r="AE85" s="11" t="s">
        <v>2269</v>
      </c>
      <c r="AF85" s="83">
        <v>7</v>
      </c>
      <c r="AG85" s="83">
        <v>1</v>
      </c>
      <c r="AJ85" s="11" t="s">
        <v>2373</v>
      </c>
      <c r="AK85" s="83">
        <f>+SUMIFS(SUCT!G:G,SUCT!D:D,1,SUCT!E:E,'Estadística SUCT'!AJ85)</f>
        <v>9</v>
      </c>
      <c r="AL85" s="83">
        <f>+COUNTIFS(SUCT!D:D,1,SUCT!E:E,'Estadística SUCT'!AJ85)</f>
        <v>1</v>
      </c>
      <c r="AN85" s="11" t="s">
        <v>2361</v>
      </c>
      <c r="AO85" s="83">
        <v>0</v>
      </c>
      <c r="AP85" s="83">
        <v>0</v>
      </c>
      <c r="AR85" s="11" t="s">
        <v>2373</v>
      </c>
      <c r="AS85" s="83">
        <f>COUNTIFS(SUCT!D:D,0,SUCT!E:E,'Estadística SUCT'!AR85)</f>
        <v>0</v>
      </c>
      <c r="AV85" s="11" t="s">
        <v>2373</v>
      </c>
      <c r="AW85" s="83">
        <v>0</v>
      </c>
    </row>
    <row r="86" spans="2:49" ht="14.25" customHeight="1">
      <c r="B86" s="83" t="s">
        <v>1687</v>
      </c>
      <c r="C86" s="83">
        <f>+COUNTIFS(SUCT!$D:$D,1,SUCT!$J:$J,'Estadística SUCT'!$B86,SUCT!$F:$F,"Eólica",SUCT!$G:$G,"&lt;=50")</f>
        <v>0</v>
      </c>
      <c r="D86" s="83">
        <f>+COUNTIFS(SUCT!$D:$D,1,SUCT!$J:$J,'Estadística SUCT'!$B86,SUCT!$F:$F,"Eólica",SUCT!$G:$G,"&gt;50",SUCT!$G:$G,"&lt;=100")</f>
        <v>0</v>
      </c>
      <c r="E86" s="83">
        <f>+COUNTIFS(SUCT!$D:$D,1,SUCT!$J:$J,'Estadística SUCT'!$B86,SUCT!$F:$F,"eólica",SUCT!$G:$G,"&gt;100")</f>
        <v>0</v>
      </c>
      <c r="Z86" s="83" t="s">
        <v>2330</v>
      </c>
      <c r="AA86" s="83">
        <f>+SUMIFS(SUCT!G:G,SUCT!D:D,1,SUCT!I:I,'Estadística SUCT'!Z86)</f>
        <v>9</v>
      </c>
      <c r="AB86" s="83">
        <f>+COUNTIFS(SUCT!D:D,1,SUCT!I:I,'Estadística SUCT'!Z86)</f>
        <v>1</v>
      </c>
      <c r="AE86" s="83" t="s">
        <v>2370</v>
      </c>
      <c r="AF86" s="83">
        <v>6.6</v>
      </c>
      <c r="AG86" s="83">
        <v>1</v>
      </c>
      <c r="AJ86" s="83" t="s">
        <v>2384</v>
      </c>
      <c r="AK86" s="83">
        <f>+SUMIFS(SUCT!G:G,SUCT!D:D,1,SUCT!E:E,'Estadística SUCT'!AJ86)</f>
        <v>9</v>
      </c>
      <c r="AL86" s="83">
        <f>+COUNTIFS(SUCT!D:D,1,SUCT!E:E,'Estadística SUCT'!AJ86)</f>
        <v>1</v>
      </c>
      <c r="AN86" s="83" t="s">
        <v>1921</v>
      </c>
      <c r="AO86" s="83">
        <v>0</v>
      </c>
      <c r="AP86" s="83">
        <v>0</v>
      </c>
      <c r="AR86" s="83" t="s">
        <v>2384</v>
      </c>
      <c r="AS86" s="83">
        <f>COUNTIFS(SUCT!D:D,0,SUCT!E:E,'Estadística SUCT'!AR86)</f>
        <v>0</v>
      </c>
      <c r="AV86" s="83" t="s">
        <v>2384</v>
      </c>
      <c r="AW86" s="83">
        <v>0</v>
      </c>
    </row>
    <row r="87" spans="2:49" ht="14.25" customHeight="1">
      <c r="B87" s="83" t="s">
        <v>1754</v>
      </c>
      <c r="C87" s="83">
        <f>+COUNTIFS(SUCT!$D:$D,1,SUCT!$J:$J,'Estadística SUCT'!$B87,SUCT!$F:$F,"Eólica",SUCT!$G:$G,"&lt;=50")</f>
        <v>0</v>
      </c>
      <c r="D87" s="83">
        <f>+COUNTIFS(SUCT!$D:$D,1,SUCT!$J:$J,'Estadística SUCT'!$B87,SUCT!$F:$F,"Eólica",SUCT!$G:$G,"&gt;50",SUCT!$G:$G,"&lt;=100")</f>
        <v>0</v>
      </c>
      <c r="E87" s="83">
        <f>+COUNTIFS(SUCT!$D:$D,1,SUCT!$J:$J,'Estadística SUCT'!$B87,SUCT!$F:$F,"eólica",SUCT!$G:$G,"&gt;100")</f>
        <v>0</v>
      </c>
      <c r="Z87" s="83" t="s">
        <v>346</v>
      </c>
      <c r="AA87" s="83">
        <f>+SUMIFS(SUCT!G:G,SUCT!D:D,1,SUCT!I:I,'Estadística SUCT'!Z87)</f>
        <v>149</v>
      </c>
      <c r="AB87" s="83">
        <f>+COUNTIFS(SUCT!D:D,1,SUCT!I:I,'Estadística SUCT'!Z87)</f>
        <v>2</v>
      </c>
      <c r="AE87" s="83" t="s">
        <v>2350</v>
      </c>
      <c r="AF87" s="83">
        <v>4.5</v>
      </c>
      <c r="AG87" s="83">
        <v>1</v>
      </c>
    </row>
    <row r="88" spans="2:49" ht="14.25" customHeight="1">
      <c r="B88" s="11" t="s">
        <v>1527</v>
      </c>
      <c r="C88" s="83">
        <f>+COUNTIFS(SUCT!$D:$D,1,SUCT!$J:$J,'Estadística SUCT'!$B88,SUCT!$F:$F,"Eólica",SUCT!$G:$G,"&lt;=50")</f>
        <v>0</v>
      </c>
      <c r="D88" s="83">
        <f>+COUNTIFS(SUCT!$D:$D,1,SUCT!$J:$J,'Estadística SUCT'!$B88,SUCT!$F:$F,"Eólica",SUCT!$G:$G,"&gt;50",SUCT!$G:$G,"&lt;=100")</f>
        <v>0</v>
      </c>
      <c r="E88" s="83">
        <f>+COUNTIFS(SUCT!$D:$D,1,SUCT!$J:$J,'Estadística SUCT'!$B88,SUCT!$F:$F,"eólica",SUCT!$G:$G,"&gt;100")</f>
        <v>0</v>
      </c>
      <c r="Z88" s="83" t="s">
        <v>2371</v>
      </c>
      <c r="AA88" s="83">
        <f>+SUMIFS(SUCT!G:G,SUCT!D:D,1,SUCT!I:I,'Estadística SUCT'!Z88)</f>
        <v>0</v>
      </c>
      <c r="AB88" s="83">
        <f>+COUNTIFS(SUCT!D:D,1,SUCT!I:I,'Estadística SUCT'!Z88)</f>
        <v>0</v>
      </c>
      <c r="AE88" s="83" t="s">
        <v>2311</v>
      </c>
      <c r="AF88" s="83">
        <v>3</v>
      </c>
      <c r="AG88" s="83">
        <v>1</v>
      </c>
    </row>
    <row r="89" spans="2:49" ht="14.25" customHeight="1">
      <c r="B89" s="11" t="s">
        <v>1556</v>
      </c>
      <c r="C89" s="83">
        <f>+COUNTIFS(SUCT!$D:$D,1,SUCT!$J:$J,'Estadística SUCT'!$B89,SUCT!$F:$F,"Eólica",SUCT!$G:$G,"&lt;=50")</f>
        <v>0</v>
      </c>
      <c r="D89" s="83">
        <f>+COUNTIFS(SUCT!$D:$D,1,SUCT!$J:$J,'Estadística SUCT'!$B89,SUCT!$F:$F,"Eólica",SUCT!$G:$G,"&gt;50",SUCT!$G:$G,"&lt;=100")</f>
        <v>0</v>
      </c>
      <c r="E89" s="83">
        <f>+COUNTIFS(SUCT!$D:$D,1,SUCT!$J:$J,'Estadística SUCT'!$B89,SUCT!$F:$F,"eólica",SUCT!$G:$G,"&gt;100")</f>
        <v>0</v>
      </c>
      <c r="Z89" s="83" t="s">
        <v>2244</v>
      </c>
      <c r="AA89" s="83">
        <f>+SUMIFS(SUCT!G:G,SUCT!D:D,1,SUCT!I:I,'Estadística SUCT'!Z89)</f>
        <v>200</v>
      </c>
      <c r="AB89" s="83">
        <f>+COUNTIFS(SUCT!D:D,1,SUCT!I:I,'Estadística SUCT'!Z89)</f>
        <v>1</v>
      </c>
      <c r="AE89" s="11" t="s">
        <v>2254</v>
      </c>
      <c r="AF89" s="83">
        <v>2.61</v>
      </c>
      <c r="AG89" s="83">
        <v>1</v>
      </c>
    </row>
    <row r="90" spans="2:49" ht="14.25" customHeight="1">
      <c r="B90" s="11" t="s">
        <v>1722</v>
      </c>
      <c r="C90" s="83">
        <f>+COUNTIFS(SUCT!$D:$D,1,SUCT!$J:$J,'Estadística SUCT'!$B90,SUCT!$F:$F,"Eólica",SUCT!$G:$G,"&lt;=50")</f>
        <v>0</v>
      </c>
      <c r="D90" s="83">
        <f>+COUNTIFS(SUCT!$D:$D,1,SUCT!$J:$J,'Estadística SUCT'!$B90,SUCT!$F:$F,"Eólica",SUCT!$G:$G,"&gt;50",SUCT!$G:$G,"&lt;=100")</f>
        <v>0</v>
      </c>
      <c r="E90" s="83">
        <f>+COUNTIFS(SUCT!$D:$D,1,SUCT!$J:$J,'Estadística SUCT'!$B90,SUCT!$F:$F,"eólica",SUCT!$G:$G,"&gt;100")</f>
        <v>0</v>
      </c>
      <c r="Z90" s="11" t="s">
        <v>2269</v>
      </c>
      <c r="AA90" s="83">
        <f>+SUMIFS(SUCT!G:G,SUCT!D:D,1,SUCT!I:I,'Estadística SUCT'!Z90)</f>
        <v>7</v>
      </c>
      <c r="AB90" s="83">
        <f>+COUNTIFS(SUCT!D:D,1,SUCT!I:I,'Estadística SUCT'!Z90)</f>
        <v>1</v>
      </c>
      <c r="AE90" s="83" t="s">
        <v>2130</v>
      </c>
      <c r="AF90" s="83">
        <v>2.5</v>
      </c>
      <c r="AG90" s="83">
        <v>1</v>
      </c>
    </row>
    <row r="91" spans="2:49" ht="14.25" customHeight="1">
      <c r="B91" s="83" t="s">
        <v>1623</v>
      </c>
      <c r="C91" s="83">
        <f>+COUNTIFS(SUCT!$D:$D,1,SUCT!$J:$J,'Estadística SUCT'!$B91,SUCT!$F:$F,"Eólica",SUCT!$G:$G,"&lt;=50")</f>
        <v>0</v>
      </c>
      <c r="D91" s="83">
        <f>+COUNTIFS(SUCT!$D:$D,1,SUCT!$J:$J,'Estadística SUCT'!$B91,SUCT!$F:$F,"Eólica",SUCT!$G:$G,"&gt;50",SUCT!$G:$G,"&lt;=100")</f>
        <v>0</v>
      </c>
      <c r="E91" s="83">
        <f>+COUNTIFS(SUCT!$D:$D,1,SUCT!$J:$J,'Estadística SUCT'!$B91,SUCT!$F:$F,"eólica",SUCT!$G:$G,"&gt;100")</f>
        <v>0</v>
      </c>
      <c r="Z91" s="83" t="s">
        <v>2299</v>
      </c>
      <c r="AA91" s="83">
        <f>+SUMIFS(SUCT!G:G,SUCT!D:D,1,SUCT!I:I,'Estadística SUCT'!Z91)</f>
        <v>9</v>
      </c>
      <c r="AB91" s="83">
        <f>+COUNTIFS(SUCT!D:D,1,SUCT!I:I,'Estadística SUCT'!Z91)</f>
        <v>1</v>
      </c>
      <c r="AE91" s="83" t="s">
        <v>2120</v>
      </c>
      <c r="AF91" s="83">
        <v>1.6</v>
      </c>
      <c r="AG91" s="83">
        <v>1</v>
      </c>
    </row>
    <row r="92" spans="2:49" ht="14.25" customHeight="1">
      <c r="Z92" s="83" t="s">
        <v>356</v>
      </c>
      <c r="AA92" s="83">
        <f>+SUMIFS(SUCT!G:G,SUCT!D:D,1,SUCT!I:I,'Estadística SUCT'!Z92)</f>
        <v>72</v>
      </c>
      <c r="AB92" s="83">
        <f>+COUNTIFS(SUCT!D:D,1,SUCT!I:I,'Estadística SUCT'!Z92)</f>
        <v>1</v>
      </c>
      <c r="AE92" s="11" t="s">
        <v>2221</v>
      </c>
      <c r="AF92" s="83">
        <v>0</v>
      </c>
      <c r="AG92" s="83">
        <v>0</v>
      </c>
    </row>
    <row r="93" spans="2:49" ht="14.25" customHeight="1">
      <c r="Z93" s="83" t="s">
        <v>2317</v>
      </c>
      <c r="AA93" s="83">
        <f>+SUMIFS(SUCT!G:G,SUCT!D:D,1,SUCT!I:I,'Estadística SUCT'!Z93)</f>
        <v>9</v>
      </c>
      <c r="AB93" s="83">
        <f>+COUNTIFS(SUCT!D:D,1,SUCT!I:I,'Estadística SUCT'!Z93)</f>
        <v>1</v>
      </c>
      <c r="AE93" s="11" t="s">
        <v>2142</v>
      </c>
      <c r="AF93" s="83">
        <v>0</v>
      </c>
      <c r="AG93" s="83">
        <v>0</v>
      </c>
    </row>
    <row r="94" spans="2:49" ht="14.25" customHeight="1">
      <c r="Z94" s="83" t="s">
        <v>2150</v>
      </c>
      <c r="AA94" s="83">
        <f>+SUMIFS(SUCT!G:G,SUCT!D:D,1,SUCT!I:I,'Estadística SUCT'!Z94)</f>
        <v>201</v>
      </c>
      <c r="AB94" s="83">
        <f>+COUNTIFS(SUCT!D:D,1,SUCT!I:I,'Estadística SUCT'!Z94)</f>
        <v>1</v>
      </c>
      <c r="AE94" s="11" t="s">
        <v>2198</v>
      </c>
      <c r="AF94" s="83">
        <v>0</v>
      </c>
      <c r="AG94" s="83">
        <v>0</v>
      </c>
    </row>
    <row r="95" spans="2:49" ht="14.25" customHeight="1">
      <c r="Z95" s="83" t="s">
        <v>353</v>
      </c>
      <c r="AA95" s="83">
        <f>+SUMIFS(SUCT!G:G,SUCT!D:D,1,SUCT!I:I,'Estadística SUCT'!Z95)</f>
        <v>240</v>
      </c>
      <c r="AB95" s="83">
        <f>+COUNTIFS(SUCT!D:D,1,SUCT!I:I,'Estadística SUCT'!Z95)</f>
        <v>1</v>
      </c>
      <c r="AE95" s="11" t="s">
        <v>2224</v>
      </c>
      <c r="AF95" s="83">
        <v>0</v>
      </c>
      <c r="AG95" s="83">
        <v>0</v>
      </c>
    </row>
    <row r="96" spans="2:49" ht="14.25" customHeight="1">
      <c r="Z96" s="83" t="s">
        <v>2382</v>
      </c>
      <c r="AA96" s="83">
        <f>+SUMIFS(SUCT!G:G,SUCT!D:D,1,SUCT!I:I,'Estadística SUCT'!Z96)</f>
        <v>9</v>
      </c>
      <c r="AB96" s="83">
        <f>+COUNTIFS(SUCT!D:D,1,SUCT!I:I,'Estadística SUCT'!Z96)</f>
        <v>1</v>
      </c>
      <c r="AE96" s="11" t="s">
        <v>2127</v>
      </c>
      <c r="AF96" s="83">
        <v>0</v>
      </c>
      <c r="AG96" s="83">
        <v>0</v>
      </c>
    </row>
    <row r="97" spans="26:33" ht="14.25" customHeight="1">
      <c r="Z97" s="83" t="s">
        <v>2231</v>
      </c>
      <c r="AA97" s="83">
        <f>+SUMIFS(SUCT!G:G,SUCT!D:D,1,SUCT!I:I,'Estadística SUCT'!Z97)</f>
        <v>60</v>
      </c>
      <c r="AB97" s="83">
        <f>+COUNTIFS(SUCT!D:D,1,SUCT!I:I,'Estadística SUCT'!Z97)</f>
        <v>1</v>
      </c>
      <c r="AE97" s="11" t="s">
        <v>2363</v>
      </c>
      <c r="AF97" s="83">
        <v>0</v>
      </c>
      <c r="AG97" s="83">
        <v>0</v>
      </c>
    </row>
    <row r="98" spans="26:33" ht="14.25" customHeight="1">
      <c r="Z98" s="83" t="s">
        <v>359</v>
      </c>
      <c r="AA98" s="83">
        <f>+SUMIFS(SUCT!G:G,SUCT!D:D,1,SUCT!I:I,'Estadística SUCT'!Z98)</f>
        <v>70</v>
      </c>
      <c r="AB98" s="83">
        <f>+COUNTIFS(SUCT!D:D,1,SUCT!I:I,'Estadística SUCT'!Z98)</f>
        <v>1</v>
      </c>
      <c r="AE98" s="11" t="s">
        <v>2251</v>
      </c>
      <c r="AF98" s="83">
        <v>0</v>
      </c>
      <c r="AG98" s="83">
        <v>0</v>
      </c>
    </row>
    <row r="99" spans="26:33" ht="14.25" customHeight="1">
      <c r="Z99" s="83" t="s">
        <v>369</v>
      </c>
      <c r="AA99" s="83">
        <f>+SUMIFS(SUCT!G:G,SUCT!D:D,1,SUCT!I:I,'Estadística SUCT'!Z99)</f>
        <v>114</v>
      </c>
      <c r="AB99" s="83">
        <f>+COUNTIFS(SUCT!D:D,1,SUCT!I:I,'Estadística SUCT'!Z99)</f>
        <v>1</v>
      </c>
      <c r="AE99" s="11" t="s">
        <v>2247</v>
      </c>
      <c r="AF99" s="83">
        <v>0</v>
      </c>
      <c r="AG99" s="83">
        <v>0</v>
      </c>
    </row>
    <row r="100" spans="26:33" ht="14.25" customHeight="1">
      <c r="Z100" s="11" t="s">
        <v>2387</v>
      </c>
      <c r="AA100" s="83">
        <f>+SUMIFS(SUCT!G:G,SUCT!D:D,1,SUCT!I:I,'Estadística SUCT'!Z100)</f>
        <v>9</v>
      </c>
      <c r="AB100" s="83">
        <f>+COUNTIFS(SUCT!D:D,1,SUCT!I:I,'Estadística SUCT'!Z100)</f>
        <v>1</v>
      </c>
      <c r="AE100" s="83" t="s">
        <v>2114</v>
      </c>
      <c r="AF100" s="83">
        <v>0</v>
      </c>
      <c r="AG100" s="83">
        <v>0</v>
      </c>
    </row>
    <row r="101" spans="26:33" ht="14.25" customHeight="1">
      <c r="Z101" s="83" t="s">
        <v>2343</v>
      </c>
      <c r="AA101" s="83">
        <f>+SUMIFS(SUCT!G:G,SUCT!D:D,1,SUCT!I:I,'Estadística SUCT'!Z101)</f>
        <v>9</v>
      </c>
      <c r="AB101" s="83">
        <f>+COUNTIFS(SUCT!D:D,1,SUCT!I:I,'Estadística SUCT'!Z101)</f>
        <v>1</v>
      </c>
      <c r="AE101" s="83" t="s">
        <v>2371</v>
      </c>
      <c r="AF101" s="83">
        <v>0</v>
      </c>
      <c r="AG101" s="83">
        <v>0</v>
      </c>
    </row>
    <row r="102" spans="26:33" ht="14.25" customHeight="1"/>
    <row r="103" spans="26:33" ht="14.25" customHeight="1"/>
    <row r="104" spans="26:33" ht="14.25" customHeight="1"/>
    <row r="105" spans="26:33" ht="14.25" customHeight="1"/>
    <row r="106" spans="26:33" ht="14.25" customHeight="1"/>
    <row r="107" spans="26:33" ht="14.25" customHeight="1"/>
    <row r="108" spans="26:33" ht="14.25" customHeight="1"/>
    <row r="109" spans="26:33" ht="14.25" customHeight="1"/>
    <row r="110" spans="26:33" ht="14.25" customHeight="1"/>
    <row r="111" spans="26:33" ht="14.25" customHeight="1"/>
    <row r="112" spans="26:3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K2:AL86" xr:uid="{00000000-0009-0000-0000-000010000000}"/>
  <mergeCells count="8">
    <mergeCell ref="AN1:AP1"/>
    <mergeCell ref="B28:J28"/>
    <mergeCell ref="B46:J46"/>
    <mergeCell ref="B76:J76"/>
    <mergeCell ref="B1:J1"/>
    <mergeCell ref="Z1:AB1"/>
    <mergeCell ref="AE1:AG1"/>
    <mergeCell ref="AJ1:AL1"/>
  </mergeCells>
  <pageMargins left="0.7" right="0.7" top="0.75" bottom="0.75" header="0" footer="0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7"/>
  <sheetViews>
    <sheetView zoomScale="85" zoomScaleNormal="85" workbookViewId="0">
      <pane ySplit="1" topLeftCell="A2" activePane="bottomLeft" state="frozen"/>
      <selection pane="bottomLeft" activeCell="F12" sqref="F12"/>
    </sheetView>
  </sheetViews>
  <sheetFormatPr baseColWidth="10" defaultColWidth="14.42578125" defaultRowHeight="15" customHeight="1"/>
  <cols>
    <col min="1" max="1" width="34.5703125" customWidth="1"/>
    <col min="2" max="2" width="34" customWidth="1"/>
    <col min="3" max="3" width="14" bestFit="1" customWidth="1"/>
    <col min="4" max="4" width="12.5703125" style="126" customWidth="1"/>
    <col min="5" max="5" width="20.42578125" style="126" customWidth="1"/>
    <col min="6" max="6" width="64.140625" customWidth="1"/>
    <col min="7" max="7" width="11.5703125" style="126" customWidth="1"/>
    <col min="8" max="9" width="10.7109375" style="126" customWidth="1"/>
    <col min="10" max="18" width="10.7109375" customWidth="1"/>
  </cols>
  <sheetData>
    <row r="1" spans="1:18" ht="14.25" customHeight="1">
      <c r="A1" s="1" t="s">
        <v>390</v>
      </c>
      <c r="B1" s="1" t="s">
        <v>391</v>
      </c>
      <c r="C1" s="1" t="s">
        <v>392</v>
      </c>
      <c r="D1" s="231" t="s">
        <v>393</v>
      </c>
      <c r="E1" s="231" t="s">
        <v>6</v>
      </c>
      <c r="F1" s="2" t="s">
        <v>394</v>
      </c>
      <c r="G1" s="231" t="s">
        <v>11</v>
      </c>
      <c r="H1" s="231" t="s">
        <v>12</v>
      </c>
      <c r="I1" s="231" t="s">
        <v>395</v>
      </c>
    </row>
    <row r="2" spans="1:18" ht="14.25" customHeight="1">
      <c r="A2" s="208" t="s">
        <v>396</v>
      </c>
      <c r="B2" s="208" t="s">
        <v>397</v>
      </c>
      <c r="C2" s="209" t="s">
        <v>15</v>
      </c>
      <c r="D2" s="232">
        <v>100</v>
      </c>
      <c r="E2" s="247" t="s">
        <v>2814</v>
      </c>
      <c r="F2" s="208" t="s">
        <v>398</v>
      </c>
      <c r="G2" s="377">
        <v>-29.122</v>
      </c>
      <c r="H2" s="377">
        <v>-70.921999999999997</v>
      </c>
      <c r="I2" s="232">
        <v>1</v>
      </c>
    </row>
    <row r="3" spans="1:18" ht="14.25" customHeight="1">
      <c r="A3" s="208" t="s">
        <v>399</v>
      </c>
      <c r="B3" s="208" t="s">
        <v>397</v>
      </c>
      <c r="C3" s="209" t="s">
        <v>15</v>
      </c>
      <c r="D3" s="232">
        <v>75</v>
      </c>
      <c r="E3" s="247">
        <v>44197</v>
      </c>
      <c r="F3" s="208" t="s">
        <v>400</v>
      </c>
      <c r="G3" s="377">
        <v>-31.152000000000001</v>
      </c>
      <c r="H3" s="377">
        <v>-71.105000000000004</v>
      </c>
      <c r="I3" s="232">
        <v>1</v>
      </c>
      <c r="J3" s="8"/>
      <c r="K3" s="8"/>
      <c r="L3" s="8"/>
      <c r="M3" s="8"/>
      <c r="N3" s="8"/>
      <c r="O3" s="8"/>
      <c r="P3" s="8"/>
      <c r="Q3" s="8"/>
      <c r="R3" s="8"/>
    </row>
    <row r="4" spans="1:18" ht="14.25" customHeight="1">
      <c r="A4" s="208" t="s">
        <v>401</v>
      </c>
      <c r="B4" s="208" t="s">
        <v>397</v>
      </c>
      <c r="C4" s="209" t="s">
        <v>15</v>
      </c>
      <c r="D4" s="232">
        <v>25</v>
      </c>
      <c r="E4" s="247">
        <v>44228</v>
      </c>
      <c r="F4" s="208" t="s">
        <v>402</v>
      </c>
      <c r="G4" s="377">
        <v>-35.390999999999998</v>
      </c>
      <c r="H4" s="377">
        <v>-72.378</v>
      </c>
      <c r="I4" s="232">
        <v>1</v>
      </c>
      <c r="J4" s="8"/>
      <c r="K4" s="8"/>
      <c r="L4" s="8"/>
      <c r="M4" s="8"/>
      <c r="N4" s="8"/>
      <c r="O4" s="8"/>
      <c r="P4" s="8"/>
      <c r="Q4" s="8"/>
      <c r="R4" s="8"/>
    </row>
    <row r="5" spans="1:18" ht="14.25" customHeight="1">
      <c r="A5" s="208" t="s">
        <v>403</v>
      </c>
      <c r="B5" s="208" t="s">
        <v>397</v>
      </c>
      <c r="C5" s="209" t="s">
        <v>15</v>
      </c>
      <c r="D5" s="232">
        <v>25</v>
      </c>
      <c r="E5" s="247">
        <v>44256</v>
      </c>
      <c r="F5" s="208" t="s">
        <v>402</v>
      </c>
      <c r="G5" s="377">
        <v>-35.39</v>
      </c>
      <c r="H5" s="377">
        <v>-72.376999999999995</v>
      </c>
      <c r="I5" s="232">
        <v>1</v>
      </c>
    </row>
    <row r="6" spans="1:18" ht="14.25" customHeight="1">
      <c r="A6" s="208" t="s">
        <v>404</v>
      </c>
      <c r="B6" s="208" t="s">
        <v>397</v>
      </c>
      <c r="C6" s="209" t="s">
        <v>15</v>
      </c>
      <c r="D6" s="232">
        <v>150</v>
      </c>
      <c r="E6" s="247">
        <v>44197</v>
      </c>
      <c r="F6" s="208" t="s">
        <v>405</v>
      </c>
      <c r="G6" s="377">
        <v>-30.148</v>
      </c>
      <c r="H6" s="377">
        <v>-71.218999999999994</v>
      </c>
      <c r="I6" s="232">
        <v>1</v>
      </c>
    </row>
    <row r="7" spans="1:18" ht="14.25" customHeight="1">
      <c r="A7" s="208" t="s">
        <v>406</v>
      </c>
      <c r="B7" s="208" t="s">
        <v>397</v>
      </c>
      <c r="C7" s="209" t="s">
        <v>15</v>
      </c>
      <c r="D7" s="232">
        <v>100</v>
      </c>
      <c r="E7" s="247" t="s">
        <v>3275</v>
      </c>
      <c r="F7" s="208" t="s">
        <v>407</v>
      </c>
      <c r="G7" s="377">
        <v>-31.941624821172599</v>
      </c>
      <c r="H7" s="377">
        <v>-71.477461626979903</v>
      </c>
      <c r="I7" s="232">
        <v>1</v>
      </c>
    </row>
    <row r="8" spans="1:18" ht="14.25" customHeight="1">
      <c r="A8" s="208" t="s">
        <v>408</v>
      </c>
      <c r="B8" s="208" t="s">
        <v>409</v>
      </c>
      <c r="C8" s="209" t="s">
        <v>15</v>
      </c>
      <c r="D8" s="232">
        <v>67</v>
      </c>
      <c r="E8" s="247">
        <v>44136</v>
      </c>
      <c r="F8" s="208" t="s">
        <v>410</v>
      </c>
      <c r="G8" s="377">
        <v>-28.51</v>
      </c>
      <c r="H8" s="377">
        <v>-70.918999999999997</v>
      </c>
      <c r="I8" s="232">
        <v>1</v>
      </c>
    </row>
    <row r="9" spans="1:18" ht="14.25" customHeight="1">
      <c r="A9" s="208" t="s">
        <v>411</v>
      </c>
      <c r="B9" s="208" t="s">
        <v>412</v>
      </c>
      <c r="C9" s="209" t="s">
        <v>19</v>
      </c>
      <c r="D9" s="232">
        <v>135.1</v>
      </c>
      <c r="E9" s="247">
        <v>44166</v>
      </c>
      <c r="F9" s="208" t="s">
        <v>74</v>
      </c>
      <c r="G9" s="377">
        <v>-37.97</v>
      </c>
      <c r="H9" s="377">
        <v>-72.221000000000004</v>
      </c>
      <c r="I9" s="232">
        <v>1</v>
      </c>
    </row>
    <row r="10" spans="1:18" ht="14.25" customHeight="1">
      <c r="A10" s="208" t="s">
        <v>413</v>
      </c>
      <c r="B10" s="208" t="s">
        <v>412</v>
      </c>
      <c r="C10" s="209" t="s">
        <v>19</v>
      </c>
      <c r="D10" s="232">
        <v>138</v>
      </c>
      <c r="E10" s="247">
        <v>44228</v>
      </c>
      <c r="F10" s="210" t="s">
        <v>74</v>
      </c>
      <c r="G10" s="377">
        <v>-37.97</v>
      </c>
      <c r="H10" s="377">
        <v>-72.22</v>
      </c>
      <c r="I10" s="232">
        <v>1</v>
      </c>
    </row>
    <row r="11" spans="1:18" ht="14.25" customHeight="1">
      <c r="A11" s="208" t="s">
        <v>414</v>
      </c>
      <c r="B11" s="208" t="s">
        <v>415</v>
      </c>
      <c r="C11" s="209" t="s">
        <v>19</v>
      </c>
      <c r="D11" s="232">
        <v>36</v>
      </c>
      <c r="E11" s="247">
        <v>44197</v>
      </c>
      <c r="F11" s="208" t="s">
        <v>65</v>
      </c>
      <c r="G11" s="377">
        <v>-37.599890000000002</v>
      </c>
      <c r="H11" s="377">
        <v>-72.569360000000003</v>
      </c>
      <c r="I11" s="232">
        <v>1</v>
      </c>
    </row>
    <row r="12" spans="1:18" ht="14.25" customHeight="1">
      <c r="A12" s="208" t="s">
        <v>416</v>
      </c>
      <c r="B12" s="208" t="s">
        <v>417</v>
      </c>
      <c r="C12" s="209" t="s">
        <v>19</v>
      </c>
      <c r="D12" s="232">
        <v>84</v>
      </c>
      <c r="E12" s="247">
        <v>44166</v>
      </c>
      <c r="F12" s="208" t="s">
        <v>418</v>
      </c>
      <c r="G12" s="377">
        <v>-37.491</v>
      </c>
      <c r="H12" s="377">
        <v>-72.563999999999993</v>
      </c>
      <c r="I12" s="232">
        <v>1</v>
      </c>
    </row>
    <row r="13" spans="1:18" ht="14.25" customHeight="1">
      <c r="A13" s="208" t="s">
        <v>419</v>
      </c>
      <c r="B13" s="208" t="s">
        <v>420</v>
      </c>
      <c r="C13" s="209" t="s">
        <v>19</v>
      </c>
      <c r="D13" s="232">
        <v>100</v>
      </c>
      <c r="E13" s="247">
        <v>44228</v>
      </c>
      <c r="F13" s="208" t="s">
        <v>421</v>
      </c>
      <c r="G13" s="377">
        <v>-37.645000000000003</v>
      </c>
      <c r="H13" s="377">
        <v>-72.465999999999994</v>
      </c>
      <c r="I13" s="232">
        <v>1</v>
      </c>
    </row>
    <row r="14" spans="1:18" ht="14.25" customHeight="1">
      <c r="A14" s="212" t="s">
        <v>422</v>
      </c>
      <c r="B14" s="208" t="s">
        <v>423</v>
      </c>
      <c r="C14" s="209" t="s">
        <v>19</v>
      </c>
      <c r="D14" s="232">
        <v>33</v>
      </c>
      <c r="E14" s="247" t="s">
        <v>2814</v>
      </c>
      <c r="F14" s="208" t="s">
        <v>424</v>
      </c>
      <c r="G14" s="377">
        <v>-37.69</v>
      </c>
      <c r="H14" s="377">
        <v>-72.605000000000004</v>
      </c>
      <c r="I14" s="233">
        <v>1</v>
      </c>
    </row>
    <row r="15" spans="1:18" ht="14.25" customHeight="1">
      <c r="A15" s="208" t="s">
        <v>425</v>
      </c>
      <c r="B15" s="208" t="s">
        <v>425</v>
      </c>
      <c r="C15" s="209" t="s">
        <v>19</v>
      </c>
      <c r="D15" s="232">
        <v>84</v>
      </c>
      <c r="E15" s="247" t="s">
        <v>2814</v>
      </c>
      <c r="F15" s="208" t="s">
        <v>426</v>
      </c>
      <c r="G15" s="377">
        <v>-37.655000000000001</v>
      </c>
      <c r="H15" s="377">
        <v>-72.626000000000005</v>
      </c>
      <c r="I15" s="233">
        <v>1</v>
      </c>
    </row>
    <row r="16" spans="1:18" s="207" customFormat="1" ht="14.25" customHeight="1">
      <c r="A16" s="208" t="s">
        <v>2587</v>
      </c>
      <c r="B16" s="208" t="s">
        <v>52</v>
      </c>
      <c r="C16" s="209" t="s">
        <v>19</v>
      </c>
      <c r="D16" s="232">
        <v>60</v>
      </c>
      <c r="E16" s="247">
        <v>44044</v>
      </c>
      <c r="F16" s="210" t="s">
        <v>2588</v>
      </c>
      <c r="G16" s="377">
        <v>-28.951274000000002</v>
      </c>
      <c r="H16" s="377">
        <v>-71.444299999999998</v>
      </c>
      <c r="I16" s="233">
        <v>1</v>
      </c>
    </row>
    <row r="17" spans="1:18" ht="14.25" customHeight="1">
      <c r="A17" s="208" t="s">
        <v>428</v>
      </c>
      <c r="B17" s="208" t="s">
        <v>52</v>
      </c>
      <c r="C17" s="209" t="s">
        <v>19</v>
      </c>
      <c r="D17" s="232">
        <v>78.099999999999994</v>
      </c>
      <c r="E17" s="247" t="s">
        <v>2814</v>
      </c>
      <c r="F17" s="210" t="s">
        <v>427</v>
      </c>
      <c r="G17" s="377">
        <v>-28.911359999999998</v>
      </c>
      <c r="H17" s="377">
        <v>-71.475899999999996</v>
      </c>
      <c r="I17" s="233">
        <v>1</v>
      </c>
    </row>
    <row r="18" spans="1:18" s="149" customFormat="1" ht="14.25" customHeight="1">
      <c r="A18" s="208" t="s">
        <v>2582</v>
      </c>
      <c r="B18" s="208" t="s">
        <v>52</v>
      </c>
      <c r="C18" s="209" t="s">
        <v>19</v>
      </c>
      <c r="D18" s="232">
        <v>110</v>
      </c>
      <c r="E18" s="247" t="s">
        <v>3271</v>
      </c>
      <c r="F18" s="210" t="s">
        <v>427</v>
      </c>
      <c r="G18" s="377">
        <v>-28.904236999999998</v>
      </c>
      <c r="H18" s="377">
        <v>-71.470062999999996</v>
      </c>
      <c r="I18" s="233">
        <v>1</v>
      </c>
    </row>
    <row r="19" spans="1:18" ht="14.25" customHeight="1">
      <c r="A19" s="208" t="s">
        <v>429</v>
      </c>
      <c r="B19" s="208" t="s">
        <v>430</v>
      </c>
      <c r="C19" s="209" t="s">
        <v>19</v>
      </c>
      <c r="D19" s="232">
        <v>150</v>
      </c>
      <c r="E19" s="247">
        <v>44409</v>
      </c>
      <c r="F19" s="208" t="s">
        <v>431</v>
      </c>
      <c r="G19" s="377">
        <v>-22.478999999999999</v>
      </c>
      <c r="H19" s="377">
        <v>-68.789000000000001</v>
      </c>
      <c r="I19" s="233">
        <v>1</v>
      </c>
    </row>
    <row r="20" spans="1:18" s="149" customFormat="1" ht="14.25" customHeight="1">
      <c r="A20" s="208" t="s">
        <v>432</v>
      </c>
      <c r="B20" s="208" t="s">
        <v>433</v>
      </c>
      <c r="C20" s="209" t="s">
        <v>19</v>
      </c>
      <c r="D20" s="232">
        <v>155.4</v>
      </c>
      <c r="E20" s="247">
        <v>44166</v>
      </c>
      <c r="F20" s="208" t="s">
        <v>434</v>
      </c>
      <c r="G20" s="377">
        <v>-22.503</v>
      </c>
      <c r="H20" s="377">
        <v>-69.081000000000003</v>
      </c>
      <c r="I20" s="233">
        <v>1</v>
      </c>
    </row>
    <row r="21" spans="1:18" ht="14.25" customHeight="1">
      <c r="A21" s="208" t="s">
        <v>435</v>
      </c>
      <c r="B21" s="208" t="s">
        <v>430</v>
      </c>
      <c r="C21" s="209" t="s">
        <v>42</v>
      </c>
      <c r="D21" s="232">
        <v>88</v>
      </c>
      <c r="E21" s="247">
        <v>44228</v>
      </c>
      <c r="F21" s="208" t="s">
        <v>436</v>
      </c>
      <c r="G21" s="377">
        <v>-23.417000000000002</v>
      </c>
      <c r="H21" s="377">
        <v>-70.182000000000002</v>
      </c>
      <c r="I21" s="234">
        <v>1</v>
      </c>
    </row>
    <row r="22" spans="1:18" ht="14.25" customHeight="1">
      <c r="A22" s="208" t="s">
        <v>437</v>
      </c>
      <c r="B22" s="208" t="s">
        <v>438</v>
      </c>
      <c r="C22" s="209" t="s">
        <v>42</v>
      </c>
      <c r="D22" s="232">
        <v>80</v>
      </c>
      <c r="E22" s="247" t="s">
        <v>2814</v>
      </c>
      <c r="F22" s="208" t="s">
        <v>439</v>
      </c>
      <c r="G22" s="378">
        <v>-24.017574</v>
      </c>
      <c r="H22" s="378">
        <v>-68.586392000000004</v>
      </c>
      <c r="I22" s="232">
        <v>1</v>
      </c>
      <c r="J22" s="8"/>
      <c r="K22" s="8"/>
      <c r="L22" s="8"/>
      <c r="M22" s="8"/>
      <c r="N22" s="8"/>
      <c r="O22" s="8"/>
      <c r="P22" s="8"/>
      <c r="Q22" s="8"/>
      <c r="R22" s="8"/>
    </row>
    <row r="23" spans="1:18" ht="14.25" customHeight="1">
      <c r="A23" s="208" t="s">
        <v>440</v>
      </c>
      <c r="B23" s="208" t="s">
        <v>441</v>
      </c>
      <c r="C23" s="209" t="s">
        <v>42</v>
      </c>
      <c r="D23" s="232">
        <v>52.4</v>
      </c>
      <c r="E23" s="247" t="s">
        <v>2814</v>
      </c>
      <c r="F23" s="208" t="s">
        <v>442</v>
      </c>
      <c r="G23" s="377">
        <v>-22.545999999999999</v>
      </c>
      <c r="H23" s="377">
        <v>-68.81</v>
      </c>
      <c r="I23" s="232">
        <v>1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ht="14.25" customHeight="1">
      <c r="A24" s="208" t="s">
        <v>443</v>
      </c>
      <c r="B24" s="208" t="s">
        <v>444</v>
      </c>
      <c r="C24" s="209" t="s">
        <v>42</v>
      </c>
      <c r="D24" s="232">
        <v>150</v>
      </c>
      <c r="E24" s="247" t="s">
        <v>3139</v>
      </c>
      <c r="F24" s="208" t="s">
        <v>445</v>
      </c>
      <c r="G24" s="377">
        <v>-20.497</v>
      </c>
      <c r="H24" s="377">
        <v>-69.451999999999998</v>
      </c>
      <c r="I24" s="233">
        <v>1</v>
      </c>
    </row>
    <row r="25" spans="1:18" ht="14.25" customHeight="1">
      <c r="A25" s="208" t="s">
        <v>446</v>
      </c>
      <c r="B25" s="208" t="s">
        <v>447</v>
      </c>
      <c r="C25" s="209" t="s">
        <v>448</v>
      </c>
      <c r="D25" s="232">
        <v>33</v>
      </c>
      <c r="E25" s="247">
        <v>44105</v>
      </c>
      <c r="F25" s="210" t="s">
        <v>449</v>
      </c>
      <c r="G25" s="379">
        <v>-21.858000000000001</v>
      </c>
      <c r="H25" s="377">
        <v>-68.149000000000001</v>
      </c>
      <c r="I25" s="233">
        <v>1</v>
      </c>
    </row>
    <row r="26" spans="1:18" ht="14.25" customHeight="1">
      <c r="A26" s="208" t="s">
        <v>450</v>
      </c>
      <c r="B26" s="210" t="s">
        <v>451</v>
      </c>
      <c r="C26" s="209" t="s">
        <v>31</v>
      </c>
      <c r="D26" s="232">
        <v>20</v>
      </c>
      <c r="E26" s="247" t="s">
        <v>2814</v>
      </c>
      <c r="F26" s="208" t="s">
        <v>452</v>
      </c>
      <c r="G26" s="377">
        <v>-36.256999999999998</v>
      </c>
      <c r="H26" s="377">
        <v>-71.552999999999997</v>
      </c>
      <c r="I26" s="233">
        <v>1</v>
      </c>
    </row>
    <row r="27" spans="1:18" ht="14.25" customHeight="1">
      <c r="A27" s="208" t="s">
        <v>453</v>
      </c>
      <c r="B27" s="208" t="s">
        <v>454</v>
      </c>
      <c r="C27" s="209" t="s">
        <v>42</v>
      </c>
      <c r="D27" s="232">
        <v>60</v>
      </c>
      <c r="E27" s="247">
        <v>44136</v>
      </c>
      <c r="F27" s="210" t="s">
        <v>442</v>
      </c>
      <c r="G27" s="377">
        <v>-22.545000000000002</v>
      </c>
      <c r="H27" s="377">
        <v>-68.819999999999993</v>
      </c>
      <c r="I27" s="233">
        <v>1</v>
      </c>
    </row>
    <row r="28" spans="1:18" ht="14.25" customHeight="1">
      <c r="A28" s="208" t="s">
        <v>455</v>
      </c>
      <c r="B28" s="208" t="s">
        <v>18</v>
      </c>
      <c r="C28" s="209" t="s">
        <v>42</v>
      </c>
      <c r="D28" s="232">
        <v>28</v>
      </c>
      <c r="E28" s="247">
        <v>44256</v>
      </c>
      <c r="F28" s="208" t="s">
        <v>456</v>
      </c>
      <c r="G28" s="377">
        <v>-26.263999999999999</v>
      </c>
      <c r="H28" s="377">
        <v>-69.986000000000004</v>
      </c>
      <c r="I28" s="233">
        <v>1</v>
      </c>
    </row>
    <row r="29" spans="1:18" ht="14.25" customHeight="1">
      <c r="A29" s="208" t="s">
        <v>457</v>
      </c>
      <c r="B29" s="208" t="s">
        <v>18</v>
      </c>
      <c r="C29" s="209" t="s">
        <v>42</v>
      </c>
      <c r="D29" s="232">
        <v>162</v>
      </c>
      <c r="E29" s="247">
        <v>44256</v>
      </c>
      <c r="F29" s="208" t="s">
        <v>456</v>
      </c>
      <c r="G29" s="377">
        <v>-26.269608999999999</v>
      </c>
      <c r="H29" s="377">
        <v>-69.964313000000004</v>
      </c>
      <c r="I29" s="233">
        <v>1</v>
      </c>
    </row>
    <row r="30" spans="1:18" ht="14.25" customHeight="1">
      <c r="A30" s="208" t="s">
        <v>458</v>
      </c>
      <c r="B30" s="208" t="s">
        <v>18</v>
      </c>
      <c r="C30" s="209" t="s">
        <v>42</v>
      </c>
      <c r="D30" s="232">
        <v>52</v>
      </c>
      <c r="E30" s="247" t="s">
        <v>2814</v>
      </c>
      <c r="F30" s="208" t="s">
        <v>266</v>
      </c>
      <c r="G30" s="377">
        <v>-26.184000000000001</v>
      </c>
      <c r="H30" s="377">
        <v>-70.102999999999994</v>
      </c>
      <c r="I30" s="233">
        <v>1</v>
      </c>
    </row>
    <row r="31" spans="1:18" ht="14.25" customHeight="1">
      <c r="A31" s="208" t="s">
        <v>459</v>
      </c>
      <c r="B31" s="208" t="s">
        <v>460</v>
      </c>
      <c r="C31" s="209" t="s">
        <v>42</v>
      </c>
      <c r="D31" s="232">
        <v>105</v>
      </c>
      <c r="E31" s="247" t="s">
        <v>2814</v>
      </c>
      <c r="F31" s="208" t="s">
        <v>445</v>
      </c>
      <c r="G31" s="377">
        <v>-20.809000000000001</v>
      </c>
      <c r="H31" s="377">
        <v>-69.599000000000004</v>
      </c>
      <c r="I31" s="233">
        <v>1</v>
      </c>
    </row>
    <row r="32" spans="1:18" ht="14.25" customHeight="1">
      <c r="A32" s="208" t="s">
        <v>461</v>
      </c>
      <c r="B32" s="208" t="s">
        <v>462</v>
      </c>
      <c r="C32" s="209" t="s">
        <v>42</v>
      </c>
      <c r="D32" s="232">
        <v>100</v>
      </c>
      <c r="E32" s="247" t="s">
        <v>3275</v>
      </c>
      <c r="F32" s="208" t="s">
        <v>463</v>
      </c>
      <c r="G32" s="377">
        <v>-21.66</v>
      </c>
      <c r="H32" s="377">
        <v>-69.513999999999996</v>
      </c>
      <c r="I32" s="232">
        <v>1</v>
      </c>
    </row>
    <row r="33" spans="1:9" ht="14.25" customHeight="1">
      <c r="A33" s="208" t="s">
        <v>464</v>
      </c>
      <c r="B33" s="208" t="s">
        <v>465</v>
      </c>
      <c r="C33" s="209" t="s">
        <v>42</v>
      </c>
      <c r="D33" s="232">
        <v>106</v>
      </c>
      <c r="E33" s="247" t="s">
        <v>2814</v>
      </c>
      <c r="F33" s="208" t="s">
        <v>466</v>
      </c>
      <c r="G33" s="377">
        <v>-22.547000000000001</v>
      </c>
      <c r="H33" s="377">
        <v>-68.715000000000003</v>
      </c>
      <c r="I33" s="233">
        <v>1</v>
      </c>
    </row>
    <row r="34" spans="1:9" ht="14.25" customHeight="1">
      <c r="A34" s="208" t="s">
        <v>467</v>
      </c>
      <c r="B34" s="208" t="s">
        <v>468</v>
      </c>
      <c r="C34" s="209" t="s">
        <v>42</v>
      </c>
      <c r="D34" s="232">
        <v>158.69999999999999</v>
      </c>
      <c r="E34" s="247">
        <v>44166</v>
      </c>
      <c r="F34" s="208" t="s">
        <v>469</v>
      </c>
      <c r="G34" s="377">
        <v>-22.082999999999998</v>
      </c>
      <c r="H34" s="377">
        <v>-69.623999999999995</v>
      </c>
      <c r="I34" s="232">
        <v>1</v>
      </c>
    </row>
    <row r="35" spans="1:9" ht="14.25" customHeight="1">
      <c r="A35" s="208" t="s">
        <v>470</v>
      </c>
      <c r="B35" s="208" t="s">
        <v>471</v>
      </c>
      <c r="C35" s="209" t="s">
        <v>42</v>
      </c>
      <c r="D35" s="232">
        <v>84</v>
      </c>
      <c r="E35" s="247">
        <v>44197</v>
      </c>
      <c r="F35" s="208" t="s">
        <v>472</v>
      </c>
      <c r="G35" s="377">
        <v>-29.132999999999999</v>
      </c>
      <c r="H35" s="377">
        <v>-70.897000000000006</v>
      </c>
      <c r="I35" s="232">
        <v>1</v>
      </c>
    </row>
    <row r="36" spans="1:9" ht="14.25" customHeight="1">
      <c r="A36" s="208" t="s">
        <v>473</v>
      </c>
      <c r="B36" s="208" t="s">
        <v>474</v>
      </c>
      <c r="C36" s="209" t="s">
        <v>42</v>
      </c>
      <c r="D36" s="232">
        <v>145</v>
      </c>
      <c r="E36" s="247">
        <v>44228</v>
      </c>
      <c r="F36" s="208" t="s">
        <v>475</v>
      </c>
      <c r="G36" s="377">
        <v>-27.532</v>
      </c>
      <c r="H36" s="377">
        <v>-70.203999999999994</v>
      </c>
      <c r="I36" s="233">
        <v>1</v>
      </c>
    </row>
    <row r="37" spans="1:9" ht="14.25" customHeight="1">
      <c r="A37" s="208" t="s">
        <v>476</v>
      </c>
      <c r="B37" s="208" t="s">
        <v>476</v>
      </c>
      <c r="C37" s="209" t="s">
        <v>477</v>
      </c>
      <c r="D37" s="232">
        <v>110</v>
      </c>
      <c r="E37" s="247" t="s">
        <v>2814</v>
      </c>
      <c r="F37" s="208" t="s">
        <v>478</v>
      </c>
      <c r="G37" s="377">
        <v>-22.786999999999999</v>
      </c>
      <c r="H37" s="377">
        <v>-69.486999999999995</v>
      </c>
      <c r="I37" s="233">
        <v>1</v>
      </c>
    </row>
    <row r="38" spans="1:9" ht="14.25" customHeight="1">
      <c r="A38" s="210" t="s">
        <v>479</v>
      </c>
      <c r="B38" s="208" t="s">
        <v>220</v>
      </c>
      <c r="C38" s="209" t="s">
        <v>42</v>
      </c>
      <c r="D38" s="232">
        <v>175</v>
      </c>
      <c r="E38" s="247">
        <v>44185</v>
      </c>
      <c r="F38" s="208" t="s">
        <v>123</v>
      </c>
      <c r="G38" s="377">
        <v>-22.178820000000002</v>
      </c>
      <c r="H38" s="377">
        <v>-69.565436000000005</v>
      </c>
      <c r="I38" s="233">
        <v>1</v>
      </c>
    </row>
    <row r="39" spans="1:9" ht="14.25" customHeight="1">
      <c r="A39" s="208" t="s">
        <v>480</v>
      </c>
      <c r="B39" s="208" t="s">
        <v>481</v>
      </c>
      <c r="C39" s="209" t="s">
        <v>19</v>
      </c>
      <c r="D39" s="232">
        <v>60</v>
      </c>
      <c r="E39" s="247">
        <v>44136</v>
      </c>
      <c r="F39" s="208" t="s">
        <v>482</v>
      </c>
      <c r="G39" s="377">
        <v>-37.474780000000003</v>
      </c>
      <c r="H39" s="377">
        <v>-72.491839999999996</v>
      </c>
      <c r="I39" s="233">
        <v>1</v>
      </c>
    </row>
    <row r="40" spans="1:9" ht="14.25" customHeight="1">
      <c r="A40" s="208" t="s">
        <v>483</v>
      </c>
      <c r="B40" s="208" t="s">
        <v>484</v>
      </c>
      <c r="C40" s="209" t="s">
        <v>19</v>
      </c>
      <c r="D40" s="232">
        <v>185</v>
      </c>
      <c r="E40" s="247">
        <v>44256</v>
      </c>
      <c r="F40" s="208" t="s">
        <v>485</v>
      </c>
      <c r="G40" s="377">
        <v>-23.772870000000001</v>
      </c>
      <c r="H40" s="377">
        <v>-69.987560000000002</v>
      </c>
      <c r="I40" s="233">
        <v>1</v>
      </c>
    </row>
    <row r="41" spans="1:9" ht="14.25" customHeight="1">
      <c r="A41" s="208" t="s">
        <v>486</v>
      </c>
      <c r="B41" s="208" t="s">
        <v>487</v>
      </c>
      <c r="C41" s="209" t="s">
        <v>42</v>
      </c>
      <c r="D41" s="232">
        <v>381</v>
      </c>
      <c r="E41" s="247">
        <v>44136</v>
      </c>
      <c r="F41" s="208" t="s">
        <v>90</v>
      </c>
      <c r="G41" s="377">
        <v>-27.051469999999998</v>
      </c>
      <c r="H41" s="377">
        <v>-69.887770000000003</v>
      </c>
      <c r="I41" s="232">
        <v>1</v>
      </c>
    </row>
    <row r="42" spans="1:9" ht="14.25" customHeight="1">
      <c r="A42" s="208" t="s">
        <v>488</v>
      </c>
      <c r="B42" s="210" t="s">
        <v>489</v>
      </c>
      <c r="C42" s="209" t="s">
        <v>31</v>
      </c>
      <c r="D42" s="232">
        <v>20</v>
      </c>
      <c r="E42" s="247">
        <v>44166</v>
      </c>
      <c r="F42" s="208" t="s">
        <v>490</v>
      </c>
      <c r="G42" s="377">
        <v>-37.305770000000003</v>
      </c>
      <c r="H42" s="377">
        <v>-71.645560000000003</v>
      </c>
      <c r="I42" s="232">
        <v>1</v>
      </c>
    </row>
    <row r="43" spans="1:9" ht="14.25" customHeight="1">
      <c r="A43" s="208" t="s">
        <v>491</v>
      </c>
      <c r="B43" s="208" t="s">
        <v>492</v>
      </c>
      <c r="C43" s="209" t="s">
        <v>31</v>
      </c>
      <c r="D43" s="232">
        <v>150</v>
      </c>
      <c r="E43" s="247">
        <v>44166</v>
      </c>
      <c r="F43" s="208" t="s">
        <v>493</v>
      </c>
      <c r="G43" s="377">
        <v>-35.916820000000001</v>
      </c>
      <c r="H43" s="377">
        <v>-70.628249999999994</v>
      </c>
      <c r="I43" s="232">
        <v>1</v>
      </c>
    </row>
    <row r="44" spans="1:9" ht="14.25" customHeight="1">
      <c r="A44" s="208" t="s">
        <v>494</v>
      </c>
      <c r="B44" s="208" t="s">
        <v>495</v>
      </c>
      <c r="C44" s="209" t="s">
        <v>496</v>
      </c>
      <c r="D44" s="232">
        <v>166</v>
      </c>
      <c r="E44" s="247">
        <v>44489</v>
      </c>
      <c r="F44" s="208" t="s">
        <v>497</v>
      </c>
      <c r="G44" s="377">
        <v>-37.19379</v>
      </c>
      <c r="H44" s="377">
        <v>-73.211161000000004</v>
      </c>
      <c r="I44" s="232">
        <v>1</v>
      </c>
    </row>
    <row r="45" spans="1:9" ht="14.25" customHeight="1">
      <c r="A45" s="208" t="s">
        <v>498</v>
      </c>
      <c r="B45" s="208" t="s">
        <v>499</v>
      </c>
      <c r="C45" s="209" t="s">
        <v>19</v>
      </c>
      <c r="D45" s="232">
        <v>50</v>
      </c>
      <c r="E45" s="247">
        <v>44185</v>
      </c>
      <c r="F45" s="208" t="s">
        <v>2586</v>
      </c>
      <c r="G45" s="377">
        <v>-34.150350000000003</v>
      </c>
      <c r="H45" s="377">
        <v>-71.621880000000004</v>
      </c>
      <c r="I45" s="232">
        <v>1</v>
      </c>
    </row>
    <row r="46" spans="1:9" ht="14.25" customHeight="1">
      <c r="A46" s="208" t="s">
        <v>500</v>
      </c>
      <c r="B46" s="208" t="s">
        <v>501</v>
      </c>
      <c r="C46" s="209" t="s">
        <v>42</v>
      </c>
      <c r="D46" s="232">
        <v>35</v>
      </c>
      <c r="E46" s="247">
        <v>44958</v>
      </c>
      <c r="F46" s="208" t="s">
        <v>502</v>
      </c>
      <c r="G46" s="377">
        <v>-27.589919999999999</v>
      </c>
      <c r="H46" s="377">
        <v>-70.448040000000006</v>
      </c>
      <c r="I46" s="232">
        <v>1</v>
      </c>
    </row>
    <row r="47" spans="1:9" ht="14.25" customHeight="1">
      <c r="A47" s="208" t="s">
        <v>503</v>
      </c>
      <c r="B47" s="208" t="s">
        <v>504</v>
      </c>
      <c r="C47" s="209" t="s">
        <v>31</v>
      </c>
      <c r="D47" s="232">
        <v>136</v>
      </c>
      <c r="E47" s="247">
        <v>45444</v>
      </c>
      <c r="F47" s="208" t="s">
        <v>493</v>
      </c>
      <c r="G47" s="377">
        <v>-36.584009999999999</v>
      </c>
      <c r="H47" s="377">
        <v>-71.529690000000002</v>
      </c>
      <c r="I47" s="232">
        <v>1</v>
      </c>
    </row>
    <row r="48" spans="1:9" ht="14.25" customHeight="1">
      <c r="A48" s="208" t="s">
        <v>505</v>
      </c>
      <c r="B48" s="208" t="s">
        <v>506</v>
      </c>
      <c r="C48" s="209" t="s">
        <v>31</v>
      </c>
      <c r="D48" s="232">
        <v>170</v>
      </c>
      <c r="E48" s="247">
        <v>45352</v>
      </c>
      <c r="F48" s="208" t="s">
        <v>507</v>
      </c>
      <c r="G48" s="377">
        <v>-39.753067000000001</v>
      </c>
      <c r="H48" s="377">
        <v>-72.613259999999997</v>
      </c>
      <c r="I48" s="232">
        <v>1</v>
      </c>
    </row>
    <row r="49" spans="1:18" ht="14.25" customHeight="1">
      <c r="A49" s="208" t="s">
        <v>508</v>
      </c>
      <c r="B49" s="208" t="s">
        <v>487</v>
      </c>
      <c r="C49" s="209" t="s">
        <v>42</v>
      </c>
      <c r="D49" s="232">
        <v>126.2</v>
      </c>
      <c r="E49" s="247">
        <v>44228</v>
      </c>
      <c r="F49" s="208" t="s">
        <v>509</v>
      </c>
      <c r="G49" s="377">
        <v>-22.334959999999999</v>
      </c>
      <c r="H49" s="377">
        <v>-69.527410000000003</v>
      </c>
      <c r="I49" s="232">
        <v>1</v>
      </c>
    </row>
    <row r="50" spans="1:18" ht="14.25" customHeight="1">
      <c r="A50" s="208" t="s">
        <v>510</v>
      </c>
      <c r="B50" s="208" t="s">
        <v>511</v>
      </c>
      <c r="C50" s="209" t="s">
        <v>42</v>
      </c>
      <c r="D50" s="232">
        <v>100</v>
      </c>
      <c r="E50" s="247">
        <v>44287</v>
      </c>
      <c r="F50" s="208" t="s">
        <v>512</v>
      </c>
      <c r="G50" s="377">
        <v>-23.829336000000001</v>
      </c>
      <c r="H50" s="377">
        <v>-69.835480000000004</v>
      </c>
      <c r="I50" s="232">
        <v>1</v>
      </c>
    </row>
    <row r="51" spans="1:18" ht="14.25" customHeight="1">
      <c r="A51" s="208" t="s">
        <v>513</v>
      </c>
      <c r="B51" s="208" t="s">
        <v>514</v>
      </c>
      <c r="C51" s="209" t="s">
        <v>42</v>
      </c>
      <c r="D51" s="232">
        <v>105</v>
      </c>
      <c r="E51" s="247">
        <v>44287</v>
      </c>
      <c r="F51" s="208" t="s">
        <v>515</v>
      </c>
      <c r="G51" s="377">
        <v>-27.809829000000001</v>
      </c>
      <c r="H51" s="377">
        <v>-70.272801999999999</v>
      </c>
      <c r="I51" s="232">
        <v>1</v>
      </c>
    </row>
    <row r="52" spans="1:18" ht="14.25" customHeight="1">
      <c r="A52" s="208" t="s">
        <v>516</v>
      </c>
      <c r="B52" s="208" t="s">
        <v>517</v>
      </c>
      <c r="C52" s="209" t="s">
        <v>42</v>
      </c>
      <c r="D52" s="232">
        <v>80.8</v>
      </c>
      <c r="E52" s="247">
        <v>44652</v>
      </c>
      <c r="F52" s="208" t="s">
        <v>518</v>
      </c>
      <c r="G52" s="377">
        <v>-26.62266</v>
      </c>
      <c r="H52" s="377">
        <v>-70.267960000000002</v>
      </c>
      <c r="I52" s="232">
        <v>1</v>
      </c>
    </row>
    <row r="53" spans="1:18" ht="14.25" customHeight="1">
      <c r="A53" s="208" t="s">
        <v>519</v>
      </c>
      <c r="B53" s="208" t="s">
        <v>520</v>
      </c>
      <c r="C53" s="208" t="s">
        <v>31</v>
      </c>
      <c r="D53" s="232">
        <v>11</v>
      </c>
      <c r="E53" s="247" t="s">
        <v>2814</v>
      </c>
      <c r="F53" s="208" t="s">
        <v>521</v>
      </c>
      <c r="G53" s="377">
        <v>-37.132575000000003</v>
      </c>
      <c r="H53" s="377">
        <v>-71.645340000000004</v>
      </c>
      <c r="I53" s="232">
        <v>1</v>
      </c>
    </row>
    <row r="54" spans="1:18" ht="14.25" customHeight="1">
      <c r="A54" s="208" t="s">
        <v>522</v>
      </c>
      <c r="B54" s="208" t="s">
        <v>523</v>
      </c>
      <c r="C54" s="208" t="s">
        <v>31</v>
      </c>
      <c r="D54" s="232">
        <v>15</v>
      </c>
      <c r="E54" s="247" t="s">
        <v>2814</v>
      </c>
      <c r="F54" s="208" t="s">
        <v>524</v>
      </c>
      <c r="G54" s="377">
        <v>-40.602463999999998</v>
      </c>
      <c r="H54" s="377">
        <v>-72.387997999999996</v>
      </c>
      <c r="I54" s="232">
        <v>1</v>
      </c>
      <c r="J54" s="8"/>
      <c r="K54" s="8"/>
      <c r="L54" s="8"/>
      <c r="M54" s="8"/>
      <c r="N54" s="8"/>
      <c r="O54" s="8"/>
      <c r="P54" s="8"/>
      <c r="Q54" s="8"/>
      <c r="R54" s="8"/>
    </row>
    <row r="55" spans="1:18" ht="14.25" customHeight="1">
      <c r="A55" s="208" t="s">
        <v>525</v>
      </c>
      <c r="B55" s="208" t="s">
        <v>526</v>
      </c>
      <c r="C55" s="209" t="s">
        <v>42</v>
      </c>
      <c r="D55" s="232">
        <v>8.6</v>
      </c>
      <c r="E55" s="247" t="s">
        <v>2814</v>
      </c>
      <c r="F55" s="208" t="s">
        <v>439</v>
      </c>
      <c r="G55" s="377">
        <v>-24.017961</v>
      </c>
      <c r="H55" s="377">
        <v>-68.596233999999995</v>
      </c>
      <c r="I55" s="232">
        <v>1</v>
      </c>
    </row>
    <row r="56" spans="1:18" ht="14.25" customHeight="1">
      <c r="A56" s="208" t="s">
        <v>527</v>
      </c>
      <c r="B56" s="208" t="s">
        <v>528</v>
      </c>
      <c r="C56" s="209" t="s">
        <v>42</v>
      </c>
      <c r="D56" s="232">
        <v>9</v>
      </c>
      <c r="E56" s="247" t="s">
        <v>2814</v>
      </c>
      <c r="F56" s="208" t="s">
        <v>439</v>
      </c>
      <c r="G56" s="377">
        <v>-24.016445000000001</v>
      </c>
      <c r="H56" s="377">
        <v>-68.596591000000004</v>
      </c>
      <c r="I56" s="232">
        <v>1</v>
      </c>
    </row>
    <row r="57" spans="1:18" ht="14.25" customHeight="1">
      <c r="A57" s="208" t="s">
        <v>529</v>
      </c>
      <c r="B57" s="208" t="s">
        <v>530</v>
      </c>
      <c r="C57" s="209" t="s">
        <v>42</v>
      </c>
      <c r="D57" s="232">
        <v>9</v>
      </c>
      <c r="E57" s="247" t="s">
        <v>2814</v>
      </c>
      <c r="F57" s="208" t="s">
        <v>439</v>
      </c>
      <c r="G57" s="377">
        <v>-24.021495000000002</v>
      </c>
      <c r="H57" s="377">
        <v>-68.596441999999996</v>
      </c>
      <c r="I57" s="232">
        <v>1</v>
      </c>
    </row>
    <row r="58" spans="1:18" ht="14.25" customHeight="1">
      <c r="A58" s="208" t="s">
        <v>531</v>
      </c>
      <c r="B58" s="208" t="s">
        <v>532</v>
      </c>
      <c r="C58" s="209" t="s">
        <v>31</v>
      </c>
      <c r="D58" s="232">
        <v>267</v>
      </c>
      <c r="E58" s="247">
        <v>44378</v>
      </c>
      <c r="F58" s="208" t="s">
        <v>533</v>
      </c>
      <c r="G58" s="377">
        <v>-33.537177</v>
      </c>
      <c r="H58" s="377">
        <v>-70.267691999999997</v>
      </c>
      <c r="I58" s="232">
        <v>1</v>
      </c>
    </row>
    <row r="59" spans="1:18" ht="14.25" customHeight="1">
      <c r="A59" s="225" t="s">
        <v>534</v>
      </c>
      <c r="B59" s="225" t="s">
        <v>532</v>
      </c>
      <c r="C59" s="226" t="s">
        <v>31</v>
      </c>
      <c r="D59" s="235">
        <v>264</v>
      </c>
      <c r="E59" s="247">
        <v>44440</v>
      </c>
      <c r="F59" s="225" t="s">
        <v>535</v>
      </c>
      <c r="G59" s="380">
        <v>-33.528688000000002</v>
      </c>
      <c r="H59" s="380">
        <v>-70.250263000000004</v>
      </c>
      <c r="I59" s="235">
        <v>1</v>
      </c>
    </row>
    <row r="60" spans="1:18" ht="14.25" customHeight="1">
      <c r="A60" s="227" t="s">
        <v>536</v>
      </c>
      <c r="B60" s="227" t="s">
        <v>537</v>
      </c>
      <c r="C60" s="228" t="s">
        <v>31</v>
      </c>
      <c r="D60" s="236">
        <v>10</v>
      </c>
      <c r="E60" s="247" t="s">
        <v>2814</v>
      </c>
      <c r="F60" s="227" t="s">
        <v>538</v>
      </c>
      <c r="G60" s="381">
        <v>-33.501541000000003</v>
      </c>
      <c r="H60" s="381">
        <v>-70.192183</v>
      </c>
      <c r="I60" s="236">
        <v>1</v>
      </c>
    </row>
    <row r="61" spans="1:18" ht="14.25" customHeight="1">
      <c r="A61" s="227" t="s">
        <v>539</v>
      </c>
      <c r="B61" s="227" t="s">
        <v>540</v>
      </c>
      <c r="C61" s="228" t="s">
        <v>31</v>
      </c>
      <c r="D61" s="236">
        <v>6.5</v>
      </c>
      <c r="E61" s="247">
        <v>44743</v>
      </c>
      <c r="F61" s="227" t="s">
        <v>541</v>
      </c>
      <c r="G61" s="381">
        <v>-38.913004999999998</v>
      </c>
      <c r="H61" s="381">
        <v>-71.539129000000003</v>
      </c>
      <c r="I61" s="236">
        <v>1</v>
      </c>
    </row>
    <row r="62" spans="1:18" ht="14.25" customHeight="1">
      <c r="A62" s="227" t="s">
        <v>542</v>
      </c>
      <c r="B62" s="227" t="s">
        <v>543</v>
      </c>
      <c r="C62" s="228" t="s">
        <v>42</v>
      </c>
      <c r="D62" s="236">
        <v>50</v>
      </c>
      <c r="E62" s="247">
        <v>44075</v>
      </c>
      <c r="F62" s="227" t="s">
        <v>544</v>
      </c>
      <c r="G62" s="381">
        <v>-22.247885</v>
      </c>
      <c r="H62" s="381">
        <v>-69.616110000000006</v>
      </c>
      <c r="I62" s="236">
        <v>1</v>
      </c>
    </row>
    <row r="63" spans="1:18" ht="14.25" customHeight="1">
      <c r="A63" s="227" t="s">
        <v>545</v>
      </c>
      <c r="B63" s="227" t="s">
        <v>487</v>
      </c>
      <c r="C63" s="228" t="s">
        <v>42</v>
      </c>
      <c r="D63" s="236">
        <v>152</v>
      </c>
      <c r="E63" s="247">
        <v>44136</v>
      </c>
      <c r="F63" s="227" t="s">
        <v>439</v>
      </c>
      <c r="G63" s="381">
        <v>-24.025103000000001</v>
      </c>
      <c r="H63" s="381">
        <v>-68.585020999999998</v>
      </c>
      <c r="I63" s="236">
        <v>1</v>
      </c>
    </row>
    <row r="64" spans="1:18" ht="14.25" customHeight="1">
      <c r="A64" s="221" t="s">
        <v>546</v>
      </c>
      <c r="B64" s="221" t="s">
        <v>547</v>
      </c>
      <c r="C64" s="228" t="s">
        <v>42</v>
      </c>
      <c r="D64" s="230">
        <v>180</v>
      </c>
      <c r="E64" s="247">
        <v>44531</v>
      </c>
      <c r="F64" s="221" t="s">
        <v>548</v>
      </c>
      <c r="G64" s="381">
        <v>-22.261952999999998</v>
      </c>
      <c r="H64" s="381">
        <v>-69.465011000000004</v>
      </c>
      <c r="I64" s="237">
        <v>1</v>
      </c>
    </row>
    <row r="65" spans="1:9" ht="14.25" customHeight="1">
      <c r="A65" s="221" t="s">
        <v>549</v>
      </c>
      <c r="B65" s="221" t="s">
        <v>487</v>
      </c>
      <c r="C65" s="228" t="s">
        <v>19</v>
      </c>
      <c r="D65" s="230">
        <v>144</v>
      </c>
      <c r="E65" s="247">
        <v>44136</v>
      </c>
      <c r="F65" s="221" t="s">
        <v>550</v>
      </c>
      <c r="G65" s="381">
        <v>-37.726025999999997</v>
      </c>
      <c r="H65" s="381">
        <v>-72.577383999999995</v>
      </c>
      <c r="I65" s="237">
        <v>1</v>
      </c>
    </row>
    <row r="66" spans="1:9" ht="14.25" customHeight="1">
      <c r="A66" s="229" t="s">
        <v>219</v>
      </c>
      <c r="B66" s="221" t="s">
        <v>220</v>
      </c>
      <c r="C66" s="228" t="s">
        <v>42</v>
      </c>
      <c r="D66" s="230">
        <v>55</v>
      </c>
      <c r="E66" s="247">
        <v>44287</v>
      </c>
      <c r="F66" s="221" t="s">
        <v>551</v>
      </c>
      <c r="G66" s="381">
        <v>-22.192024</v>
      </c>
      <c r="H66" s="381">
        <v>-69.566514999999995</v>
      </c>
      <c r="I66" s="237">
        <v>1</v>
      </c>
    </row>
    <row r="67" spans="1:9" ht="14.25" customHeight="1">
      <c r="A67" s="221" t="s">
        <v>552</v>
      </c>
      <c r="B67" s="221" t="s">
        <v>487</v>
      </c>
      <c r="C67" s="228" t="s">
        <v>42</v>
      </c>
      <c r="D67" s="230">
        <v>204</v>
      </c>
      <c r="E67" s="247">
        <v>44317</v>
      </c>
      <c r="F67" s="221" t="s">
        <v>553</v>
      </c>
      <c r="G67" s="381">
        <v>-24.051089000000001</v>
      </c>
      <c r="H67" s="381">
        <v>-69.584271999999999</v>
      </c>
      <c r="I67" s="237">
        <v>1</v>
      </c>
    </row>
    <row r="68" spans="1:9" ht="14.25" customHeight="1">
      <c r="A68" s="221" t="s">
        <v>223</v>
      </c>
      <c r="B68" s="221" t="s">
        <v>93</v>
      </c>
      <c r="C68" s="228" t="s">
        <v>19</v>
      </c>
      <c r="D68" s="230">
        <v>109.2</v>
      </c>
      <c r="E68" s="247">
        <v>44378</v>
      </c>
      <c r="F68" s="221" t="s">
        <v>225</v>
      </c>
      <c r="G68" s="381">
        <v>-22.060025</v>
      </c>
      <c r="H68" s="381">
        <v>-68.578756999999996</v>
      </c>
      <c r="I68" s="237">
        <v>1</v>
      </c>
    </row>
    <row r="69" spans="1:9" ht="14.25" customHeight="1">
      <c r="A69" s="221" t="s">
        <v>554</v>
      </c>
      <c r="B69" s="221" t="s">
        <v>555</v>
      </c>
      <c r="C69" s="228" t="s">
        <v>42</v>
      </c>
      <c r="D69" s="230">
        <v>9</v>
      </c>
      <c r="E69" s="247">
        <v>44317</v>
      </c>
      <c r="F69" s="221" t="s">
        <v>556</v>
      </c>
      <c r="G69" s="382">
        <v>-31.879010000000001</v>
      </c>
      <c r="H69" s="382">
        <v>-71.438280000000006</v>
      </c>
      <c r="I69" s="230">
        <v>1</v>
      </c>
    </row>
    <row r="70" spans="1:9" s="213" customFormat="1" ht="14.25" customHeight="1">
      <c r="A70" s="221" t="s">
        <v>2658</v>
      </c>
      <c r="B70" s="221" t="s">
        <v>555</v>
      </c>
      <c r="C70" s="228" t="s">
        <v>42</v>
      </c>
      <c r="D70" s="230">
        <v>9</v>
      </c>
      <c r="E70" s="247">
        <v>44317</v>
      </c>
      <c r="F70" s="221" t="s">
        <v>3131</v>
      </c>
      <c r="G70" s="382">
        <v>-31.879010000000001</v>
      </c>
      <c r="H70" s="382">
        <v>-71.438280000000006</v>
      </c>
      <c r="I70" s="230">
        <v>1</v>
      </c>
    </row>
    <row r="71" spans="1:9" ht="14.25" customHeight="1">
      <c r="A71" s="240" t="s">
        <v>557</v>
      </c>
      <c r="B71" s="241" t="s">
        <v>558</v>
      </c>
      <c r="C71" s="221" t="s">
        <v>42</v>
      </c>
      <c r="D71" s="244">
        <v>89.4</v>
      </c>
      <c r="E71" s="247">
        <v>44348</v>
      </c>
      <c r="F71" s="241" t="s">
        <v>559</v>
      </c>
      <c r="G71" s="383">
        <v>-26.320459583497598</v>
      </c>
      <c r="H71" s="382">
        <v>-69.922268002756596</v>
      </c>
      <c r="I71" s="230">
        <v>1</v>
      </c>
    </row>
    <row r="72" spans="1:9" ht="14.25" customHeight="1">
      <c r="A72" s="221" t="s">
        <v>100</v>
      </c>
      <c r="B72" s="221" t="s">
        <v>2538</v>
      </c>
      <c r="C72" s="228" t="s">
        <v>19</v>
      </c>
      <c r="D72" s="245">
        <v>152.4</v>
      </c>
      <c r="E72" s="247">
        <v>44501</v>
      </c>
      <c r="F72" s="221" t="s">
        <v>2585</v>
      </c>
      <c r="G72" s="381">
        <v>-41.019030000000001</v>
      </c>
      <c r="H72" s="381">
        <v>-72.951090500000007</v>
      </c>
      <c r="I72" s="237">
        <v>1</v>
      </c>
    </row>
    <row r="73" spans="1:9" ht="14.25" customHeight="1">
      <c r="A73" s="221" t="s">
        <v>2583</v>
      </c>
      <c r="B73" s="221" t="s">
        <v>2538</v>
      </c>
      <c r="C73" s="228" t="s">
        <v>19</v>
      </c>
      <c r="D73" s="245">
        <v>156.1</v>
      </c>
      <c r="E73" s="247">
        <v>44409</v>
      </c>
      <c r="F73" s="221" t="s">
        <v>2584</v>
      </c>
      <c r="G73" s="381">
        <v>-23.766642999999998</v>
      </c>
      <c r="H73" s="381">
        <v>-69.994401999999994</v>
      </c>
      <c r="I73" s="237">
        <v>1</v>
      </c>
    </row>
    <row r="74" spans="1:9" ht="14.25" customHeight="1">
      <c r="A74" s="221" t="s">
        <v>260</v>
      </c>
      <c r="B74" s="242" t="s">
        <v>261</v>
      </c>
      <c r="C74" s="221" t="s">
        <v>42</v>
      </c>
      <c r="D74" s="246">
        <v>98</v>
      </c>
      <c r="E74" s="247">
        <v>44743</v>
      </c>
      <c r="F74" s="243" t="s">
        <v>262</v>
      </c>
      <c r="G74" s="382">
        <v>-18.500139000000001</v>
      </c>
      <c r="H74" s="382">
        <v>-70.107436000000007</v>
      </c>
      <c r="I74" s="230">
        <v>1</v>
      </c>
    </row>
    <row r="75" spans="1:9" ht="14.25" customHeight="1">
      <c r="A75" s="221" t="s">
        <v>2625</v>
      </c>
      <c r="B75" s="221" t="s">
        <v>2626</v>
      </c>
      <c r="C75" s="221" t="s">
        <v>42</v>
      </c>
      <c r="D75" s="239">
        <v>6</v>
      </c>
      <c r="E75" s="247" t="s">
        <v>3286</v>
      </c>
      <c r="F75" s="221" t="s">
        <v>2627</v>
      </c>
      <c r="G75" s="384">
        <v>-35.593193999999997</v>
      </c>
      <c r="H75" s="384">
        <v>-71.688582999999994</v>
      </c>
      <c r="I75" s="230">
        <v>1</v>
      </c>
    </row>
    <row r="76" spans="1:9" ht="14.25" customHeight="1">
      <c r="A76" s="221" t="s">
        <v>2628</v>
      </c>
      <c r="B76" s="221" t="s">
        <v>2629</v>
      </c>
      <c r="C76" s="221" t="s">
        <v>42</v>
      </c>
      <c r="D76" s="239">
        <v>9</v>
      </c>
      <c r="E76" s="247">
        <v>44228</v>
      </c>
      <c r="F76" s="221" t="s">
        <v>2630</v>
      </c>
      <c r="G76" s="384">
        <v>-36.672649999999997</v>
      </c>
      <c r="H76" s="384">
        <v>-72.139359999999996</v>
      </c>
      <c r="I76" s="239">
        <v>1</v>
      </c>
    </row>
    <row r="77" spans="1:9" ht="14.25" customHeight="1">
      <c r="A77" s="221" t="s">
        <v>2631</v>
      </c>
      <c r="B77" s="221" t="s">
        <v>2632</v>
      </c>
      <c r="C77" s="221" t="s">
        <v>42</v>
      </c>
      <c r="D77" s="239">
        <v>7</v>
      </c>
      <c r="E77" s="247">
        <v>44228</v>
      </c>
      <c r="F77" s="221" t="s">
        <v>2635</v>
      </c>
      <c r="G77" s="384">
        <v>-33.514960000000002</v>
      </c>
      <c r="H77" s="384">
        <v>-70.971739999999997</v>
      </c>
      <c r="I77" s="239">
        <v>1</v>
      </c>
    </row>
    <row r="78" spans="1:9" ht="14.25" customHeight="1">
      <c r="A78" s="221" t="s">
        <v>257</v>
      </c>
      <c r="B78" s="243" t="s">
        <v>258</v>
      </c>
      <c r="C78" s="221" t="s">
        <v>19</v>
      </c>
      <c r="D78" s="246">
        <v>60</v>
      </c>
      <c r="E78" s="247">
        <v>44378</v>
      </c>
      <c r="F78" s="221" t="s">
        <v>259</v>
      </c>
      <c r="G78" s="384">
        <v>-37.510089999999998</v>
      </c>
      <c r="H78" s="384">
        <v>-72.388176999999999</v>
      </c>
      <c r="I78" s="239">
        <v>1</v>
      </c>
    </row>
    <row r="79" spans="1:9" ht="14.25" customHeight="1">
      <c r="A79" s="221" t="s">
        <v>2633</v>
      </c>
      <c r="B79" s="221" t="s">
        <v>2634</v>
      </c>
      <c r="C79" s="221" t="s">
        <v>42</v>
      </c>
      <c r="D79" s="239">
        <v>9</v>
      </c>
      <c r="E79" s="247">
        <v>44440</v>
      </c>
      <c r="F79" s="221" t="s">
        <v>2664</v>
      </c>
      <c r="G79" s="384">
        <v>-33.263976999999997</v>
      </c>
      <c r="H79" s="384">
        <v>-70.921099999999996</v>
      </c>
      <c r="I79" s="239">
        <v>1</v>
      </c>
    </row>
    <row r="80" spans="1:9" ht="14.25" customHeight="1">
      <c r="A80" s="221" t="s">
        <v>215</v>
      </c>
      <c r="B80" s="221" t="s">
        <v>2636</v>
      </c>
      <c r="C80" s="228" t="s">
        <v>31</v>
      </c>
      <c r="D80" s="236" t="s">
        <v>2637</v>
      </c>
      <c r="E80" s="247">
        <v>44774</v>
      </c>
      <c r="F80" s="221" t="s">
        <v>2638</v>
      </c>
      <c r="G80" s="384">
        <v>-40.565860000000001</v>
      </c>
      <c r="H80" s="384">
        <v>-72.795929999999998</v>
      </c>
      <c r="I80" s="239">
        <v>1</v>
      </c>
    </row>
    <row r="81" spans="1:9" ht="14.25" customHeight="1">
      <c r="A81" s="221" t="s">
        <v>2641</v>
      </c>
      <c r="B81" s="221" t="s">
        <v>2642</v>
      </c>
      <c r="C81" s="221" t="s">
        <v>42</v>
      </c>
      <c r="D81" s="239">
        <v>9</v>
      </c>
      <c r="E81" s="247" t="s">
        <v>2814</v>
      </c>
      <c r="F81" s="221" t="s">
        <v>2643</v>
      </c>
      <c r="G81" s="384">
        <v>-33.749474857763403</v>
      </c>
      <c r="H81" s="384">
        <v>-70.861368246810002</v>
      </c>
      <c r="I81" s="239">
        <v>1</v>
      </c>
    </row>
    <row r="82" spans="1:9" ht="14.25" customHeight="1">
      <c r="A82" s="221" t="s">
        <v>2644</v>
      </c>
      <c r="B82" s="221" t="s">
        <v>2645</v>
      </c>
      <c r="C82" s="221" t="s">
        <v>42</v>
      </c>
      <c r="D82" s="239">
        <v>9</v>
      </c>
      <c r="E82" s="247" t="s">
        <v>2814</v>
      </c>
      <c r="F82" s="221" t="s">
        <v>2646</v>
      </c>
      <c r="G82" s="384">
        <v>-34.004434529999997</v>
      </c>
      <c r="H82" s="384">
        <v>-71.400576501105803</v>
      </c>
      <c r="I82" s="239">
        <v>1</v>
      </c>
    </row>
    <row r="83" spans="1:9" ht="14.25" customHeight="1">
      <c r="A83" s="221" t="s">
        <v>2647</v>
      </c>
      <c r="B83" s="221" t="s">
        <v>2648</v>
      </c>
      <c r="C83" s="221" t="s">
        <v>42</v>
      </c>
      <c r="D83" s="239">
        <v>8.4</v>
      </c>
      <c r="E83" s="247">
        <v>44075</v>
      </c>
      <c r="F83" s="221" t="s">
        <v>2662</v>
      </c>
      <c r="G83" s="385">
        <v>-31.202043147108899</v>
      </c>
      <c r="H83" s="385">
        <v>-71.033901813502396</v>
      </c>
      <c r="I83" s="239">
        <v>1</v>
      </c>
    </row>
    <row r="84" spans="1:9" ht="14.25" customHeight="1">
      <c r="A84" s="221" t="s">
        <v>2649</v>
      </c>
      <c r="B84" s="221" t="s">
        <v>2650</v>
      </c>
      <c r="C84" s="221" t="s">
        <v>42</v>
      </c>
      <c r="D84" s="239">
        <v>9</v>
      </c>
      <c r="E84" s="247">
        <v>44228</v>
      </c>
      <c r="F84" s="221" t="s">
        <v>2663</v>
      </c>
      <c r="G84" s="385">
        <v>-34.418456351945899</v>
      </c>
      <c r="H84" s="385">
        <v>-71.095386365296307</v>
      </c>
      <c r="I84" s="239">
        <v>1</v>
      </c>
    </row>
    <row r="85" spans="1:9" ht="14.25" customHeight="1">
      <c r="A85" s="221" t="s">
        <v>2651</v>
      </c>
      <c r="B85" s="221" t="s">
        <v>2652</v>
      </c>
      <c r="C85" s="221" t="s">
        <v>42</v>
      </c>
      <c r="D85" s="239">
        <v>9</v>
      </c>
      <c r="E85" s="247">
        <v>44136</v>
      </c>
      <c r="F85" s="221" t="s">
        <v>2653</v>
      </c>
      <c r="G85" s="385">
        <v>-37.114732080332899</v>
      </c>
      <c r="H85" s="385">
        <v>-71.699479055816496</v>
      </c>
      <c r="I85" s="239">
        <v>1</v>
      </c>
    </row>
    <row r="86" spans="1:9" ht="14.25" customHeight="1">
      <c r="A86" s="221" t="s">
        <v>2654</v>
      </c>
      <c r="B86" s="221" t="s">
        <v>2655</v>
      </c>
      <c r="C86" s="221" t="s">
        <v>42</v>
      </c>
      <c r="D86" s="239">
        <v>9</v>
      </c>
      <c r="E86" s="247">
        <v>44136</v>
      </c>
      <c r="F86" s="221" t="s">
        <v>2665</v>
      </c>
      <c r="G86" s="385">
        <v>-35.0982402147946</v>
      </c>
      <c r="H86" s="385">
        <v>71.283394392854206</v>
      </c>
      <c r="I86" s="239">
        <v>1</v>
      </c>
    </row>
    <row r="87" spans="1:9" ht="14.25" customHeight="1">
      <c r="A87" s="221" t="s">
        <v>2656</v>
      </c>
      <c r="B87" s="221" t="s">
        <v>2657</v>
      </c>
      <c r="C87" s="221" t="s">
        <v>42</v>
      </c>
      <c r="D87" s="239">
        <v>9</v>
      </c>
      <c r="E87" s="247">
        <v>44166</v>
      </c>
      <c r="F87" s="221" t="s">
        <v>2666</v>
      </c>
      <c r="G87" s="384">
        <v>-22.482971024731299</v>
      </c>
      <c r="H87" s="384">
        <v>-68.968590717784906</v>
      </c>
      <c r="I87" s="239">
        <v>1</v>
      </c>
    </row>
    <row r="88" spans="1:9" ht="14.25" customHeight="1">
      <c r="A88" s="221" t="s">
        <v>2659</v>
      </c>
      <c r="B88" s="221" t="s">
        <v>249</v>
      </c>
      <c r="C88" s="221" t="s">
        <v>42</v>
      </c>
      <c r="D88" s="239">
        <v>9</v>
      </c>
      <c r="E88" s="247">
        <v>44228</v>
      </c>
      <c r="F88" s="221" t="s">
        <v>2667</v>
      </c>
      <c r="G88" s="384">
        <v>-35.497225861316302</v>
      </c>
      <c r="H88" s="384">
        <v>-71.578950532624404</v>
      </c>
      <c r="I88" s="239">
        <v>1</v>
      </c>
    </row>
    <row r="89" spans="1:9" ht="14.25" customHeight="1">
      <c r="A89" s="221" t="s">
        <v>2660</v>
      </c>
      <c r="B89" s="221" t="s">
        <v>2661</v>
      </c>
      <c r="C89" s="221" t="s">
        <v>42</v>
      </c>
      <c r="D89" s="239">
        <v>9</v>
      </c>
      <c r="E89" s="247">
        <v>44228</v>
      </c>
      <c r="F89" s="221" t="s">
        <v>2668</v>
      </c>
      <c r="G89" s="384">
        <v>-35.710776053581803</v>
      </c>
      <c r="H89" s="384">
        <v>-71.622275311198393</v>
      </c>
      <c r="I89" s="239">
        <v>1</v>
      </c>
    </row>
    <row r="90" spans="1:9" ht="14.25" customHeight="1">
      <c r="A90" s="221" t="s">
        <v>2673</v>
      </c>
      <c r="B90" s="221" t="s">
        <v>2671</v>
      </c>
      <c r="C90" s="221" t="s">
        <v>42</v>
      </c>
      <c r="D90" s="239">
        <v>9</v>
      </c>
      <c r="E90" s="247">
        <v>44256</v>
      </c>
      <c r="F90" s="221" t="s">
        <v>2672</v>
      </c>
      <c r="G90" s="384">
        <v>-35.682868064338301</v>
      </c>
      <c r="H90" s="384">
        <v>71.526350880597207</v>
      </c>
      <c r="I90" s="239">
        <v>1</v>
      </c>
    </row>
    <row r="91" spans="1:9" ht="14.25" customHeight="1">
      <c r="A91" s="221" t="s">
        <v>2669</v>
      </c>
      <c r="B91" s="221" t="s">
        <v>2670</v>
      </c>
      <c r="C91" s="221" t="s">
        <v>42</v>
      </c>
      <c r="D91" s="239">
        <v>9</v>
      </c>
      <c r="E91" s="247">
        <v>44256</v>
      </c>
      <c r="F91" s="221" t="s">
        <v>2674</v>
      </c>
      <c r="G91" s="384">
        <v>-33.557400501601798</v>
      </c>
      <c r="H91" s="384">
        <v>-70.896409917374498</v>
      </c>
      <c r="I91" s="239">
        <v>1</v>
      </c>
    </row>
    <row r="92" spans="1:9" ht="14.25" customHeight="1">
      <c r="A92" s="221" t="s">
        <v>2675</v>
      </c>
      <c r="B92" s="221" t="s">
        <v>2676</v>
      </c>
      <c r="C92" s="221" t="s">
        <v>42</v>
      </c>
      <c r="D92" s="239">
        <v>9</v>
      </c>
      <c r="E92" s="247">
        <v>44378</v>
      </c>
      <c r="F92" s="221" t="s">
        <v>2677</v>
      </c>
      <c r="G92" s="384">
        <v>-32.957035918105298</v>
      </c>
      <c r="H92" s="384">
        <v>-70.812523149077506</v>
      </c>
      <c r="I92" s="239">
        <v>1</v>
      </c>
    </row>
    <row r="93" spans="1:9" ht="14.25" customHeight="1">
      <c r="A93" s="221" t="s">
        <v>2783</v>
      </c>
      <c r="B93" s="221" t="s">
        <v>2784</v>
      </c>
      <c r="C93" s="221" t="s">
        <v>42</v>
      </c>
      <c r="D93" s="239">
        <v>9</v>
      </c>
      <c r="E93" s="247">
        <v>44136</v>
      </c>
      <c r="F93" s="221" t="s">
        <v>2785</v>
      </c>
      <c r="G93" s="384">
        <v>-30.573328441400001</v>
      </c>
      <c r="H93" s="384">
        <v>-71.240460999999996</v>
      </c>
      <c r="I93" s="239">
        <v>1</v>
      </c>
    </row>
    <row r="94" spans="1:9" ht="14.25" customHeight="1">
      <c r="A94" s="221" t="s">
        <v>2786</v>
      </c>
      <c r="B94" s="221" t="s">
        <v>2787</v>
      </c>
      <c r="C94" s="221" t="s">
        <v>42</v>
      </c>
      <c r="D94" s="239">
        <v>9</v>
      </c>
      <c r="E94" s="247">
        <v>44166</v>
      </c>
      <c r="F94" s="221" t="s">
        <v>2788</v>
      </c>
      <c r="G94" s="384">
        <v>-36.749135500000001</v>
      </c>
      <c r="H94" s="384">
        <v>-72.131191999999999</v>
      </c>
      <c r="I94" s="239">
        <v>1</v>
      </c>
    </row>
    <row r="95" spans="1:9" ht="14.25" customHeight="1">
      <c r="A95" s="221" t="s">
        <v>2789</v>
      </c>
      <c r="B95" s="221" t="s">
        <v>2790</v>
      </c>
      <c r="C95" s="221" t="s">
        <v>42</v>
      </c>
      <c r="D95" s="239">
        <v>9</v>
      </c>
      <c r="E95" s="247">
        <v>44166</v>
      </c>
      <c r="F95" s="221" t="s">
        <v>2791</v>
      </c>
      <c r="G95" s="384">
        <v>-36.672649999999997</v>
      </c>
      <c r="H95" s="384">
        <v>-72.139359999999996</v>
      </c>
      <c r="I95" s="239">
        <v>1</v>
      </c>
    </row>
    <row r="96" spans="1:9" ht="14.25" customHeight="1">
      <c r="A96" s="221" t="s">
        <v>2792</v>
      </c>
      <c r="B96" s="221" t="s">
        <v>2793</v>
      </c>
      <c r="C96" s="221" t="s">
        <v>42</v>
      </c>
      <c r="D96" s="239">
        <v>9</v>
      </c>
      <c r="E96" s="247">
        <v>44166</v>
      </c>
      <c r="F96" s="221" t="s">
        <v>2794</v>
      </c>
      <c r="G96" s="384">
        <v>-34.727049889147303</v>
      </c>
      <c r="H96" s="384">
        <v>-71.035886675988905</v>
      </c>
      <c r="I96" s="239">
        <v>1</v>
      </c>
    </row>
    <row r="97" spans="1:9" ht="14.25" customHeight="1">
      <c r="A97" s="221" t="s">
        <v>2795</v>
      </c>
      <c r="B97" s="221" t="s">
        <v>2796</v>
      </c>
      <c r="C97" s="221" t="s">
        <v>42</v>
      </c>
      <c r="D97" s="239">
        <v>3</v>
      </c>
      <c r="E97" s="247">
        <v>44166</v>
      </c>
      <c r="F97" s="221" t="s">
        <v>2797</v>
      </c>
      <c r="G97" s="384">
        <v>-33.774299999999997</v>
      </c>
      <c r="H97" s="384">
        <v>-71.287440000000004</v>
      </c>
      <c r="I97" s="239">
        <v>1</v>
      </c>
    </row>
    <row r="98" spans="1:9" ht="14.25" customHeight="1">
      <c r="A98" s="221" t="s">
        <v>2798</v>
      </c>
      <c r="B98" s="221" t="s">
        <v>2799</v>
      </c>
      <c r="C98" s="221" t="s">
        <v>42</v>
      </c>
      <c r="D98" s="239">
        <v>3</v>
      </c>
      <c r="E98" s="247">
        <v>44166</v>
      </c>
      <c r="F98" s="221" t="s">
        <v>2800</v>
      </c>
      <c r="G98" s="384">
        <v>-34.474499999999999</v>
      </c>
      <c r="H98" s="384">
        <v>-71.501000000000005</v>
      </c>
      <c r="I98" s="239">
        <v>1</v>
      </c>
    </row>
    <row r="99" spans="1:9" ht="14.25" customHeight="1">
      <c r="A99" s="221" t="s">
        <v>2801</v>
      </c>
      <c r="B99" s="221" t="s">
        <v>2802</v>
      </c>
      <c r="C99" s="221" t="s">
        <v>42</v>
      </c>
      <c r="D99" s="239">
        <v>9</v>
      </c>
      <c r="E99" s="247">
        <v>44228</v>
      </c>
      <c r="F99" s="221" t="s">
        <v>2803</v>
      </c>
      <c r="G99" s="384">
        <v>-33.752331546000001</v>
      </c>
      <c r="H99" s="384">
        <v>-71.190399999999997</v>
      </c>
      <c r="I99" s="239">
        <v>1</v>
      </c>
    </row>
    <row r="100" spans="1:9" ht="14.25" customHeight="1">
      <c r="A100" s="221" t="s">
        <v>2806</v>
      </c>
      <c r="B100" s="221" t="s">
        <v>2805</v>
      </c>
      <c r="C100" s="221" t="s">
        <v>42</v>
      </c>
      <c r="D100" s="239">
        <v>9</v>
      </c>
      <c r="E100" s="247">
        <v>44256</v>
      </c>
      <c r="F100" s="221" t="s">
        <v>2804</v>
      </c>
      <c r="G100" s="384">
        <v>-32.8489</v>
      </c>
      <c r="H100" s="384">
        <v>-70.957899999999995</v>
      </c>
      <c r="I100" s="239">
        <v>1</v>
      </c>
    </row>
    <row r="101" spans="1:9" ht="14.25" customHeight="1">
      <c r="A101" s="221" t="s">
        <v>2807</v>
      </c>
      <c r="B101" s="221" t="s">
        <v>2808</v>
      </c>
      <c r="C101" s="221" t="s">
        <v>42</v>
      </c>
      <c r="D101" s="239">
        <v>9</v>
      </c>
      <c r="E101" s="247">
        <v>44317</v>
      </c>
      <c r="F101" s="221" t="s">
        <v>2809</v>
      </c>
      <c r="G101" s="384">
        <v>-37.097811999999998</v>
      </c>
      <c r="H101" s="384">
        <v>-72.396556000000004</v>
      </c>
      <c r="I101" s="239">
        <v>1</v>
      </c>
    </row>
    <row r="102" spans="1:9" ht="14.25" customHeight="1">
      <c r="A102" s="221" t="s">
        <v>2810</v>
      </c>
      <c r="B102" s="221" t="s">
        <v>430</v>
      </c>
      <c r="C102" s="221" t="s">
        <v>42</v>
      </c>
      <c r="D102" s="239">
        <v>121.5</v>
      </c>
      <c r="E102" s="247">
        <v>44348</v>
      </c>
      <c r="F102" s="221" t="s">
        <v>369</v>
      </c>
      <c r="G102" s="384">
        <v>-22.16516</v>
      </c>
      <c r="H102" s="384">
        <v>-70.096000000000004</v>
      </c>
      <c r="I102" s="239">
        <v>1</v>
      </c>
    </row>
    <row r="103" spans="1:9" ht="14.25" customHeight="1">
      <c r="A103" s="221" t="s">
        <v>2811</v>
      </c>
      <c r="B103" s="221" t="s">
        <v>2812</v>
      </c>
      <c r="C103" s="221" t="s">
        <v>42</v>
      </c>
      <c r="D103" s="239">
        <v>3</v>
      </c>
      <c r="E103" s="247">
        <v>44531</v>
      </c>
      <c r="F103" s="221" t="s">
        <v>2813</v>
      </c>
      <c r="G103" s="384">
        <v>-33.258032</v>
      </c>
      <c r="H103" s="384">
        <v>-70.920259999999999</v>
      </c>
      <c r="I103" s="239">
        <v>1</v>
      </c>
    </row>
    <row r="104" spans="1:9" ht="14.25" customHeight="1">
      <c r="A104" s="221" t="s">
        <v>2815</v>
      </c>
      <c r="B104" s="221" t="s">
        <v>2816</v>
      </c>
      <c r="C104" s="221" t="s">
        <v>42</v>
      </c>
      <c r="D104" s="239">
        <v>3</v>
      </c>
      <c r="E104" s="247" t="s">
        <v>2814</v>
      </c>
      <c r="F104" s="221" t="s">
        <v>2817</v>
      </c>
      <c r="G104" s="384">
        <v>-35.876800000000003</v>
      </c>
      <c r="H104" s="384">
        <v>-72.449269999999999</v>
      </c>
      <c r="I104" s="239">
        <v>1</v>
      </c>
    </row>
    <row r="105" spans="1:9" ht="14.25" customHeight="1">
      <c r="A105" s="221" t="s">
        <v>2818</v>
      </c>
      <c r="B105" s="221" t="s">
        <v>2819</v>
      </c>
      <c r="C105" s="221" t="s">
        <v>42</v>
      </c>
      <c r="D105" s="239">
        <v>5</v>
      </c>
      <c r="E105" s="247">
        <v>44105</v>
      </c>
      <c r="F105" s="221" t="s">
        <v>2820</v>
      </c>
      <c r="G105" s="384">
        <v>-32.850900000000003</v>
      </c>
      <c r="H105" s="384">
        <v>-71.243700000000004</v>
      </c>
      <c r="I105" s="239">
        <v>1</v>
      </c>
    </row>
    <row r="106" spans="1:9" ht="14.25" customHeight="1">
      <c r="A106" s="221" t="s">
        <v>2821</v>
      </c>
      <c r="B106" s="221" t="s">
        <v>2822</v>
      </c>
      <c r="C106" s="221" t="s">
        <v>42</v>
      </c>
      <c r="D106" s="239">
        <v>3</v>
      </c>
      <c r="E106" s="247">
        <v>44105</v>
      </c>
      <c r="F106" s="221" t="s">
        <v>2823</v>
      </c>
      <c r="G106" s="384">
        <v>-33.548699999999997</v>
      </c>
      <c r="H106" s="384">
        <v>-70.843999999999994</v>
      </c>
      <c r="I106" s="239">
        <v>1</v>
      </c>
    </row>
    <row r="107" spans="1:9" ht="14.25" customHeight="1">
      <c r="A107" s="221" t="s">
        <v>2824</v>
      </c>
      <c r="B107" s="221" t="s">
        <v>2825</v>
      </c>
      <c r="C107" s="221" t="s">
        <v>42</v>
      </c>
      <c r="D107" s="239">
        <v>3</v>
      </c>
      <c r="E107" s="247">
        <v>44105</v>
      </c>
      <c r="F107" s="221" t="s">
        <v>2826</v>
      </c>
      <c r="G107" s="384">
        <v>-33.648000000000003</v>
      </c>
      <c r="H107" s="384">
        <v>-71.316599999999994</v>
      </c>
      <c r="I107" s="239">
        <v>1</v>
      </c>
    </row>
    <row r="108" spans="1:9" ht="14.25" customHeight="1">
      <c r="A108" s="221" t="s">
        <v>2827</v>
      </c>
      <c r="B108" s="221" t="s">
        <v>2828</v>
      </c>
      <c r="C108" s="221" t="s">
        <v>42</v>
      </c>
      <c r="D108" s="239">
        <v>3</v>
      </c>
      <c r="E108" s="247" t="s">
        <v>2814</v>
      </c>
      <c r="F108" s="221" t="s">
        <v>2829</v>
      </c>
      <c r="G108" s="384">
        <v>-31.628</v>
      </c>
      <c r="H108" s="384">
        <v>-71.134</v>
      </c>
      <c r="I108" s="239">
        <v>1</v>
      </c>
    </row>
    <row r="109" spans="1:9" ht="14.25" customHeight="1">
      <c r="A109" s="221" t="s">
        <v>2830</v>
      </c>
      <c r="B109" s="221" t="s">
        <v>2828</v>
      </c>
      <c r="C109" s="221" t="s">
        <v>42</v>
      </c>
      <c r="D109" s="239">
        <v>3</v>
      </c>
      <c r="E109" s="247" t="s">
        <v>2814</v>
      </c>
      <c r="F109" s="221" t="s">
        <v>2829</v>
      </c>
      <c r="G109" s="384">
        <v>-39.326999999999998</v>
      </c>
      <c r="H109" s="386">
        <v>-72.509200000000007</v>
      </c>
      <c r="I109" s="239">
        <v>1</v>
      </c>
    </row>
    <row r="110" spans="1:9" ht="14.25" customHeight="1">
      <c r="A110" s="238" t="s">
        <v>2831</v>
      </c>
      <c r="B110" s="238" t="s">
        <v>2832</v>
      </c>
      <c r="C110" s="221" t="s">
        <v>42</v>
      </c>
      <c r="D110" s="239">
        <v>3</v>
      </c>
      <c r="E110" s="247" t="s">
        <v>2814</v>
      </c>
      <c r="F110" s="221" t="s">
        <v>2833</v>
      </c>
      <c r="G110" s="126">
        <v>-33.366999999999997</v>
      </c>
      <c r="H110" s="126">
        <v>-71.593000000000004</v>
      </c>
      <c r="I110" s="126">
        <v>1</v>
      </c>
    </row>
    <row r="111" spans="1:9" ht="14.25" customHeight="1">
      <c r="A111" s="238" t="s">
        <v>2834</v>
      </c>
      <c r="B111" s="221" t="s">
        <v>2825</v>
      </c>
      <c r="C111" s="221" t="s">
        <v>42</v>
      </c>
      <c r="D111" s="239">
        <v>3</v>
      </c>
      <c r="E111" s="247" t="s">
        <v>2814</v>
      </c>
      <c r="F111" s="221" t="s">
        <v>2835</v>
      </c>
      <c r="G111" s="126">
        <v>-34.484639999999999</v>
      </c>
      <c r="H111" s="126">
        <v>-71.494387323150605</v>
      </c>
      <c r="I111" s="126">
        <v>1</v>
      </c>
    </row>
    <row r="112" spans="1:9" ht="14.25" customHeight="1">
      <c r="A112" s="238" t="s">
        <v>2836</v>
      </c>
      <c r="B112" s="238" t="s">
        <v>2837</v>
      </c>
      <c r="C112" s="221" t="s">
        <v>15</v>
      </c>
      <c r="D112" s="239">
        <v>3</v>
      </c>
      <c r="E112" s="247">
        <v>44136</v>
      </c>
      <c r="F112" s="221" t="s">
        <v>2838</v>
      </c>
      <c r="G112" s="126">
        <v>-33.335599999999999</v>
      </c>
      <c r="H112" s="126">
        <v>-70.704210000000003</v>
      </c>
      <c r="I112" s="126">
        <v>1</v>
      </c>
    </row>
    <row r="113" spans="1:9" ht="14.25" customHeight="1">
      <c r="A113" s="238" t="s">
        <v>2839</v>
      </c>
      <c r="B113" s="238" t="s">
        <v>2840</v>
      </c>
      <c r="C113" s="221" t="s">
        <v>15</v>
      </c>
      <c r="D113" s="239">
        <v>3</v>
      </c>
      <c r="E113" s="247">
        <v>44136</v>
      </c>
      <c r="F113" s="221" t="s">
        <v>2841</v>
      </c>
      <c r="G113" s="126">
        <v>-36.874000000000002</v>
      </c>
      <c r="H113" s="126">
        <v>-73.1440756367181</v>
      </c>
      <c r="I113" s="126">
        <v>1</v>
      </c>
    </row>
    <row r="114" spans="1:9" ht="14.25" customHeight="1">
      <c r="A114" s="238" t="s">
        <v>2902</v>
      </c>
      <c r="B114" s="238" t="s">
        <v>2903</v>
      </c>
      <c r="C114" s="221" t="s">
        <v>42</v>
      </c>
      <c r="D114" s="126">
        <v>3</v>
      </c>
      <c r="E114" s="428">
        <v>44166</v>
      </c>
      <c r="F114" s="238" t="s">
        <v>2904</v>
      </c>
      <c r="G114" s="126">
        <v>-36.54609</v>
      </c>
      <c r="H114" s="126">
        <v>-71.908770000000004</v>
      </c>
      <c r="I114" s="126">
        <v>1</v>
      </c>
    </row>
    <row r="115" spans="1:9" ht="14.25" customHeight="1">
      <c r="A115" s="238" t="s">
        <v>2905</v>
      </c>
      <c r="B115" s="238" t="s">
        <v>2906</v>
      </c>
      <c r="C115" s="221" t="s">
        <v>42</v>
      </c>
      <c r="D115" s="126">
        <v>3</v>
      </c>
      <c r="E115" s="428">
        <v>44197</v>
      </c>
      <c r="F115" s="238" t="s">
        <v>2907</v>
      </c>
      <c r="G115" s="126">
        <v>-35.120130000000003</v>
      </c>
      <c r="H115" s="126">
        <v>-71.329035000000005</v>
      </c>
      <c r="I115" s="126">
        <v>1</v>
      </c>
    </row>
    <row r="116" spans="1:9" ht="14.25" customHeight="1">
      <c r="A116" s="238" t="s">
        <v>2908</v>
      </c>
      <c r="B116" s="238" t="s">
        <v>2909</v>
      </c>
      <c r="C116" s="221" t="s">
        <v>42</v>
      </c>
      <c r="D116" s="126">
        <v>3</v>
      </c>
      <c r="E116" s="428">
        <v>44197</v>
      </c>
      <c r="F116" s="238" t="s">
        <v>2910</v>
      </c>
      <c r="G116" s="126">
        <v>-36.596488000000001</v>
      </c>
      <c r="H116" s="126">
        <v>-72.028327000000004</v>
      </c>
      <c r="I116" s="126">
        <v>1</v>
      </c>
    </row>
    <row r="117" spans="1:9" ht="14.25" customHeight="1">
      <c r="A117" s="238" t="s">
        <v>2911</v>
      </c>
      <c r="B117" s="238" t="s">
        <v>2912</v>
      </c>
      <c r="C117" s="221" t="s">
        <v>42</v>
      </c>
      <c r="D117" s="126">
        <v>3</v>
      </c>
      <c r="E117" s="428">
        <v>44197</v>
      </c>
      <c r="F117" s="238" t="s">
        <v>2913</v>
      </c>
      <c r="G117" s="126">
        <v>-34.081530000000001</v>
      </c>
      <c r="H117" s="126">
        <v>-71.370999999999995</v>
      </c>
      <c r="I117" s="126">
        <v>1</v>
      </c>
    </row>
    <row r="118" spans="1:9" ht="14.25" customHeight="1">
      <c r="A118" s="238" t="s">
        <v>2914</v>
      </c>
      <c r="B118" s="238" t="s">
        <v>2915</v>
      </c>
      <c r="C118" s="221" t="s">
        <v>42</v>
      </c>
      <c r="D118" s="126">
        <v>3</v>
      </c>
      <c r="E118" s="428">
        <v>44197</v>
      </c>
      <c r="F118" s="238" t="s">
        <v>2916</v>
      </c>
      <c r="I118" s="126">
        <v>0</v>
      </c>
    </row>
    <row r="119" spans="1:9" ht="14.25" customHeight="1">
      <c r="A119" s="238" t="s">
        <v>2917</v>
      </c>
      <c r="B119" s="238" t="s">
        <v>2918</v>
      </c>
      <c r="C119" s="221" t="s">
        <v>42</v>
      </c>
      <c r="D119" s="126">
        <v>3</v>
      </c>
      <c r="E119" s="428">
        <v>44197</v>
      </c>
      <c r="F119" s="238" t="s">
        <v>2919</v>
      </c>
      <c r="G119" s="126">
        <v>-37.536991758445701</v>
      </c>
      <c r="H119" s="126">
        <v>-72.306476862986401</v>
      </c>
      <c r="I119" s="126">
        <v>1</v>
      </c>
    </row>
    <row r="120" spans="1:9" ht="14.25" customHeight="1">
      <c r="A120" s="238" t="s">
        <v>2920</v>
      </c>
      <c r="B120" s="238" t="s">
        <v>2921</v>
      </c>
      <c r="C120" s="221" t="s">
        <v>42</v>
      </c>
      <c r="D120" s="126">
        <v>3</v>
      </c>
      <c r="E120" s="428">
        <v>44197</v>
      </c>
      <c r="F120" s="238" t="s">
        <v>2922</v>
      </c>
      <c r="G120" s="126">
        <v>-33.339489999999998</v>
      </c>
      <c r="H120" s="126">
        <v>-71.141400000000004</v>
      </c>
      <c r="I120" s="126">
        <v>1</v>
      </c>
    </row>
    <row r="121" spans="1:9" ht="14.25" customHeight="1">
      <c r="A121" s="238" t="s">
        <v>2923</v>
      </c>
      <c r="B121" s="238" t="s">
        <v>2924</v>
      </c>
      <c r="C121" s="221" t="s">
        <v>42</v>
      </c>
      <c r="D121" s="126">
        <v>3</v>
      </c>
      <c r="E121" s="428">
        <v>44228</v>
      </c>
      <c r="F121" s="238" t="s">
        <v>2925</v>
      </c>
      <c r="G121" s="126">
        <v>-36.525987000000001</v>
      </c>
      <c r="H121" s="126">
        <v>-72.091748999999993</v>
      </c>
      <c r="I121" s="126">
        <v>1</v>
      </c>
    </row>
    <row r="122" spans="1:9" ht="14.25" customHeight="1">
      <c r="A122" s="238" t="s">
        <v>2926</v>
      </c>
      <c r="B122" s="238" t="s">
        <v>2927</v>
      </c>
      <c r="C122" s="221" t="s">
        <v>42</v>
      </c>
      <c r="D122" s="126">
        <v>3</v>
      </c>
      <c r="E122" s="428">
        <v>44228</v>
      </c>
      <c r="F122" s="238" t="s">
        <v>2928</v>
      </c>
      <c r="G122" s="126">
        <v>-36.596443000000001</v>
      </c>
      <c r="H122" s="126">
        <v>-72.030878000000001</v>
      </c>
      <c r="I122" s="126">
        <v>1</v>
      </c>
    </row>
    <row r="123" spans="1:9" ht="14.25" customHeight="1">
      <c r="A123" s="238" t="s">
        <v>2929</v>
      </c>
      <c r="B123" s="238" t="s">
        <v>2930</v>
      </c>
      <c r="C123" s="221" t="s">
        <v>42</v>
      </c>
      <c r="D123" s="126">
        <v>9</v>
      </c>
      <c r="E123" s="428">
        <v>44228</v>
      </c>
      <c r="F123" s="238" t="s">
        <v>2933</v>
      </c>
      <c r="G123" s="126">
        <v>-36.597480186403502</v>
      </c>
      <c r="H123" s="126">
        <v>-72.145896803337905</v>
      </c>
      <c r="I123" s="126">
        <v>1</v>
      </c>
    </row>
    <row r="124" spans="1:9" ht="14.25" customHeight="1">
      <c r="A124" s="238" t="s">
        <v>2931</v>
      </c>
      <c r="B124" s="238" t="s">
        <v>2932</v>
      </c>
      <c r="C124" s="221" t="s">
        <v>42</v>
      </c>
      <c r="D124" s="126">
        <v>9</v>
      </c>
      <c r="E124" s="428">
        <v>44317</v>
      </c>
      <c r="F124" s="238" t="s">
        <v>2934</v>
      </c>
      <c r="G124" s="126">
        <v>-35.855083696999998</v>
      </c>
      <c r="H124" s="126">
        <v>-71.624918733000001</v>
      </c>
      <c r="I124" s="126">
        <v>1</v>
      </c>
    </row>
    <row r="125" spans="1:9" ht="14.25" customHeight="1">
      <c r="A125" s="238" t="s">
        <v>2935</v>
      </c>
      <c r="B125" s="238" t="s">
        <v>2936</v>
      </c>
      <c r="C125" s="221" t="s">
        <v>42</v>
      </c>
      <c r="D125" s="126">
        <v>9</v>
      </c>
      <c r="E125" s="428">
        <v>44348</v>
      </c>
      <c r="F125" s="238" t="s">
        <v>2937</v>
      </c>
      <c r="G125" s="126">
        <v>-35.800787763999999</v>
      </c>
      <c r="H125" s="126">
        <v>-71.631118268810098</v>
      </c>
      <c r="I125" s="126">
        <v>1</v>
      </c>
    </row>
    <row r="126" spans="1:9" ht="14.25" customHeight="1">
      <c r="A126" s="238" t="s">
        <v>2938</v>
      </c>
      <c r="B126" s="238" t="s">
        <v>2939</v>
      </c>
      <c r="C126" s="221" t="s">
        <v>42</v>
      </c>
      <c r="D126" s="126">
        <v>5</v>
      </c>
      <c r="E126" s="428">
        <v>44348</v>
      </c>
      <c r="F126" s="238" t="s">
        <v>2940</v>
      </c>
      <c r="G126" s="126">
        <v>-35.475929243000003</v>
      </c>
      <c r="H126" s="126">
        <v>-71.582611362529406</v>
      </c>
      <c r="I126" s="126">
        <v>1</v>
      </c>
    </row>
    <row r="127" spans="1:9" ht="14.25" customHeight="1">
      <c r="A127" s="238" t="s">
        <v>2941</v>
      </c>
      <c r="B127" s="238" t="s">
        <v>2942</v>
      </c>
      <c r="C127" s="221" t="s">
        <v>42</v>
      </c>
      <c r="D127" s="126">
        <v>9</v>
      </c>
      <c r="E127" s="428">
        <v>44409</v>
      </c>
      <c r="F127" s="238" t="s">
        <v>2943</v>
      </c>
      <c r="G127" s="126">
        <v>-37.0685828806253</v>
      </c>
      <c r="H127" s="126">
        <v>-72.354050133319504</v>
      </c>
      <c r="I127" s="126">
        <v>1</v>
      </c>
    </row>
    <row r="128" spans="1:9" ht="14.25" customHeight="1">
      <c r="A128" s="238" t="s">
        <v>2944</v>
      </c>
      <c r="B128" s="238" t="s">
        <v>487</v>
      </c>
      <c r="C128" s="221" t="s">
        <v>42</v>
      </c>
      <c r="D128" s="126">
        <v>150</v>
      </c>
      <c r="E128" s="428">
        <v>44409</v>
      </c>
      <c r="F128" s="215" t="s">
        <v>248</v>
      </c>
      <c r="G128" s="264">
        <v>-22.322161999999999</v>
      </c>
      <c r="H128" s="264">
        <v>-69.586721999999995</v>
      </c>
      <c r="I128" s="126">
        <v>1</v>
      </c>
    </row>
    <row r="129" spans="1:9" ht="14.25" customHeight="1">
      <c r="A129" s="238" t="s">
        <v>2945</v>
      </c>
      <c r="B129" s="238" t="s">
        <v>2946</v>
      </c>
      <c r="C129" s="221" t="s">
        <v>42</v>
      </c>
      <c r="D129" s="126">
        <v>3</v>
      </c>
      <c r="E129" s="428">
        <v>44531</v>
      </c>
      <c r="F129" s="238" t="s">
        <v>2947</v>
      </c>
      <c r="G129" s="126">
        <v>-34.683476918355701</v>
      </c>
      <c r="H129" s="126">
        <v>-70.898641470906</v>
      </c>
      <c r="I129" s="126">
        <v>1</v>
      </c>
    </row>
    <row r="130" spans="1:9" ht="14.25" customHeight="1">
      <c r="A130" s="238" t="s">
        <v>2948</v>
      </c>
      <c r="B130" s="238" t="s">
        <v>2949</v>
      </c>
      <c r="C130" s="221" t="s">
        <v>42</v>
      </c>
      <c r="D130" s="126">
        <v>9</v>
      </c>
      <c r="E130" s="428">
        <v>44593</v>
      </c>
      <c r="F130" s="238" t="s">
        <v>2950</v>
      </c>
      <c r="G130" s="126">
        <v>-30.636220000000002</v>
      </c>
      <c r="H130" s="126">
        <v>-71.140550000000005</v>
      </c>
      <c r="I130" s="126">
        <v>1</v>
      </c>
    </row>
    <row r="131" spans="1:9" ht="14.25" customHeight="1">
      <c r="A131" s="238" t="s">
        <v>2951</v>
      </c>
      <c r="B131" s="238" t="s">
        <v>2952</v>
      </c>
      <c r="C131" s="221" t="s">
        <v>19</v>
      </c>
      <c r="D131" s="126" t="s">
        <v>2953</v>
      </c>
      <c r="E131" s="428">
        <v>44621</v>
      </c>
      <c r="F131" s="238" t="s">
        <v>2954</v>
      </c>
      <c r="G131" s="126">
        <v>-37.412780517558097</v>
      </c>
      <c r="H131" s="126">
        <v>-72.494356928985894</v>
      </c>
      <c r="I131" s="126">
        <v>1</v>
      </c>
    </row>
    <row r="132" spans="1:9" ht="14.25" customHeight="1">
      <c r="A132" s="238" t="s">
        <v>2957</v>
      </c>
      <c r="B132" s="238" t="s">
        <v>471</v>
      </c>
      <c r="C132" s="221" t="s">
        <v>42</v>
      </c>
      <c r="D132" s="126">
        <v>100.5</v>
      </c>
      <c r="E132" s="428">
        <v>44621</v>
      </c>
      <c r="F132" s="238" t="s">
        <v>243</v>
      </c>
      <c r="G132" s="264">
        <v>-27.015661000000001</v>
      </c>
      <c r="H132" s="264">
        <v>-69.869964999999993</v>
      </c>
      <c r="I132" s="230">
        <v>1</v>
      </c>
    </row>
    <row r="133" spans="1:9" ht="14.25" customHeight="1">
      <c r="A133" s="238" t="s">
        <v>2958</v>
      </c>
      <c r="B133" s="238" t="s">
        <v>2959</v>
      </c>
      <c r="C133" s="221" t="s">
        <v>15</v>
      </c>
      <c r="D133" s="126">
        <v>3</v>
      </c>
      <c r="E133" s="126" t="s">
        <v>2960</v>
      </c>
      <c r="F133" s="238" t="s">
        <v>2961</v>
      </c>
      <c r="I133" s="126">
        <v>0</v>
      </c>
    </row>
    <row r="134" spans="1:9" ht="14.25" customHeight="1">
      <c r="A134" s="238" t="s">
        <v>2962</v>
      </c>
      <c r="B134" s="238" t="s">
        <v>2963</v>
      </c>
      <c r="C134" s="221" t="s">
        <v>15</v>
      </c>
      <c r="D134" s="126">
        <v>3</v>
      </c>
      <c r="E134" s="126" t="s">
        <v>2960</v>
      </c>
      <c r="F134" s="238" t="s">
        <v>2964</v>
      </c>
      <c r="I134" s="126">
        <v>0</v>
      </c>
    </row>
    <row r="135" spans="1:9" ht="14.25" customHeight="1">
      <c r="A135" s="238" t="s">
        <v>2965</v>
      </c>
      <c r="B135" s="238" t="s">
        <v>2966</v>
      </c>
      <c r="C135" s="221" t="s">
        <v>42</v>
      </c>
      <c r="D135" s="126">
        <v>3</v>
      </c>
      <c r="E135" s="126" t="s">
        <v>2960</v>
      </c>
      <c r="F135" s="238" t="s">
        <v>2967</v>
      </c>
      <c r="G135" s="126">
        <v>-33.563249678280599</v>
      </c>
      <c r="H135" s="126">
        <v>-70.863383043166806</v>
      </c>
      <c r="I135" s="126">
        <v>1</v>
      </c>
    </row>
    <row r="136" spans="1:9" ht="14.25" customHeight="1">
      <c r="A136" s="238" t="s">
        <v>2968</v>
      </c>
      <c r="B136" s="238" t="s">
        <v>2968</v>
      </c>
      <c r="C136" s="221" t="s">
        <v>42</v>
      </c>
      <c r="D136" s="126">
        <v>2.8</v>
      </c>
      <c r="E136" s="126" t="s">
        <v>2960</v>
      </c>
      <c r="F136" s="238" t="s">
        <v>2969</v>
      </c>
      <c r="G136" s="126">
        <v>-34.017822894143499</v>
      </c>
      <c r="H136" s="126">
        <v>-70.627940519451599</v>
      </c>
      <c r="I136" s="126">
        <v>1</v>
      </c>
    </row>
    <row r="137" spans="1:9" ht="14.25" customHeight="1">
      <c r="A137" s="238" t="s">
        <v>2970</v>
      </c>
      <c r="B137" s="238" t="s">
        <v>2971</v>
      </c>
      <c r="C137" s="221" t="s">
        <v>42</v>
      </c>
      <c r="D137" s="126">
        <v>3.5</v>
      </c>
      <c r="E137" s="126" t="s">
        <v>2960</v>
      </c>
      <c r="F137" s="238" t="s">
        <v>2972</v>
      </c>
      <c r="G137" s="126">
        <v>-32.79186</v>
      </c>
      <c r="H137" s="126">
        <v>-71.061449999999994</v>
      </c>
      <c r="I137" s="126">
        <v>1</v>
      </c>
    </row>
    <row r="138" spans="1:9" ht="14.25" customHeight="1">
      <c r="A138" s="238" t="s">
        <v>2973</v>
      </c>
      <c r="B138" s="238" t="s">
        <v>2974</v>
      </c>
      <c r="C138" s="221" t="s">
        <v>42</v>
      </c>
      <c r="D138" s="126">
        <v>2.9</v>
      </c>
      <c r="E138" s="126" t="s">
        <v>2960</v>
      </c>
      <c r="F138" s="238" t="s">
        <v>2975</v>
      </c>
      <c r="G138" s="126">
        <v>-36.138373730147201</v>
      </c>
      <c r="H138" s="126">
        <v>-71.8498143120961</v>
      </c>
      <c r="I138" s="126">
        <v>1</v>
      </c>
    </row>
    <row r="139" spans="1:9" ht="14.25" customHeight="1">
      <c r="A139" s="238" t="s">
        <v>2976</v>
      </c>
      <c r="B139" s="238" t="s">
        <v>2977</v>
      </c>
      <c r="C139" s="221" t="s">
        <v>15</v>
      </c>
      <c r="D139" s="126">
        <v>3</v>
      </c>
      <c r="E139" s="126" t="s">
        <v>2814</v>
      </c>
      <c r="F139" s="238" t="s">
        <v>2978</v>
      </c>
      <c r="G139" s="126">
        <v>-40.271000000000001</v>
      </c>
      <c r="H139" s="126">
        <v>-73.069209999999998</v>
      </c>
      <c r="I139" s="126">
        <v>1</v>
      </c>
    </row>
    <row r="140" spans="1:9" ht="14.25" customHeight="1">
      <c r="A140" s="238" t="s">
        <v>2979</v>
      </c>
      <c r="B140" s="238" t="s">
        <v>2977</v>
      </c>
      <c r="C140" s="221" t="s">
        <v>15</v>
      </c>
      <c r="D140" s="126">
        <v>3</v>
      </c>
      <c r="E140" s="126" t="s">
        <v>2814</v>
      </c>
      <c r="F140" s="238" t="s">
        <v>2982</v>
      </c>
      <c r="G140" s="126">
        <v>-40.315510000000003</v>
      </c>
      <c r="H140" s="126">
        <v>-73.004509999999996</v>
      </c>
      <c r="I140" s="126">
        <v>1</v>
      </c>
    </row>
    <row r="141" spans="1:9" ht="14.25" customHeight="1">
      <c r="A141" s="238" t="s">
        <v>2980</v>
      </c>
      <c r="B141" s="238" t="s">
        <v>2977</v>
      </c>
      <c r="C141" s="221" t="s">
        <v>15</v>
      </c>
      <c r="D141" s="126">
        <v>3</v>
      </c>
      <c r="E141" s="126" t="s">
        <v>2814</v>
      </c>
      <c r="F141" s="238" t="s">
        <v>2983</v>
      </c>
      <c r="G141" s="126">
        <v>-40.591920000000002</v>
      </c>
      <c r="H141" s="126">
        <v>-72.931849999999997</v>
      </c>
      <c r="I141" s="126">
        <v>1</v>
      </c>
    </row>
    <row r="142" spans="1:9" ht="14.25" customHeight="1">
      <c r="A142" s="238" t="s">
        <v>2981</v>
      </c>
      <c r="B142" s="238" t="s">
        <v>2977</v>
      </c>
      <c r="C142" s="221" t="s">
        <v>15</v>
      </c>
      <c r="D142" s="126">
        <v>3</v>
      </c>
      <c r="E142" s="126" t="s">
        <v>2814</v>
      </c>
      <c r="F142" s="238" t="s">
        <v>2984</v>
      </c>
      <c r="G142" s="126">
        <v>-40.344389999999997</v>
      </c>
      <c r="H142" s="126">
        <v>-72.995530000000002</v>
      </c>
      <c r="I142" s="126">
        <v>1</v>
      </c>
    </row>
    <row r="143" spans="1:9" ht="14.25" customHeight="1">
      <c r="A143" s="238" t="s">
        <v>2985</v>
      </c>
      <c r="B143" s="238" t="s">
        <v>2977</v>
      </c>
      <c r="C143" s="221" t="s">
        <v>15</v>
      </c>
      <c r="D143" s="126">
        <v>3</v>
      </c>
      <c r="E143" s="126" t="s">
        <v>2814</v>
      </c>
      <c r="F143" s="238" t="s">
        <v>2986</v>
      </c>
      <c r="G143" s="126">
        <v>-40.790640000000003</v>
      </c>
      <c r="H143" s="126">
        <v>-73.196950000000001</v>
      </c>
      <c r="I143" s="126">
        <v>1</v>
      </c>
    </row>
    <row r="144" spans="1:9" ht="14.25" customHeight="1">
      <c r="A144" s="238" t="s">
        <v>3069</v>
      </c>
      <c r="B144" s="238" t="s">
        <v>3097</v>
      </c>
      <c r="C144" s="221" t="s">
        <v>42</v>
      </c>
      <c r="D144" s="126">
        <v>9</v>
      </c>
      <c r="E144" s="428">
        <v>44197</v>
      </c>
      <c r="F144" s="238" t="s">
        <v>3070</v>
      </c>
      <c r="G144" s="126">
        <v>-34.982928400959999</v>
      </c>
      <c r="H144" s="126">
        <v>-71.062985650076996</v>
      </c>
      <c r="I144" s="126">
        <v>1</v>
      </c>
    </row>
    <row r="145" spans="1:9" ht="14.25" customHeight="1">
      <c r="A145" s="238" t="s">
        <v>3071</v>
      </c>
      <c r="B145" s="238" t="s">
        <v>3072</v>
      </c>
      <c r="C145" s="221" t="s">
        <v>42</v>
      </c>
      <c r="D145" s="126">
        <v>3</v>
      </c>
      <c r="E145" s="428">
        <v>44197</v>
      </c>
      <c r="F145" s="238" t="s">
        <v>3073</v>
      </c>
      <c r="G145" s="126">
        <v>-34.784383906524397</v>
      </c>
      <c r="H145" s="126">
        <v>-70.991215910982007</v>
      </c>
      <c r="I145" s="126">
        <v>1</v>
      </c>
    </row>
    <row r="146" spans="1:9" ht="14.25" customHeight="1">
      <c r="A146" s="238" t="s">
        <v>3075</v>
      </c>
      <c r="B146" s="238" t="s">
        <v>3076</v>
      </c>
      <c r="C146" s="221" t="s">
        <v>42</v>
      </c>
      <c r="D146" s="126">
        <v>3</v>
      </c>
      <c r="E146" s="428">
        <v>44256</v>
      </c>
      <c r="F146" s="238" t="s">
        <v>3074</v>
      </c>
      <c r="G146" s="126">
        <v>-33.901339999999998</v>
      </c>
      <c r="H146" s="126">
        <v>-71.431820000000002</v>
      </c>
      <c r="I146" s="126">
        <v>1</v>
      </c>
    </row>
    <row r="147" spans="1:9" ht="14.25" customHeight="1">
      <c r="A147" s="238" t="s">
        <v>3077</v>
      </c>
      <c r="B147" s="238" t="s">
        <v>3078</v>
      </c>
      <c r="C147" s="221" t="s">
        <v>15</v>
      </c>
      <c r="D147" s="126">
        <v>3</v>
      </c>
      <c r="E147" s="428">
        <v>44256</v>
      </c>
      <c r="F147" s="238" t="s">
        <v>3079</v>
      </c>
      <c r="G147" s="126">
        <v>-33.705959562515503</v>
      </c>
      <c r="H147" s="126">
        <v>-70.932781741271896</v>
      </c>
      <c r="I147" s="126">
        <v>1</v>
      </c>
    </row>
    <row r="148" spans="1:9" ht="14.25" customHeight="1">
      <c r="A148" s="238" t="s">
        <v>3080</v>
      </c>
      <c r="B148" s="238" t="s">
        <v>3081</v>
      </c>
      <c r="C148" s="221" t="s">
        <v>42</v>
      </c>
      <c r="D148" s="126">
        <v>9</v>
      </c>
      <c r="E148" s="428">
        <v>44256</v>
      </c>
      <c r="F148" s="238" t="s">
        <v>3082</v>
      </c>
      <c r="G148" s="126">
        <v>-34.8209495894789</v>
      </c>
      <c r="H148" s="126">
        <v>-71.137431734397893</v>
      </c>
      <c r="I148" s="126">
        <v>1</v>
      </c>
    </row>
    <row r="149" spans="1:9" ht="14.25" customHeight="1">
      <c r="A149" s="238" t="s">
        <v>3083</v>
      </c>
      <c r="B149" s="238" t="s">
        <v>3084</v>
      </c>
      <c r="C149" s="221" t="s">
        <v>42</v>
      </c>
      <c r="D149" s="126">
        <v>9</v>
      </c>
      <c r="E149" s="428">
        <v>44287</v>
      </c>
      <c r="F149" s="238" t="s">
        <v>3085</v>
      </c>
      <c r="G149" s="126">
        <v>-33.926457808602301</v>
      </c>
      <c r="H149" s="126">
        <v>-71.475100563951401</v>
      </c>
      <c r="I149" s="126">
        <v>1</v>
      </c>
    </row>
    <row r="150" spans="1:9" ht="14.25" customHeight="1">
      <c r="A150" s="238" t="s">
        <v>3086</v>
      </c>
      <c r="B150" s="238" t="s">
        <v>3087</v>
      </c>
      <c r="C150" s="221" t="s">
        <v>42</v>
      </c>
      <c r="D150" s="126">
        <v>3</v>
      </c>
      <c r="E150" s="428">
        <v>44348</v>
      </c>
      <c r="F150" s="238" t="s">
        <v>3088</v>
      </c>
      <c r="G150" s="126">
        <v>-33.680199999999999</v>
      </c>
      <c r="H150" s="126">
        <v>-70.618852058842407</v>
      </c>
      <c r="I150" s="126">
        <v>1</v>
      </c>
    </row>
    <row r="151" spans="1:9" ht="14.25" customHeight="1">
      <c r="A151" s="238" t="s">
        <v>3089</v>
      </c>
      <c r="B151" s="238" t="s">
        <v>3090</v>
      </c>
      <c r="C151" s="221" t="s">
        <v>42</v>
      </c>
      <c r="D151" s="126">
        <v>6</v>
      </c>
      <c r="E151" s="428">
        <v>44348</v>
      </c>
      <c r="F151" s="238" t="s">
        <v>3091</v>
      </c>
      <c r="G151" s="126">
        <v>-32.236423223907998</v>
      </c>
      <c r="H151" s="126">
        <v>-70.805560525833101</v>
      </c>
      <c r="I151" s="126">
        <v>1</v>
      </c>
    </row>
    <row r="152" spans="1:9" ht="14.25" customHeight="1">
      <c r="A152" s="238" t="s">
        <v>3092</v>
      </c>
      <c r="B152" s="238" t="s">
        <v>3093</v>
      </c>
      <c r="C152" s="221" t="s">
        <v>42</v>
      </c>
      <c r="D152" s="126">
        <v>9</v>
      </c>
      <c r="E152" s="428">
        <v>44378</v>
      </c>
      <c r="F152" s="238" t="s">
        <v>3094</v>
      </c>
      <c r="G152" s="126">
        <v>-28.558392197844402</v>
      </c>
      <c r="H152" s="126">
        <v>-70.880298648831698</v>
      </c>
      <c r="I152" s="126">
        <v>1</v>
      </c>
    </row>
    <row r="153" spans="1:9" ht="14.25" customHeight="1">
      <c r="A153" s="238" t="s">
        <v>3095</v>
      </c>
      <c r="B153" s="238" t="s">
        <v>3096</v>
      </c>
      <c r="C153" s="221" t="s">
        <v>42</v>
      </c>
      <c r="D153" s="126">
        <v>3</v>
      </c>
      <c r="E153" s="428">
        <v>44409</v>
      </c>
      <c r="F153" s="238" t="s">
        <v>2674</v>
      </c>
      <c r="I153" s="126">
        <v>0</v>
      </c>
    </row>
    <row r="154" spans="1:9" ht="14.25" customHeight="1">
      <c r="A154" s="238" t="s">
        <v>3102</v>
      </c>
      <c r="B154" s="238" t="s">
        <v>3102</v>
      </c>
      <c r="C154" s="221" t="s">
        <v>42</v>
      </c>
      <c r="D154" s="126">
        <v>3</v>
      </c>
      <c r="E154" s="247" t="s">
        <v>2814</v>
      </c>
      <c r="F154" s="238" t="s">
        <v>3103</v>
      </c>
      <c r="G154" s="126">
        <v>-34.345791684170699</v>
      </c>
      <c r="H154" s="126">
        <v>-71.616301532497999</v>
      </c>
      <c r="I154" s="126">
        <v>1</v>
      </c>
    </row>
    <row r="155" spans="1:9" ht="14.25" customHeight="1">
      <c r="A155" s="238" t="s">
        <v>3105</v>
      </c>
      <c r="B155" s="238" t="s">
        <v>3104</v>
      </c>
      <c r="C155" s="221" t="s">
        <v>496</v>
      </c>
      <c r="D155" s="126">
        <v>4.5</v>
      </c>
      <c r="E155" s="126" t="s">
        <v>2814</v>
      </c>
      <c r="F155" s="238" t="s">
        <v>2823</v>
      </c>
      <c r="G155" s="126">
        <v>-33.539366999999999</v>
      </c>
      <c r="H155" s="126">
        <v>-70.839093000000005</v>
      </c>
      <c r="I155" s="126">
        <v>1</v>
      </c>
    </row>
    <row r="156" spans="1:9" ht="14.25" customHeight="1">
      <c r="A156" t="s">
        <v>3109</v>
      </c>
      <c r="B156" t="s">
        <v>3110</v>
      </c>
      <c r="C156" s="221" t="s">
        <v>42</v>
      </c>
      <c r="D156" s="239">
        <v>3</v>
      </c>
      <c r="E156" s="428">
        <v>44136</v>
      </c>
      <c r="F156" t="s">
        <v>3111</v>
      </c>
      <c r="I156" s="126">
        <v>0</v>
      </c>
    </row>
    <row r="157" spans="1:9" ht="14.25" customHeight="1">
      <c r="A157" t="s">
        <v>3112</v>
      </c>
      <c r="B157" t="s">
        <v>3113</v>
      </c>
      <c r="C157" s="221" t="s">
        <v>31</v>
      </c>
      <c r="D157" s="239">
        <v>1.1000000000000001</v>
      </c>
      <c r="E157" s="428" t="s">
        <v>3271</v>
      </c>
      <c r="F157" t="s">
        <v>3114</v>
      </c>
      <c r="I157" s="126">
        <v>0</v>
      </c>
    </row>
    <row r="158" spans="1:9" ht="14.25" customHeight="1">
      <c r="A158" t="s">
        <v>3115</v>
      </c>
      <c r="B158" s="449" t="s">
        <v>3113</v>
      </c>
      <c r="C158" s="221" t="s">
        <v>15</v>
      </c>
      <c r="D158" s="239">
        <v>2.4</v>
      </c>
      <c r="E158" s="428">
        <v>44136</v>
      </c>
      <c r="F158" s="449" t="s">
        <v>3114</v>
      </c>
      <c r="I158" s="126">
        <v>0</v>
      </c>
    </row>
    <row r="159" spans="1:9" ht="14.25" customHeight="1">
      <c r="A159" s="450" t="s">
        <v>3116</v>
      </c>
      <c r="B159" s="450" t="s">
        <v>3117</v>
      </c>
      <c r="C159" s="221" t="s">
        <v>42</v>
      </c>
      <c r="D159" s="239">
        <v>2.5</v>
      </c>
      <c r="E159" s="247">
        <v>44166</v>
      </c>
      <c r="F159" s="450" t="s">
        <v>3118</v>
      </c>
      <c r="G159" s="126">
        <v>-35.1128</v>
      </c>
      <c r="H159" s="126">
        <v>-71.629109999999997</v>
      </c>
      <c r="I159" s="126">
        <v>1</v>
      </c>
    </row>
    <row r="160" spans="1:9" ht="14.25" customHeight="1">
      <c r="A160" s="450" t="s">
        <v>2824</v>
      </c>
      <c r="B160" s="450" t="s">
        <v>3119</v>
      </c>
      <c r="C160" s="221" t="s">
        <v>42</v>
      </c>
      <c r="D160" s="239">
        <v>3</v>
      </c>
      <c r="E160" s="428">
        <v>44197</v>
      </c>
      <c r="F160" s="450" t="s">
        <v>3120</v>
      </c>
      <c r="G160" s="126">
        <v>-33.648473575496702</v>
      </c>
      <c r="H160" s="126">
        <v>-71.316686677350802</v>
      </c>
      <c r="I160" s="126">
        <v>1</v>
      </c>
    </row>
    <row r="161" spans="1:14" ht="14.25" customHeight="1">
      <c r="A161" s="450" t="s">
        <v>3121</v>
      </c>
      <c r="B161" s="450" t="s">
        <v>3122</v>
      </c>
      <c r="C161" s="221" t="s">
        <v>42</v>
      </c>
      <c r="D161" s="239">
        <v>3</v>
      </c>
      <c r="E161" s="428">
        <v>44197</v>
      </c>
      <c r="F161" s="450" t="s">
        <v>3123</v>
      </c>
      <c r="I161" s="126">
        <v>0</v>
      </c>
    </row>
    <row r="162" spans="1:14" ht="14.25" customHeight="1">
      <c r="A162" s="450" t="s">
        <v>3124</v>
      </c>
      <c r="B162" s="450" t="s">
        <v>3125</v>
      </c>
      <c r="C162" s="221" t="s">
        <v>42</v>
      </c>
      <c r="D162" s="239">
        <v>2.2000000000000002</v>
      </c>
      <c r="E162" s="428">
        <v>44197</v>
      </c>
      <c r="F162" s="450" t="s">
        <v>3126</v>
      </c>
      <c r="G162" s="126">
        <v>-34.255999620401397</v>
      </c>
      <c r="H162" s="126">
        <v>-71.376171607516895</v>
      </c>
      <c r="I162" s="126">
        <v>1</v>
      </c>
    </row>
    <row r="163" spans="1:14" ht="14.25" customHeight="1">
      <c r="A163" s="450" t="s">
        <v>3127</v>
      </c>
      <c r="B163" s="450" t="s">
        <v>3128</v>
      </c>
      <c r="C163" s="221" t="s">
        <v>42</v>
      </c>
      <c r="D163" s="239">
        <v>2.8</v>
      </c>
      <c r="E163" s="428">
        <v>44197</v>
      </c>
      <c r="F163" s="450" t="s">
        <v>3126</v>
      </c>
      <c r="I163" s="126">
        <v>0</v>
      </c>
    </row>
    <row r="164" spans="1:14" ht="14.25" customHeight="1">
      <c r="A164" t="s">
        <v>3129</v>
      </c>
      <c r="B164" t="s">
        <v>3130</v>
      </c>
      <c r="C164" s="228" t="s">
        <v>42</v>
      </c>
      <c r="D164" s="230">
        <v>3</v>
      </c>
      <c r="E164" s="428">
        <v>44348</v>
      </c>
      <c r="F164" t="s">
        <v>3132</v>
      </c>
      <c r="G164" s="126">
        <v>-35.300600000000003</v>
      </c>
      <c r="H164" s="126">
        <v>-71.528000000000006</v>
      </c>
      <c r="I164" s="126">
        <v>1</v>
      </c>
    </row>
    <row r="165" spans="1:14" ht="14.25" customHeight="1">
      <c r="A165" t="s">
        <v>3133</v>
      </c>
      <c r="B165" t="s">
        <v>3134</v>
      </c>
      <c r="C165" s="209" t="s">
        <v>15</v>
      </c>
      <c r="D165" s="232">
        <v>5</v>
      </c>
      <c r="E165" s="428">
        <v>44166</v>
      </c>
      <c r="F165" t="s">
        <v>3135</v>
      </c>
      <c r="G165" s="126">
        <v>-40.578645999999999</v>
      </c>
      <c r="H165" s="126">
        <v>-73.088025000000002</v>
      </c>
      <c r="I165" s="126">
        <v>1</v>
      </c>
    </row>
    <row r="166" spans="1:14" ht="14.25" customHeight="1">
      <c r="A166" t="s">
        <v>3136</v>
      </c>
      <c r="B166" t="s">
        <v>3137</v>
      </c>
      <c r="C166" s="209" t="s">
        <v>31</v>
      </c>
      <c r="D166" s="232">
        <v>7</v>
      </c>
      <c r="E166" s="428">
        <v>44256</v>
      </c>
      <c r="F166" t="s">
        <v>3138</v>
      </c>
      <c r="G166" s="126">
        <v>-37.568267838227698</v>
      </c>
      <c r="H166" s="126">
        <v>-71.427862069610399</v>
      </c>
      <c r="I166" s="126">
        <v>1</v>
      </c>
    </row>
    <row r="167" spans="1:14" ht="14.25" customHeight="1">
      <c r="A167" s="456" t="s">
        <v>3221</v>
      </c>
      <c r="B167" s="456" t="s">
        <v>3222</v>
      </c>
      <c r="C167" s="221" t="s">
        <v>42</v>
      </c>
      <c r="D167" s="373">
        <v>1</v>
      </c>
      <c r="E167" s="247">
        <v>44197</v>
      </c>
      <c r="F167" s="373" t="s">
        <v>3225</v>
      </c>
      <c r="G167" s="279"/>
      <c r="H167"/>
      <c r="I167" s="126">
        <v>0</v>
      </c>
      <c r="L167" s="15"/>
      <c r="M167" s="15"/>
      <c r="N167" s="15"/>
    </row>
    <row r="168" spans="1:14" ht="14.25" customHeight="1">
      <c r="A168" s="456" t="s">
        <v>3223</v>
      </c>
      <c r="B168" s="456" t="s">
        <v>3224</v>
      </c>
      <c r="C168" s="221" t="s">
        <v>15</v>
      </c>
      <c r="D168" s="373">
        <v>8.5</v>
      </c>
      <c r="E168" s="247">
        <v>44197</v>
      </c>
      <c r="F168" t="s">
        <v>3228</v>
      </c>
      <c r="G168">
        <v>-35.390589151703502</v>
      </c>
      <c r="H168">
        <v>-72.376524168340595</v>
      </c>
      <c r="I168" s="126">
        <v>1</v>
      </c>
      <c r="L168" s="15"/>
      <c r="M168" s="15"/>
      <c r="N168" s="15"/>
    </row>
    <row r="169" spans="1:14" ht="14.25" customHeight="1">
      <c r="A169" t="s">
        <v>3226</v>
      </c>
      <c r="B169" s="166" t="s">
        <v>3227</v>
      </c>
      <c r="C169" s="221" t="s">
        <v>42</v>
      </c>
      <c r="D169" s="373">
        <v>3</v>
      </c>
      <c r="E169" s="247">
        <v>44228</v>
      </c>
      <c r="F169" t="s">
        <v>3229</v>
      </c>
      <c r="I169" s="126">
        <v>0</v>
      </c>
    </row>
    <row r="170" spans="1:14" ht="14.25" customHeight="1">
      <c r="A170" t="s">
        <v>3230</v>
      </c>
      <c r="B170" s="166" t="s">
        <v>2840</v>
      </c>
      <c r="C170" s="221" t="s">
        <v>15</v>
      </c>
      <c r="D170" s="373">
        <v>3</v>
      </c>
      <c r="E170" s="428">
        <v>44256</v>
      </c>
      <c r="F170" t="s">
        <v>3231</v>
      </c>
      <c r="G170" s="126">
        <v>-38.7592328700716</v>
      </c>
      <c r="H170" s="126">
        <v>-72.607974569706499</v>
      </c>
      <c r="I170" s="126">
        <v>1</v>
      </c>
    </row>
    <row r="171" spans="1:14" ht="14.25" customHeight="1">
      <c r="A171" t="s">
        <v>3232</v>
      </c>
      <c r="B171" s="166" t="s">
        <v>3233</v>
      </c>
      <c r="C171" s="221" t="s">
        <v>42</v>
      </c>
      <c r="D171" s="373">
        <v>3</v>
      </c>
      <c r="E171" s="428">
        <v>44287</v>
      </c>
      <c r="F171" t="s">
        <v>3234</v>
      </c>
      <c r="G171" s="126">
        <v>-35.371776492463098</v>
      </c>
      <c r="H171" s="126">
        <v>-71.602276245426793</v>
      </c>
      <c r="I171" s="126">
        <v>1</v>
      </c>
    </row>
    <row r="172" spans="1:14" ht="14.25" customHeight="1">
      <c r="A172" t="s">
        <v>3236</v>
      </c>
      <c r="B172" s="166" t="s">
        <v>3235</v>
      </c>
      <c r="C172" s="221" t="s">
        <v>42</v>
      </c>
      <c r="D172" s="373">
        <v>3</v>
      </c>
      <c r="E172" s="428">
        <v>44287</v>
      </c>
      <c r="F172" t="s">
        <v>3237</v>
      </c>
      <c r="G172" s="126">
        <v>-37.520316257131398</v>
      </c>
      <c r="H172" s="126">
        <v>-72.332837308740906</v>
      </c>
      <c r="I172" s="126">
        <v>1</v>
      </c>
    </row>
    <row r="173" spans="1:14" ht="14.25" customHeight="1">
      <c r="A173" t="s">
        <v>3238</v>
      </c>
      <c r="B173" s="166" t="s">
        <v>3239</v>
      </c>
      <c r="C173" s="221" t="s">
        <v>42</v>
      </c>
      <c r="D173" s="373">
        <v>3</v>
      </c>
      <c r="E173" s="428">
        <v>44287</v>
      </c>
      <c r="F173" t="s">
        <v>3240</v>
      </c>
      <c r="G173" s="126">
        <v>-33.048063999999997</v>
      </c>
      <c r="H173" s="126">
        <v>-71.295548999999994</v>
      </c>
      <c r="I173" s="126">
        <v>1</v>
      </c>
    </row>
    <row r="174" spans="1:14" ht="14.25" customHeight="1">
      <c r="A174" t="s">
        <v>3241</v>
      </c>
      <c r="B174" s="166" t="s">
        <v>3242</v>
      </c>
      <c r="C174" s="221" t="s">
        <v>42</v>
      </c>
      <c r="D174" s="457">
        <v>3</v>
      </c>
      <c r="E174" s="428">
        <v>44317</v>
      </c>
      <c r="F174" t="s">
        <v>3243</v>
      </c>
      <c r="G174" s="126">
        <v>-34.460495289956498</v>
      </c>
      <c r="H174" s="126">
        <v>-71.524709347747603</v>
      </c>
      <c r="I174" s="126">
        <v>1</v>
      </c>
    </row>
    <row r="175" spans="1:14" ht="14.25" customHeight="1">
      <c r="A175" t="s">
        <v>3244</v>
      </c>
      <c r="B175" s="166" t="s">
        <v>3245</v>
      </c>
      <c r="C175" s="221" t="s">
        <v>42</v>
      </c>
      <c r="D175" s="373">
        <v>9</v>
      </c>
      <c r="E175" s="428">
        <v>44317</v>
      </c>
      <c r="F175" t="s">
        <v>3248</v>
      </c>
      <c r="G175" s="126">
        <v>-35.7339339860115</v>
      </c>
      <c r="H175" s="126">
        <v>-71.404821363560103</v>
      </c>
      <c r="I175" s="126">
        <v>1</v>
      </c>
    </row>
    <row r="176" spans="1:14" ht="14.25" customHeight="1">
      <c r="A176" t="s">
        <v>3246</v>
      </c>
      <c r="B176" s="166" t="s">
        <v>3247</v>
      </c>
      <c r="C176" s="221" t="s">
        <v>42</v>
      </c>
      <c r="D176" s="373">
        <v>9</v>
      </c>
      <c r="E176" s="428">
        <v>44378</v>
      </c>
      <c r="F176" t="s">
        <v>3249</v>
      </c>
      <c r="G176" s="126">
        <v>-33.583024507889903</v>
      </c>
      <c r="H176" s="126">
        <v>-71.2501254363318</v>
      </c>
      <c r="I176" s="126">
        <v>1</v>
      </c>
    </row>
    <row r="177" spans="1:9" ht="14.25" customHeight="1">
      <c r="A177" t="s">
        <v>3250</v>
      </c>
      <c r="B177" s="166" t="s">
        <v>3251</v>
      </c>
      <c r="C177" s="221" t="s">
        <v>42</v>
      </c>
      <c r="D177" s="373">
        <v>9</v>
      </c>
      <c r="E177" s="428">
        <v>44378</v>
      </c>
      <c r="F177" t="s">
        <v>3252</v>
      </c>
      <c r="G177" s="126">
        <v>-36.601945106193398</v>
      </c>
      <c r="H177" s="126">
        <v>-72.1532207444439</v>
      </c>
      <c r="I177" s="126">
        <v>1</v>
      </c>
    </row>
    <row r="178" spans="1:9" ht="14.25" customHeight="1">
      <c r="A178" t="s">
        <v>3253</v>
      </c>
      <c r="B178" s="166" t="s">
        <v>3254</v>
      </c>
      <c r="C178" s="221" t="s">
        <v>42</v>
      </c>
      <c r="D178" s="373">
        <v>3</v>
      </c>
      <c r="E178" s="428">
        <v>44378</v>
      </c>
      <c r="F178" t="s">
        <v>3255</v>
      </c>
      <c r="G178" s="126">
        <v>-33.7121</v>
      </c>
      <c r="H178" s="126">
        <v>-71.062365498380501</v>
      </c>
      <c r="I178" s="126">
        <v>1</v>
      </c>
    </row>
    <row r="179" spans="1:9" ht="14.25" customHeight="1">
      <c r="A179" t="s">
        <v>3256</v>
      </c>
      <c r="B179" s="166" t="s">
        <v>3257</v>
      </c>
      <c r="C179" s="221" t="s">
        <v>42</v>
      </c>
      <c r="D179" s="373">
        <v>3</v>
      </c>
      <c r="E179" s="428">
        <v>44378</v>
      </c>
      <c r="F179" t="s">
        <v>3258</v>
      </c>
      <c r="G179" s="126">
        <v>-33.820236327457401</v>
      </c>
      <c r="H179" s="126">
        <v>-70.605991714999007</v>
      </c>
      <c r="I179" s="126">
        <v>1</v>
      </c>
    </row>
    <row r="180" spans="1:9" ht="14.25" customHeight="1">
      <c r="A180" t="s">
        <v>3259</v>
      </c>
      <c r="B180" s="166" t="s">
        <v>3260</v>
      </c>
      <c r="C180" s="221" t="s">
        <v>42</v>
      </c>
      <c r="D180" s="373">
        <v>3</v>
      </c>
      <c r="E180" s="428">
        <v>44409</v>
      </c>
      <c r="F180" t="s">
        <v>3261</v>
      </c>
      <c r="G180" s="126">
        <v>-33.672114676640597</v>
      </c>
      <c r="H180" s="126">
        <v>-71.010593346273794</v>
      </c>
      <c r="I180" s="126">
        <v>1</v>
      </c>
    </row>
    <row r="181" spans="1:9" ht="14.25" customHeight="1">
      <c r="A181" t="s">
        <v>3262</v>
      </c>
      <c r="B181" s="166" t="s">
        <v>3263</v>
      </c>
      <c r="C181" s="221" t="s">
        <v>42</v>
      </c>
      <c r="D181" s="373">
        <v>9</v>
      </c>
      <c r="E181" s="428">
        <v>44440</v>
      </c>
      <c r="F181" t="s">
        <v>3264</v>
      </c>
      <c r="G181" s="126">
        <v>-22.4564713624688</v>
      </c>
      <c r="H181" s="126">
        <v>-68.956496067495493</v>
      </c>
      <c r="I181" s="126">
        <v>1</v>
      </c>
    </row>
    <row r="182" spans="1:9" ht="14.25" customHeight="1">
      <c r="A182" t="s">
        <v>3265</v>
      </c>
      <c r="B182" s="166" t="s">
        <v>3266</v>
      </c>
      <c r="C182" s="221" t="s">
        <v>42</v>
      </c>
      <c r="D182" s="373">
        <v>9</v>
      </c>
      <c r="E182" s="428">
        <v>44470</v>
      </c>
      <c r="F182" t="s">
        <v>3267</v>
      </c>
      <c r="G182" s="126">
        <v>-34.0546514957</v>
      </c>
      <c r="H182" s="126">
        <v>-70.764402509530697</v>
      </c>
      <c r="I182" s="126">
        <v>1</v>
      </c>
    </row>
    <row r="183" spans="1:9" ht="14.25" customHeight="1">
      <c r="A183" t="s">
        <v>3268</v>
      </c>
      <c r="B183" s="166" t="s">
        <v>3269</v>
      </c>
      <c r="C183" s="221" t="s">
        <v>42</v>
      </c>
      <c r="D183" s="373" t="s">
        <v>3270</v>
      </c>
      <c r="E183" s="428">
        <v>44470</v>
      </c>
      <c r="F183" t="s">
        <v>439</v>
      </c>
      <c r="G183" s="126">
        <v>-24.018354572137099</v>
      </c>
      <c r="H183" s="126">
        <v>-68.568198923082406</v>
      </c>
      <c r="I183" s="126">
        <v>1</v>
      </c>
    </row>
    <row r="184" spans="1:9" ht="14.25" customHeight="1">
      <c r="A184" s="238" t="s">
        <v>3272</v>
      </c>
      <c r="B184" s="238" t="s">
        <v>3273</v>
      </c>
      <c r="C184" s="221" t="s">
        <v>42</v>
      </c>
      <c r="D184" s="126">
        <v>3</v>
      </c>
      <c r="E184" s="428" t="s">
        <v>3271</v>
      </c>
      <c r="F184" s="238" t="s">
        <v>3274</v>
      </c>
      <c r="G184" s="126">
        <v>-33.124740000000003</v>
      </c>
      <c r="H184" s="126">
        <v>-70.864220000000003</v>
      </c>
      <c r="I184" s="126">
        <v>1</v>
      </c>
    </row>
    <row r="185" spans="1:9" ht="14.25" customHeight="1"/>
    <row r="186" spans="1:9" ht="14.25" customHeight="1"/>
    <row r="187" spans="1:9" ht="14.25" customHeight="1"/>
    <row r="188" spans="1:9" ht="14.25" customHeight="1"/>
    <row r="189" spans="1:9" ht="14.25" customHeight="1"/>
    <row r="190" spans="1:9" ht="14.25" customHeight="1"/>
    <row r="191" spans="1:9" ht="14.25" customHeight="1"/>
    <row r="192" spans="1:9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autoFilter ref="A1:R184" xr:uid="{00000000-0009-0000-0000-000001000000}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Haz clic e introduce una opción" xr:uid="{00000000-0002-0000-0100-000000000000}">
          <x14:formula1>
            <xm:f>'Lista desplegable'!$C$1:$C$10</xm:f>
          </x14:formula1>
          <xm:sqref>E102 C2:C184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2:F10"/>
  <sheetViews>
    <sheetView workbookViewId="0"/>
  </sheetViews>
  <sheetFormatPr baseColWidth="10" defaultColWidth="14.42578125" defaultRowHeight="15" customHeight="1"/>
  <sheetData>
    <row r="2" spans="3:6">
      <c r="C2" s="11" t="s">
        <v>42</v>
      </c>
    </row>
    <row r="3" spans="3:6">
      <c r="C3" s="11" t="s">
        <v>19</v>
      </c>
    </row>
    <row r="4" spans="3:6">
      <c r="C4" s="11" t="s">
        <v>15</v>
      </c>
    </row>
    <row r="5" spans="3:6">
      <c r="C5" s="11" t="s">
        <v>36</v>
      </c>
    </row>
    <row r="6" spans="3:6">
      <c r="C6" s="11" t="s">
        <v>31</v>
      </c>
      <c r="F6" s="83"/>
    </row>
    <row r="7" spans="3:6">
      <c r="C7" s="11" t="s">
        <v>448</v>
      </c>
    </row>
    <row r="8" spans="3:6">
      <c r="C8" s="11" t="s">
        <v>477</v>
      </c>
    </row>
    <row r="9" spans="3:6">
      <c r="C9" s="11" t="s">
        <v>496</v>
      </c>
    </row>
    <row r="10" spans="3:6">
      <c r="C10" s="11" t="s">
        <v>1626</v>
      </c>
    </row>
  </sheetData>
  <dataValidations count="1">
    <dataValidation type="list" allowBlank="1" showInputMessage="1" prompt="Haz clic e introduce una opción" sqref="F6" xr:uid="{00000000-0002-0000-1100-000000000000}">
      <formula1>$C$1:$C$10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1"/>
  <sheetViews>
    <sheetView tabSelected="1" topLeftCell="B128" zoomScale="70" zoomScaleNormal="70" workbookViewId="0">
      <selection activeCell="I154" sqref="I154"/>
    </sheetView>
  </sheetViews>
  <sheetFormatPr baseColWidth="10" defaultColWidth="14.42578125" defaultRowHeight="15" customHeight="1"/>
  <cols>
    <col min="1" max="1" width="58" customWidth="1"/>
    <col min="2" max="2" width="32.85546875" customWidth="1"/>
    <col min="3" max="3" width="20.7109375" customWidth="1"/>
    <col min="4" max="4" width="28.28515625" customWidth="1"/>
    <col min="5" max="5" width="21.7109375" customWidth="1"/>
    <col min="6" max="6" width="72" customWidth="1"/>
    <col min="7" max="7" width="13.140625" style="176" customWidth="1"/>
    <col min="8" max="8" width="14.42578125" style="176"/>
    <col min="10" max="10" width="40.140625" customWidth="1"/>
  </cols>
  <sheetData>
    <row r="1" spans="1:11">
      <c r="A1" s="313" t="s">
        <v>560</v>
      </c>
      <c r="B1" s="313" t="s">
        <v>561</v>
      </c>
      <c r="C1" s="313" t="s">
        <v>562</v>
      </c>
      <c r="D1" s="313" t="s">
        <v>563</v>
      </c>
      <c r="E1" s="313" t="s">
        <v>564</v>
      </c>
      <c r="F1" s="313" t="s">
        <v>2857</v>
      </c>
      <c r="G1" s="314" t="s">
        <v>11</v>
      </c>
      <c r="H1" s="314" t="s">
        <v>12</v>
      </c>
      <c r="I1" s="315" t="s">
        <v>565</v>
      </c>
    </row>
    <row r="2" spans="1:11">
      <c r="A2" s="316" t="s">
        <v>566</v>
      </c>
      <c r="B2" s="474" t="s">
        <v>3623</v>
      </c>
      <c r="C2" s="317" t="s">
        <v>568</v>
      </c>
      <c r="D2" s="317" t="s">
        <v>569</v>
      </c>
      <c r="E2" s="317" t="s">
        <v>570</v>
      </c>
      <c r="F2" s="318" t="s">
        <v>964</v>
      </c>
      <c r="G2" s="319">
        <v>-32.796199999999999</v>
      </c>
      <c r="H2" s="319">
        <v>-71.195300000000003</v>
      </c>
      <c r="I2" s="317">
        <v>1</v>
      </c>
      <c r="J2" s="19"/>
      <c r="K2" s="19"/>
    </row>
    <row r="3" spans="1:11">
      <c r="A3" s="316" t="s">
        <v>571</v>
      </c>
      <c r="B3" s="474" t="s">
        <v>3623</v>
      </c>
      <c r="C3" s="317" t="s">
        <v>572</v>
      </c>
      <c r="D3" s="317" t="s">
        <v>573</v>
      </c>
      <c r="E3" s="317" t="s">
        <v>574</v>
      </c>
      <c r="F3" s="318" t="s">
        <v>964</v>
      </c>
      <c r="G3" s="319">
        <v>-32.84384</v>
      </c>
      <c r="H3" s="319">
        <v>-71.011795000000006</v>
      </c>
      <c r="I3" s="317">
        <v>1</v>
      </c>
      <c r="J3" s="19"/>
      <c r="K3" s="19"/>
    </row>
    <row r="4" spans="1:11">
      <c r="A4" s="316" t="s">
        <v>575</v>
      </c>
      <c r="B4" s="474" t="s">
        <v>3623</v>
      </c>
      <c r="C4" s="317" t="s">
        <v>568</v>
      </c>
      <c r="D4" s="317" t="s">
        <v>569</v>
      </c>
      <c r="E4" s="317" t="s">
        <v>570</v>
      </c>
      <c r="F4" s="318" t="s">
        <v>964</v>
      </c>
      <c r="G4" s="319">
        <v>-32.980100999999998</v>
      </c>
      <c r="H4" s="319">
        <v>-71.529037000000002</v>
      </c>
      <c r="I4" s="317">
        <v>1</v>
      </c>
      <c r="J4" s="19"/>
      <c r="K4" s="19"/>
    </row>
    <row r="5" spans="1:11">
      <c r="A5" s="316" t="s">
        <v>576</v>
      </c>
      <c r="B5" s="474" t="s">
        <v>3623</v>
      </c>
      <c r="C5" s="317" t="s">
        <v>568</v>
      </c>
      <c r="D5" s="317" t="s">
        <v>569</v>
      </c>
      <c r="E5" s="317" t="s">
        <v>577</v>
      </c>
      <c r="F5" s="432" t="s">
        <v>3373</v>
      </c>
      <c r="G5" s="319">
        <v>-33.601320999999999</v>
      </c>
      <c r="H5" s="319">
        <v>-71.603671000000006</v>
      </c>
      <c r="I5" s="317">
        <v>1</v>
      </c>
      <c r="J5" s="19"/>
      <c r="K5" s="19"/>
    </row>
    <row r="6" spans="1:11">
      <c r="A6" s="316" t="s">
        <v>578</v>
      </c>
      <c r="B6" s="474" t="s">
        <v>3623</v>
      </c>
      <c r="C6" s="317" t="s">
        <v>568</v>
      </c>
      <c r="D6" s="317" t="s">
        <v>569</v>
      </c>
      <c r="E6" s="317" t="s">
        <v>577</v>
      </c>
      <c r="F6" s="318" t="s">
        <v>2852</v>
      </c>
      <c r="G6" s="319">
        <v>-32.761225000000003</v>
      </c>
      <c r="H6" s="319">
        <v>-70.715051000000003</v>
      </c>
      <c r="I6" s="317">
        <v>1</v>
      </c>
      <c r="J6" s="19"/>
      <c r="K6" s="19"/>
    </row>
    <row r="7" spans="1:11">
      <c r="A7" s="316" t="s">
        <v>579</v>
      </c>
      <c r="B7" s="474" t="s">
        <v>3623</v>
      </c>
      <c r="C7" s="317" t="s">
        <v>572</v>
      </c>
      <c r="D7" s="317" t="s">
        <v>573</v>
      </c>
      <c r="E7" s="317" t="s">
        <v>574</v>
      </c>
      <c r="F7" s="318" t="s">
        <v>964</v>
      </c>
      <c r="G7" s="319">
        <v>-33.055351999999999</v>
      </c>
      <c r="H7" s="319">
        <v>-71.621977000000001</v>
      </c>
      <c r="I7" s="317">
        <v>1</v>
      </c>
      <c r="J7" s="19"/>
      <c r="K7" s="19"/>
    </row>
    <row r="8" spans="1:11">
      <c r="A8" s="316" t="s">
        <v>580</v>
      </c>
      <c r="B8" s="474" t="s">
        <v>3623</v>
      </c>
      <c r="C8" s="317" t="s">
        <v>568</v>
      </c>
      <c r="D8" s="317" t="s">
        <v>581</v>
      </c>
      <c r="E8" s="317" t="s">
        <v>582</v>
      </c>
      <c r="F8" s="318" t="s">
        <v>964</v>
      </c>
      <c r="G8" s="319">
        <v>-36.520000000000003</v>
      </c>
      <c r="H8" s="319">
        <v>-72.047700000000006</v>
      </c>
      <c r="I8" s="317">
        <v>1</v>
      </c>
      <c r="J8" s="19"/>
      <c r="K8" s="19"/>
    </row>
    <row r="9" spans="1:11">
      <c r="A9" s="316" t="s">
        <v>583</v>
      </c>
      <c r="B9" s="474" t="s">
        <v>3623</v>
      </c>
      <c r="C9" s="317" t="s">
        <v>568</v>
      </c>
      <c r="D9" s="317" t="s">
        <v>584</v>
      </c>
      <c r="E9" s="317" t="s">
        <v>585</v>
      </c>
      <c r="F9" s="318" t="s">
        <v>964</v>
      </c>
      <c r="G9" s="319">
        <v>-36.798392999999997</v>
      </c>
      <c r="H9" s="319">
        <v>-72.175259999999994</v>
      </c>
      <c r="I9" s="317">
        <v>1</v>
      </c>
      <c r="J9" s="19"/>
      <c r="K9" s="19"/>
    </row>
    <row r="10" spans="1:11">
      <c r="A10" s="316" t="s">
        <v>586</v>
      </c>
      <c r="B10" s="474" t="s">
        <v>3623</v>
      </c>
      <c r="C10" s="317" t="s">
        <v>568</v>
      </c>
      <c r="D10" s="317" t="s">
        <v>587</v>
      </c>
      <c r="E10" s="317" t="s">
        <v>577</v>
      </c>
      <c r="F10" s="318" t="s">
        <v>964</v>
      </c>
      <c r="G10" s="319">
        <v>-33.406069000000002</v>
      </c>
      <c r="H10" s="319">
        <v>-70.576048999999998</v>
      </c>
      <c r="I10" s="317">
        <v>1</v>
      </c>
      <c r="J10" s="19"/>
      <c r="K10" s="19"/>
    </row>
    <row r="11" spans="1:11">
      <c r="A11" s="316" t="s">
        <v>588</v>
      </c>
      <c r="B11" s="474" t="s">
        <v>3623</v>
      </c>
      <c r="C11" s="317" t="s">
        <v>572</v>
      </c>
      <c r="D11" s="317" t="s">
        <v>573</v>
      </c>
      <c r="E11" s="317" t="s">
        <v>589</v>
      </c>
      <c r="F11" s="318" t="s">
        <v>964</v>
      </c>
      <c r="G11" s="319">
        <v>-33.524408000000001</v>
      </c>
      <c r="H11" s="319">
        <v>-70.739026999999993</v>
      </c>
      <c r="I11" s="317">
        <v>1</v>
      </c>
      <c r="J11" s="19"/>
      <c r="K11" s="19"/>
    </row>
    <row r="12" spans="1:11">
      <c r="A12" s="316" t="s">
        <v>590</v>
      </c>
      <c r="B12" s="474" t="s">
        <v>3623</v>
      </c>
      <c r="C12" s="317" t="s">
        <v>572</v>
      </c>
      <c r="D12" s="317" t="s">
        <v>573</v>
      </c>
      <c r="E12" s="317" t="s">
        <v>589</v>
      </c>
      <c r="F12" s="318" t="s">
        <v>964</v>
      </c>
      <c r="G12" s="319">
        <v>-33.431271000000002</v>
      </c>
      <c r="H12" s="319">
        <v>-70.663591999999994</v>
      </c>
      <c r="I12" s="317">
        <v>1</v>
      </c>
      <c r="J12" s="19"/>
      <c r="K12" s="19"/>
    </row>
    <row r="13" spans="1:11">
      <c r="A13" s="316" t="s">
        <v>591</v>
      </c>
      <c r="B13" s="474" t="s">
        <v>3623</v>
      </c>
      <c r="C13" s="317" t="s">
        <v>572</v>
      </c>
      <c r="D13" s="317" t="s">
        <v>573</v>
      </c>
      <c r="E13" s="317" t="s">
        <v>589</v>
      </c>
      <c r="F13" s="318" t="s">
        <v>964</v>
      </c>
      <c r="G13" s="319">
        <v>-33.334299999999999</v>
      </c>
      <c r="H13" s="319">
        <v>-70.711100000000002</v>
      </c>
      <c r="I13" s="317">
        <v>1</v>
      </c>
      <c r="J13" s="19"/>
      <c r="K13" s="19"/>
    </row>
    <row r="14" spans="1:11">
      <c r="A14" s="316" t="s">
        <v>592</v>
      </c>
      <c r="B14" s="474" t="s">
        <v>3623</v>
      </c>
      <c r="C14" s="317" t="s">
        <v>572</v>
      </c>
      <c r="D14" s="317" t="s">
        <v>573</v>
      </c>
      <c r="E14" s="317" t="s">
        <v>593</v>
      </c>
      <c r="F14" s="318" t="s">
        <v>964</v>
      </c>
      <c r="G14" s="319">
        <v>-33.289467000000002</v>
      </c>
      <c r="H14" s="319">
        <v>-70.653175000000005</v>
      </c>
      <c r="I14" s="317">
        <v>1</v>
      </c>
      <c r="J14" s="19"/>
      <c r="K14" s="19"/>
    </row>
    <row r="15" spans="1:11">
      <c r="A15" s="316" t="s">
        <v>594</v>
      </c>
      <c r="B15" s="474" t="s">
        <v>3623</v>
      </c>
      <c r="C15" s="317" t="s">
        <v>572</v>
      </c>
      <c r="D15" s="317" t="s">
        <v>573</v>
      </c>
      <c r="E15" s="317" t="s">
        <v>589</v>
      </c>
      <c r="F15" s="318" t="s">
        <v>964</v>
      </c>
      <c r="G15" s="319">
        <v>-33.472900000000003</v>
      </c>
      <c r="H15" s="319">
        <v>-70.665099999999995</v>
      </c>
      <c r="I15" s="317">
        <v>1</v>
      </c>
      <c r="J15" s="19"/>
      <c r="K15" s="19"/>
    </row>
    <row r="16" spans="1:11">
      <c r="A16" s="316" t="s">
        <v>595</v>
      </c>
      <c r="B16" s="474" t="s">
        <v>3623</v>
      </c>
      <c r="C16" s="317" t="s">
        <v>572</v>
      </c>
      <c r="D16" s="317" t="s">
        <v>573</v>
      </c>
      <c r="E16" s="317" t="s">
        <v>589</v>
      </c>
      <c r="F16" s="318" t="s">
        <v>964</v>
      </c>
      <c r="G16" s="319">
        <v>-33.523828000000002</v>
      </c>
      <c r="H16" s="319">
        <v>-70.667831000000007</v>
      </c>
      <c r="I16" s="317">
        <v>1</v>
      </c>
      <c r="J16" s="19"/>
      <c r="K16" s="19"/>
    </row>
    <row r="17" spans="1:11">
      <c r="A17" s="316" t="s">
        <v>596</v>
      </c>
      <c r="B17" s="474" t="s">
        <v>3623</v>
      </c>
      <c r="C17" s="317" t="s">
        <v>572</v>
      </c>
      <c r="D17" s="317" t="s">
        <v>573</v>
      </c>
      <c r="E17" s="317" t="s">
        <v>589</v>
      </c>
      <c r="F17" s="318" t="s">
        <v>964</v>
      </c>
      <c r="G17" s="319">
        <v>-33.389057999999999</v>
      </c>
      <c r="H17" s="319">
        <v>-70.754846999999998</v>
      </c>
      <c r="I17" s="317">
        <v>1</v>
      </c>
      <c r="J17" s="19"/>
      <c r="K17" s="19"/>
    </row>
    <row r="18" spans="1:11">
      <c r="A18" s="316" t="s">
        <v>597</v>
      </c>
      <c r="B18" s="474" t="s">
        <v>3623</v>
      </c>
      <c r="C18" s="317" t="s">
        <v>568</v>
      </c>
      <c r="D18" s="317" t="s">
        <v>598</v>
      </c>
      <c r="E18" s="317" t="s">
        <v>577</v>
      </c>
      <c r="F18" s="318" t="s">
        <v>964</v>
      </c>
      <c r="G18" s="319">
        <v>-33.392383000000002</v>
      </c>
      <c r="H18" s="319">
        <v>-70.516538999999995</v>
      </c>
      <c r="I18" s="317">
        <v>1</v>
      </c>
      <c r="J18" s="19"/>
      <c r="K18" s="19"/>
    </row>
    <row r="19" spans="1:11">
      <c r="A19" s="316" t="s">
        <v>599</v>
      </c>
      <c r="B19" s="474" t="s">
        <v>3623</v>
      </c>
      <c r="C19" s="317" t="s">
        <v>572</v>
      </c>
      <c r="D19" s="317" t="s">
        <v>573</v>
      </c>
      <c r="E19" s="317" t="s">
        <v>589</v>
      </c>
      <c r="F19" s="318" t="s">
        <v>964</v>
      </c>
      <c r="G19" s="319">
        <v>-33.581899999999997</v>
      </c>
      <c r="H19" s="319">
        <v>-70.598100000000002</v>
      </c>
      <c r="I19" s="317">
        <v>1</v>
      </c>
      <c r="J19" s="19"/>
      <c r="K19" s="19"/>
    </row>
    <row r="20" spans="1:11">
      <c r="A20" s="316" t="s">
        <v>600</v>
      </c>
      <c r="B20" s="474" t="s">
        <v>3623</v>
      </c>
      <c r="C20" s="317" t="s">
        <v>572</v>
      </c>
      <c r="D20" s="317" t="s">
        <v>573</v>
      </c>
      <c r="E20" s="317" t="s">
        <v>589</v>
      </c>
      <c r="F20" s="318" t="s">
        <v>964</v>
      </c>
      <c r="G20" s="319">
        <v>-33.371077999999997</v>
      </c>
      <c r="H20" s="319">
        <v>-70.699046999999993</v>
      </c>
      <c r="I20" s="317">
        <v>1</v>
      </c>
      <c r="J20" s="19"/>
      <c r="K20" s="19"/>
    </row>
    <row r="21" spans="1:11">
      <c r="A21" s="316" t="s">
        <v>601</v>
      </c>
      <c r="B21" s="474" t="s">
        <v>3623</v>
      </c>
      <c r="C21" s="317" t="s">
        <v>572</v>
      </c>
      <c r="D21" s="317" t="s">
        <v>573</v>
      </c>
      <c r="E21" s="317" t="s">
        <v>589</v>
      </c>
      <c r="F21" s="318" t="s">
        <v>964</v>
      </c>
      <c r="G21" s="319">
        <v>-33.609645999999998</v>
      </c>
      <c r="H21" s="319">
        <v>-70.717962</v>
      </c>
      <c r="I21" s="317">
        <v>1</v>
      </c>
      <c r="J21" s="19"/>
      <c r="K21" s="19"/>
    </row>
    <row r="22" spans="1:11">
      <c r="A22" s="316" t="s">
        <v>602</v>
      </c>
      <c r="B22" s="474" t="s">
        <v>3623</v>
      </c>
      <c r="C22" s="317" t="s">
        <v>568</v>
      </c>
      <c r="D22" s="317" t="s">
        <v>598</v>
      </c>
      <c r="E22" s="317" t="s">
        <v>577</v>
      </c>
      <c r="F22" s="432" t="s">
        <v>3375</v>
      </c>
      <c r="G22" s="319">
        <v>-33.484552999999998</v>
      </c>
      <c r="H22" s="319">
        <v>-70.627324999999999</v>
      </c>
      <c r="I22" s="317">
        <v>1</v>
      </c>
      <c r="J22" s="19"/>
      <c r="K22" s="19"/>
    </row>
    <row r="23" spans="1:11">
      <c r="A23" s="316" t="s">
        <v>603</v>
      </c>
      <c r="B23" s="474" t="s">
        <v>3623</v>
      </c>
      <c r="C23" s="317" t="s">
        <v>568</v>
      </c>
      <c r="D23" s="317" t="s">
        <v>598</v>
      </c>
      <c r="E23" s="317" t="s">
        <v>577</v>
      </c>
      <c r="F23" s="318" t="s">
        <v>964</v>
      </c>
      <c r="G23" s="319">
        <v>-33.446800000000003</v>
      </c>
      <c r="H23" s="319">
        <v>-70.707800000000006</v>
      </c>
      <c r="I23" s="317">
        <v>1</v>
      </c>
      <c r="J23" s="19"/>
      <c r="K23" s="19"/>
    </row>
    <row r="24" spans="1:11">
      <c r="A24" s="316" t="s">
        <v>604</v>
      </c>
      <c r="B24" s="474" t="s">
        <v>3623</v>
      </c>
      <c r="C24" s="317" t="s">
        <v>572</v>
      </c>
      <c r="D24" s="317" t="s">
        <v>573</v>
      </c>
      <c r="E24" s="317" t="s">
        <v>589</v>
      </c>
      <c r="F24" s="318" t="s">
        <v>964</v>
      </c>
      <c r="G24" s="319">
        <v>-33.426212999999997</v>
      </c>
      <c r="H24" s="319">
        <v>-70.771013999999994</v>
      </c>
      <c r="I24" s="317">
        <v>1</v>
      </c>
      <c r="J24" s="19"/>
      <c r="K24" s="19"/>
    </row>
    <row r="25" spans="1:11">
      <c r="A25" s="316" t="s">
        <v>605</v>
      </c>
      <c r="B25" s="474" t="s">
        <v>3623</v>
      </c>
      <c r="C25" s="317" t="s">
        <v>572</v>
      </c>
      <c r="D25" s="317" t="s">
        <v>573</v>
      </c>
      <c r="E25" s="317" t="s">
        <v>589</v>
      </c>
      <c r="F25" s="318" t="s">
        <v>964</v>
      </c>
      <c r="G25" s="319">
        <v>-33.581845999999999</v>
      </c>
      <c r="H25" s="319">
        <v>-70.597837999999996</v>
      </c>
      <c r="I25" s="317">
        <v>1</v>
      </c>
      <c r="J25" s="19"/>
      <c r="K25" s="19"/>
    </row>
    <row r="26" spans="1:11">
      <c r="A26" s="316" t="s">
        <v>606</v>
      </c>
      <c r="B26" s="474" t="s">
        <v>3623</v>
      </c>
      <c r="C26" s="317" t="s">
        <v>572</v>
      </c>
      <c r="D26" s="317" t="s">
        <v>573</v>
      </c>
      <c r="E26" s="317" t="s">
        <v>607</v>
      </c>
      <c r="F26" s="318" t="s">
        <v>964</v>
      </c>
      <c r="G26" s="319">
        <v>-23.095001</v>
      </c>
      <c r="H26" s="319">
        <v>-70.419158999999993</v>
      </c>
      <c r="I26" s="317">
        <v>1</v>
      </c>
      <c r="J26" s="19"/>
      <c r="K26" s="19"/>
    </row>
    <row r="27" spans="1:11" s="157" customFormat="1">
      <c r="A27" s="316" t="s">
        <v>2529</v>
      </c>
      <c r="B27" s="474" t="s">
        <v>3623</v>
      </c>
      <c r="C27" s="317" t="s">
        <v>572</v>
      </c>
      <c r="D27" s="317" t="s">
        <v>573</v>
      </c>
      <c r="E27" s="317" t="s">
        <v>2530</v>
      </c>
      <c r="F27" s="318" t="s">
        <v>964</v>
      </c>
      <c r="G27" s="319">
        <v>-30.142875</v>
      </c>
      <c r="H27" s="319">
        <v>-71.228279999999998</v>
      </c>
      <c r="I27" s="317">
        <v>1</v>
      </c>
      <c r="J27" s="19"/>
      <c r="K27" s="19"/>
    </row>
    <row r="28" spans="1:11">
      <c r="A28" s="316" t="s">
        <v>608</v>
      </c>
      <c r="B28" s="474" t="s">
        <v>3623</v>
      </c>
      <c r="C28" s="317" t="s">
        <v>568</v>
      </c>
      <c r="D28" s="317" t="s">
        <v>609</v>
      </c>
      <c r="E28" s="317" t="s">
        <v>570</v>
      </c>
      <c r="F28" s="318" t="s">
        <v>964</v>
      </c>
      <c r="G28" s="319">
        <v>-33.561500000000002</v>
      </c>
      <c r="H28" s="319">
        <v>-71.210300000000004</v>
      </c>
      <c r="I28" s="317">
        <v>1</v>
      </c>
      <c r="J28" s="19"/>
      <c r="K28" s="19"/>
    </row>
    <row r="29" spans="1:11">
      <c r="A29" s="316" t="s">
        <v>610</v>
      </c>
      <c r="B29" s="474" t="s">
        <v>3623</v>
      </c>
      <c r="C29" s="317" t="s">
        <v>568</v>
      </c>
      <c r="D29" s="317" t="s">
        <v>611</v>
      </c>
      <c r="E29" s="317" t="s">
        <v>612</v>
      </c>
      <c r="F29" s="318" t="s">
        <v>964</v>
      </c>
      <c r="G29" s="319">
        <v>-33.921042</v>
      </c>
      <c r="H29" s="319">
        <v>-71.563844000000003</v>
      </c>
      <c r="I29" s="317">
        <v>1</v>
      </c>
      <c r="J29" s="19"/>
      <c r="K29" s="19"/>
    </row>
    <row r="30" spans="1:11">
      <c r="A30" s="316" t="s">
        <v>613</v>
      </c>
      <c r="B30" s="474" t="s">
        <v>3623</v>
      </c>
      <c r="C30" s="317" t="s">
        <v>572</v>
      </c>
      <c r="D30" s="317" t="s">
        <v>573</v>
      </c>
      <c r="E30" s="317" t="s">
        <v>614</v>
      </c>
      <c r="F30" s="318" t="s">
        <v>964</v>
      </c>
      <c r="G30" s="319">
        <v>-36.625284999999998</v>
      </c>
      <c r="H30" s="319">
        <v>-72.092831000000004</v>
      </c>
      <c r="I30" s="317">
        <v>1</v>
      </c>
      <c r="J30" s="19"/>
      <c r="K30" s="19"/>
    </row>
    <row r="31" spans="1:11">
      <c r="A31" s="316" t="s">
        <v>615</v>
      </c>
      <c r="B31" s="474" t="s">
        <v>3623</v>
      </c>
      <c r="C31" s="317" t="s">
        <v>572</v>
      </c>
      <c r="D31" s="317" t="s">
        <v>573</v>
      </c>
      <c r="E31" s="317" t="s">
        <v>616</v>
      </c>
      <c r="F31" s="318" t="s">
        <v>964</v>
      </c>
      <c r="G31" s="319">
        <v>-35.296199999999999</v>
      </c>
      <c r="H31" s="319">
        <v>-71.514274</v>
      </c>
      <c r="I31" s="317">
        <v>1</v>
      </c>
      <c r="J31" s="19"/>
      <c r="K31" s="19"/>
    </row>
    <row r="32" spans="1:11">
      <c r="A32" s="316" t="s">
        <v>617</v>
      </c>
      <c r="B32" s="474" t="s">
        <v>3623</v>
      </c>
      <c r="C32" s="317" t="s">
        <v>568</v>
      </c>
      <c r="D32" s="317" t="s">
        <v>618</v>
      </c>
      <c r="E32" s="317" t="s">
        <v>570</v>
      </c>
      <c r="F32" s="318" t="s">
        <v>964</v>
      </c>
      <c r="G32" s="319">
        <v>-37.822893000000001</v>
      </c>
      <c r="H32" s="319">
        <v>-72.657385000000005</v>
      </c>
      <c r="I32" s="317">
        <v>1</v>
      </c>
      <c r="J32" s="19"/>
      <c r="K32" s="19"/>
    </row>
    <row r="33" spans="1:11">
      <c r="A33" s="316" t="s">
        <v>619</v>
      </c>
      <c r="B33" s="474" t="s">
        <v>3623</v>
      </c>
      <c r="C33" s="317" t="s">
        <v>568</v>
      </c>
      <c r="D33" s="317" t="s">
        <v>620</v>
      </c>
      <c r="E33" s="317" t="s">
        <v>621</v>
      </c>
      <c r="F33" s="318" t="s">
        <v>964</v>
      </c>
      <c r="G33" s="319">
        <v>-38.636499999999998</v>
      </c>
      <c r="H33" s="319">
        <v>-72.471599999999995</v>
      </c>
      <c r="I33" s="317">
        <v>1</v>
      </c>
      <c r="J33" s="19"/>
      <c r="K33" s="19"/>
    </row>
    <row r="34" spans="1:11">
      <c r="A34" s="316" t="s">
        <v>622</v>
      </c>
      <c r="B34" s="474" t="s">
        <v>3623</v>
      </c>
      <c r="C34" s="317" t="s">
        <v>572</v>
      </c>
      <c r="D34" s="317" t="s">
        <v>573</v>
      </c>
      <c r="E34" s="317" t="s">
        <v>623</v>
      </c>
      <c r="F34" s="318" t="s">
        <v>964</v>
      </c>
      <c r="G34" s="319">
        <v>-33.598700000000001</v>
      </c>
      <c r="H34" s="319">
        <v>-70.656000000000006</v>
      </c>
      <c r="I34" s="317">
        <v>1</v>
      </c>
      <c r="J34" s="19"/>
      <c r="K34" s="19"/>
    </row>
    <row r="35" spans="1:11">
      <c r="A35" s="316" t="s">
        <v>624</v>
      </c>
      <c r="B35" s="474" t="s">
        <v>3623</v>
      </c>
      <c r="C35" s="317" t="s">
        <v>568</v>
      </c>
      <c r="D35" s="317" t="s">
        <v>625</v>
      </c>
      <c r="E35" s="317" t="s">
        <v>626</v>
      </c>
      <c r="F35" s="318" t="s">
        <v>964</v>
      </c>
      <c r="G35" s="319">
        <v>-34.458722999999999</v>
      </c>
      <c r="H35" s="319">
        <v>-70.958541999999994</v>
      </c>
      <c r="I35" s="317">
        <v>1</v>
      </c>
      <c r="J35" s="19"/>
      <c r="K35" s="19"/>
    </row>
    <row r="36" spans="1:11">
      <c r="A36" s="316" t="s">
        <v>627</v>
      </c>
      <c r="B36" s="474" t="s">
        <v>3623</v>
      </c>
      <c r="C36" s="317" t="s">
        <v>572</v>
      </c>
      <c r="D36" s="317" t="s">
        <v>573</v>
      </c>
      <c r="E36" s="317" t="s">
        <v>628</v>
      </c>
      <c r="F36" s="318" t="s">
        <v>964</v>
      </c>
      <c r="G36" s="319">
        <v>-34.183605999999997</v>
      </c>
      <c r="H36" s="319">
        <v>-70.840091000000001</v>
      </c>
      <c r="I36" s="317">
        <v>1</v>
      </c>
      <c r="J36" s="19"/>
      <c r="K36" s="19"/>
    </row>
    <row r="37" spans="1:11">
      <c r="A37" s="316" t="s">
        <v>629</v>
      </c>
      <c r="B37" s="474" t="s">
        <v>3623</v>
      </c>
      <c r="C37" s="317" t="s">
        <v>572</v>
      </c>
      <c r="D37" s="317" t="s">
        <v>573</v>
      </c>
      <c r="E37" s="317" t="s">
        <v>630</v>
      </c>
      <c r="F37" s="318" t="s">
        <v>2901</v>
      </c>
      <c r="G37" s="319">
        <v>-34.991827000000001</v>
      </c>
      <c r="H37" s="319">
        <v>-71.229693999999995</v>
      </c>
      <c r="I37" s="317">
        <v>1</v>
      </c>
      <c r="J37" s="19"/>
      <c r="K37" s="19"/>
    </row>
    <row r="38" spans="1:11">
      <c r="A38" s="316" t="s">
        <v>631</v>
      </c>
      <c r="B38" s="474" t="s">
        <v>3623</v>
      </c>
      <c r="C38" s="317" t="s">
        <v>572</v>
      </c>
      <c r="D38" s="317" t="s">
        <v>573</v>
      </c>
      <c r="E38" s="317" t="s">
        <v>614</v>
      </c>
      <c r="F38" s="318" t="s">
        <v>964</v>
      </c>
      <c r="G38" s="319">
        <v>-35.437044</v>
      </c>
      <c r="H38" s="319">
        <v>-71.640187999999995</v>
      </c>
      <c r="I38" s="317">
        <v>1</v>
      </c>
      <c r="J38" s="19"/>
      <c r="K38" s="19"/>
    </row>
    <row r="39" spans="1:11">
      <c r="A39" s="316" t="s">
        <v>632</v>
      </c>
      <c r="B39" s="474" t="s">
        <v>3623</v>
      </c>
      <c r="C39" s="317" t="s">
        <v>572</v>
      </c>
      <c r="D39" s="317" t="s">
        <v>573</v>
      </c>
      <c r="E39" s="317" t="s">
        <v>614</v>
      </c>
      <c r="F39" s="318" t="s">
        <v>964</v>
      </c>
      <c r="G39" s="319">
        <v>-34.183542000000003</v>
      </c>
      <c r="H39" s="319">
        <v>-70.840312999999995</v>
      </c>
      <c r="I39" s="317">
        <v>1</v>
      </c>
      <c r="J39" s="19"/>
      <c r="K39" s="19"/>
    </row>
    <row r="40" spans="1:11">
      <c r="A40" s="316" t="s">
        <v>633</v>
      </c>
      <c r="B40" s="474" t="s">
        <v>3623</v>
      </c>
      <c r="C40" s="317" t="s">
        <v>568</v>
      </c>
      <c r="D40" s="317" t="s">
        <v>634</v>
      </c>
      <c r="E40" s="317" t="s">
        <v>621</v>
      </c>
      <c r="F40" s="318" t="s">
        <v>964</v>
      </c>
      <c r="G40" s="319">
        <v>-35.695163000000001</v>
      </c>
      <c r="H40" s="319">
        <v>-71.687856999999994</v>
      </c>
      <c r="I40" s="317">
        <v>1</v>
      </c>
      <c r="J40" s="19"/>
      <c r="K40" s="19"/>
    </row>
    <row r="41" spans="1:11">
      <c r="A41" s="316" t="s">
        <v>635</v>
      </c>
      <c r="B41" s="474" t="s">
        <v>3623</v>
      </c>
      <c r="C41" s="317" t="s">
        <v>568</v>
      </c>
      <c r="D41" s="317" t="s">
        <v>634</v>
      </c>
      <c r="E41" s="317" t="s">
        <v>621</v>
      </c>
      <c r="F41" s="318" t="s">
        <v>964</v>
      </c>
      <c r="G41" s="319">
        <v>-37.473323999999998</v>
      </c>
      <c r="H41" s="319">
        <v>-73.352018000000001</v>
      </c>
      <c r="I41" s="317">
        <v>1</v>
      </c>
      <c r="J41" s="19"/>
      <c r="K41" s="19"/>
    </row>
    <row r="42" spans="1:11">
      <c r="A42" s="316" t="s">
        <v>636</v>
      </c>
      <c r="B42" s="474" t="s">
        <v>3623</v>
      </c>
      <c r="C42" s="317" t="s">
        <v>572</v>
      </c>
      <c r="D42" s="317" t="s">
        <v>573</v>
      </c>
      <c r="E42" s="317" t="s">
        <v>637</v>
      </c>
      <c r="F42" s="318" t="s">
        <v>964</v>
      </c>
      <c r="G42" s="319">
        <v>-36.739747999999999</v>
      </c>
      <c r="H42" s="319">
        <v>-73.118288000000007</v>
      </c>
      <c r="I42" s="317">
        <v>1</v>
      </c>
      <c r="J42" s="19"/>
      <c r="K42" s="19"/>
    </row>
    <row r="43" spans="1:11">
      <c r="A43" s="316" t="s">
        <v>638</v>
      </c>
      <c r="B43" s="474" t="s">
        <v>3623</v>
      </c>
      <c r="C43" s="317" t="s">
        <v>568</v>
      </c>
      <c r="D43" s="317" t="s">
        <v>634</v>
      </c>
      <c r="E43" s="317" t="s">
        <v>639</v>
      </c>
      <c r="F43" s="318" t="s">
        <v>964</v>
      </c>
      <c r="G43" s="319">
        <v>-29.98029</v>
      </c>
      <c r="H43" s="319">
        <v>-71.328288999999998</v>
      </c>
      <c r="I43" s="317">
        <v>1</v>
      </c>
      <c r="J43" s="19"/>
      <c r="K43" s="19"/>
    </row>
    <row r="44" spans="1:11">
      <c r="A44" s="316" t="s">
        <v>640</v>
      </c>
      <c r="B44" s="474" t="s">
        <v>3623</v>
      </c>
      <c r="C44" s="317" t="s">
        <v>572</v>
      </c>
      <c r="D44" s="317" t="s">
        <v>573</v>
      </c>
      <c r="E44" s="317" t="s">
        <v>641</v>
      </c>
      <c r="F44" s="318" t="s">
        <v>964</v>
      </c>
      <c r="G44" s="319">
        <v>-34.458162000000002</v>
      </c>
      <c r="H44" s="319">
        <v>-70.958862999999994</v>
      </c>
      <c r="I44" s="317">
        <v>1</v>
      </c>
      <c r="J44" s="19"/>
      <c r="K44" s="19"/>
    </row>
    <row r="45" spans="1:11">
      <c r="A45" s="316" t="s">
        <v>642</v>
      </c>
      <c r="B45" s="474" t="s">
        <v>3623</v>
      </c>
      <c r="C45" s="317" t="s">
        <v>568</v>
      </c>
      <c r="D45" s="317" t="s">
        <v>643</v>
      </c>
      <c r="E45" s="317" t="s">
        <v>644</v>
      </c>
      <c r="F45" s="318" t="s">
        <v>3208</v>
      </c>
      <c r="G45" s="319">
        <v>-34.364006000000003</v>
      </c>
      <c r="H45" s="319">
        <v>-70.970350999999994</v>
      </c>
      <c r="I45" s="317">
        <v>1</v>
      </c>
      <c r="J45" s="19"/>
      <c r="K45" s="19"/>
    </row>
    <row r="46" spans="1:11">
      <c r="A46" s="316" t="s">
        <v>645</v>
      </c>
      <c r="B46" s="474" t="s">
        <v>3623</v>
      </c>
      <c r="C46" s="317" t="s">
        <v>572</v>
      </c>
      <c r="D46" s="317" t="s">
        <v>573</v>
      </c>
      <c r="E46" s="317" t="s">
        <v>641</v>
      </c>
      <c r="F46" s="318" t="s">
        <v>964</v>
      </c>
      <c r="G46" s="319">
        <v>-39.371713999999997</v>
      </c>
      <c r="H46" s="319">
        <v>-72.603661000000002</v>
      </c>
      <c r="I46" s="317">
        <v>1</v>
      </c>
      <c r="J46" s="19"/>
      <c r="K46" s="19"/>
    </row>
    <row r="47" spans="1:11">
      <c r="A47" s="316" t="s">
        <v>646</v>
      </c>
      <c r="B47" s="474" t="s">
        <v>3623</v>
      </c>
      <c r="C47" s="317" t="s">
        <v>568</v>
      </c>
      <c r="D47" s="317" t="s">
        <v>643</v>
      </c>
      <c r="E47" s="317" t="s">
        <v>621</v>
      </c>
      <c r="F47" s="318" t="s">
        <v>964</v>
      </c>
      <c r="G47" s="319">
        <v>-37.644920999999997</v>
      </c>
      <c r="H47" s="319">
        <v>-73.636270999999994</v>
      </c>
      <c r="I47" s="317">
        <v>1</v>
      </c>
      <c r="J47" s="19"/>
      <c r="K47" s="19"/>
    </row>
    <row r="48" spans="1:11">
      <c r="A48" s="316" t="s">
        <v>647</v>
      </c>
      <c r="B48" s="474" t="s">
        <v>3623</v>
      </c>
      <c r="C48" s="317" t="s">
        <v>568</v>
      </c>
      <c r="D48" s="317" t="s">
        <v>648</v>
      </c>
      <c r="E48" s="317" t="s">
        <v>570</v>
      </c>
      <c r="F48" s="318" t="s">
        <v>964</v>
      </c>
      <c r="G48" s="319">
        <v>-18.467282000000001</v>
      </c>
      <c r="H48" s="319">
        <v>-70.296724999999995</v>
      </c>
      <c r="I48" s="317">
        <v>1</v>
      </c>
      <c r="J48" s="19"/>
      <c r="K48" s="19"/>
    </row>
    <row r="49" spans="1:11">
      <c r="A49" s="316" t="s">
        <v>649</v>
      </c>
      <c r="B49" s="474" t="s">
        <v>3623</v>
      </c>
      <c r="C49" s="317" t="s">
        <v>568</v>
      </c>
      <c r="D49" s="317" t="s">
        <v>650</v>
      </c>
      <c r="E49" s="317" t="s">
        <v>570</v>
      </c>
      <c r="F49" s="318" t="s">
        <v>964</v>
      </c>
      <c r="G49" s="319">
        <v>-20.254207999999998</v>
      </c>
      <c r="H49" s="319">
        <v>-70.104485999999994</v>
      </c>
      <c r="I49" s="317">
        <v>1</v>
      </c>
      <c r="J49" s="19"/>
      <c r="K49" s="19"/>
    </row>
    <row r="50" spans="1:11">
      <c r="A50" s="316" t="s">
        <v>651</v>
      </c>
      <c r="B50" s="474" t="s">
        <v>3623</v>
      </c>
      <c r="C50" s="317" t="s">
        <v>572</v>
      </c>
      <c r="D50" s="317" t="s">
        <v>573</v>
      </c>
      <c r="E50" s="317" t="s">
        <v>652</v>
      </c>
      <c r="F50" s="318" t="s">
        <v>964</v>
      </c>
      <c r="G50" s="319">
        <v>-23.782575999999999</v>
      </c>
      <c r="H50" s="319">
        <v>-70.324282999999994</v>
      </c>
      <c r="I50" s="317">
        <v>1</v>
      </c>
      <c r="J50" s="19"/>
      <c r="K50" s="19"/>
    </row>
    <row r="51" spans="1:11">
      <c r="A51" s="316" t="s">
        <v>653</v>
      </c>
      <c r="B51" s="474" t="s">
        <v>3623</v>
      </c>
      <c r="C51" s="317" t="s">
        <v>572</v>
      </c>
      <c r="D51" s="317" t="s">
        <v>573</v>
      </c>
      <c r="E51" s="317" t="s">
        <v>654</v>
      </c>
      <c r="F51" s="318" t="s">
        <v>964</v>
      </c>
      <c r="G51" s="319">
        <v>-40.571058000000001</v>
      </c>
      <c r="H51" s="319">
        <v>-73.116107</v>
      </c>
      <c r="I51" s="317">
        <v>1</v>
      </c>
      <c r="J51" s="19"/>
      <c r="K51" s="19"/>
    </row>
    <row r="52" spans="1:11">
      <c r="A52" s="316" t="s">
        <v>655</v>
      </c>
      <c r="B52" s="474" t="s">
        <v>3623</v>
      </c>
      <c r="C52" s="317" t="s">
        <v>568</v>
      </c>
      <c r="D52" s="317" t="s">
        <v>656</v>
      </c>
      <c r="E52" s="317" t="s">
        <v>657</v>
      </c>
      <c r="F52" s="318" t="s">
        <v>964</v>
      </c>
      <c r="G52" s="319">
        <v>-41.128658000000001</v>
      </c>
      <c r="H52" s="319">
        <v>-73.050521000000003</v>
      </c>
      <c r="I52" s="317">
        <v>1</v>
      </c>
      <c r="J52" s="19"/>
      <c r="K52" s="19"/>
    </row>
    <row r="53" spans="1:11">
      <c r="A53" s="316" t="s">
        <v>658</v>
      </c>
      <c r="B53" s="474" t="s">
        <v>3623</v>
      </c>
      <c r="C53" s="317" t="s">
        <v>572</v>
      </c>
      <c r="D53" s="317" t="s">
        <v>573</v>
      </c>
      <c r="E53" s="317" t="s">
        <v>659</v>
      </c>
      <c r="F53" s="318" t="s">
        <v>964</v>
      </c>
      <c r="G53" s="319">
        <v>-41.451535</v>
      </c>
      <c r="H53" s="319">
        <v>-72.953181000000001</v>
      </c>
      <c r="I53" s="317">
        <v>1</v>
      </c>
      <c r="J53" s="19"/>
      <c r="K53" s="19"/>
    </row>
    <row r="54" spans="1:11">
      <c r="A54" s="316" t="s">
        <v>660</v>
      </c>
      <c r="B54" s="474" t="s">
        <v>3623</v>
      </c>
      <c r="C54" s="317" t="s">
        <v>568</v>
      </c>
      <c r="D54" s="317" t="s">
        <v>661</v>
      </c>
      <c r="E54" s="317" t="s">
        <v>570</v>
      </c>
      <c r="F54" s="318" t="s">
        <v>964</v>
      </c>
      <c r="G54" s="319">
        <v>-37.098184000000003</v>
      </c>
      <c r="H54" s="319">
        <v>-73.146288999999996</v>
      </c>
      <c r="I54" s="317">
        <v>1</v>
      </c>
      <c r="J54" s="19"/>
      <c r="K54" s="19"/>
    </row>
    <row r="55" spans="1:11">
      <c r="A55" s="320" t="s">
        <v>662</v>
      </c>
      <c r="B55" s="474" t="s">
        <v>3623</v>
      </c>
      <c r="C55" s="317" t="s">
        <v>572</v>
      </c>
      <c r="D55" s="317" t="s">
        <v>573</v>
      </c>
      <c r="E55" s="317" t="s">
        <v>663</v>
      </c>
      <c r="F55" s="318" t="s">
        <v>964</v>
      </c>
      <c r="G55" s="319">
        <v>-27.8949</v>
      </c>
      <c r="H55" s="319">
        <v>-70.532615000000007</v>
      </c>
      <c r="I55" s="317">
        <v>1</v>
      </c>
      <c r="J55" s="19"/>
      <c r="K55" s="19"/>
    </row>
    <row r="56" spans="1:11">
      <c r="A56" s="316" t="s">
        <v>664</v>
      </c>
      <c r="B56" s="474" t="s">
        <v>3623</v>
      </c>
      <c r="C56" s="317" t="s">
        <v>665</v>
      </c>
      <c r="D56" s="317" t="s">
        <v>666</v>
      </c>
      <c r="E56" s="317" t="s">
        <v>667</v>
      </c>
      <c r="F56" s="318" t="s">
        <v>964</v>
      </c>
      <c r="G56" s="319">
        <v>-29.977247999999999</v>
      </c>
      <c r="H56" s="319">
        <v>-71.277005000000003</v>
      </c>
      <c r="I56" s="317">
        <v>1</v>
      </c>
      <c r="J56" s="19"/>
      <c r="K56" s="19"/>
    </row>
    <row r="57" spans="1:11">
      <c r="A57" s="316" t="s">
        <v>668</v>
      </c>
      <c r="B57" s="474" t="s">
        <v>3623</v>
      </c>
      <c r="C57" s="317" t="s">
        <v>572</v>
      </c>
      <c r="D57" s="317" t="s">
        <v>573</v>
      </c>
      <c r="E57" s="317" t="s">
        <v>669</v>
      </c>
      <c r="F57" s="318" t="s">
        <v>964</v>
      </c>
      <c r="G57" s="319">
        <v>-32.953226000000001</v>
      </c>
      <c r="H57" s="319">
        <v>-71.250375000000005</v>
      </c>
      <c r="I57" s="317">
        <v>1</v>
      </c>
      <c r="J57" s="19"/>
      <c r="K57" s="19"/>
    </row>
    <row r="58" spans="1:11">
      <c r="A58" s="316" t="s">
        <v>670</v>
      </c>
      <c r="B58" s="474" t="s">
        <v>3623</v>
      </c>
      <c r="C58" s="317" t="s">
        <v>572</v>
      </c>
      <c r="D58" s="317" t="s">
        <v>573</v>
      </c>
      <c r="E58" s="317" t="s">
        <v>671</v>
      </c>
      <c r="F58" s="318" t="s">
        <v>964</v>
      </c>
      <c r="G58" s="319">
        <v>-33.422199999999997</v>
      </c>
      <c r="H58" s="319">
        <v>-70.729900000000001</v>
      </c>
      <c r="I58" s="317">
        <v>1</v>
      </c>
      <c r="J58" s="19"/>
      <c r="K58" s="19"/>
    </row>
    <row r="59" spans="1:11">
      <c r="A59" s="316" t="s">
        <v>672</v>
      </c>
      <c r="B59" s="474" t="s">
        <v>3623</v>
      </c>
      <c r="C59" s="317" t="s">
        <v>572</v>
      </c>
      <c r="D59" s="317" t="s">
        <v>573</v>
      </c>
      <c r="E59" s="317" t="s">
        <v>673</v>
      </c>
      <c r="F59" s="318" t="s">
        <v>964</v>
      </c>
      <c r="G59" s="319">
        <v>-35.138506</v>
      </c>
      <c r="H59" s="319">
        <v>-71.367137</v>
      </c>
      <c r="I59" s="317">
        <v>1</v>
      </c>
      <c r="J59" s="19"/>
      <c r="K59" s="19"/>
    </row>
    <row r="60" spans="1:11">
      <c r="A60" s="316" t="s">
        <v>674</v>
      </c>
      <c r="B60" s="474" t="s">
        <v>3623</v>
      </c>
      <c r="C60" s="317" t="s">
        <v>572</v>
      </c>
      <c r="D60" s="317" t="s">
        <v>573</v>
      </c>
      <c r="E60" s="317" t="s">
        <v>675</v>
      </c>
      <c r="F60" s="318" t="s">
        <v>3378</v>
      </c>
      <c r="G60" s="319">
        <v>-23.457128000000001</v>
      </c>
      <c r="H60" s="319">
        <v>-70.215969999999999</v>
      </c>
      <c r="I60" s="317">
        <v>1</v>
      </c>
      <c r="J60" s="19"/>
      <c r="K60" s="19"/>
    </row>
    <row r="61" spans="1:11">
      <c r="A61" s="316" t="s">
        <v>676</v>
      </c>
      <c r="B61" s="474" t="s">
        <v>3623</v>
      </c>
      <c r="C61" s="317" t="s">
        <v>572</v>
      </c>
      <c r="D61" s="317" t="s">
        <v>573</v>
      </c>
      <c r="E61" s="317" t="s">
        <v>677</v>
      </c>
      <c r="F61" s="318" t="s">
        <v>3006</v>
      </c>
      <c r="G61" s="319">
        <v>-22.428290000000001</v>
      </c>
      <c r="H61" s="319">
        <v>-68.922972999999999</v>
      </c>
      <c r="I61" s="317">
        <v>1</v>
      </c>
      <c r="J61" s="19"/>
      <c r="K61" s="19"/>
    </row>
    <row r="62" spans="1:11">
      <c r="A62" s="316" t="s">
        <v>678</v>
      </c>
      <c r="B62" s="474" t="s">
        <v>3623</v>
      </c>
      <c r="C62" s="317" t="s">
        <v>572</v>
      </c>
      <c r="D62" s="317" t="s">
        <v>573</v>
      </c>
      <c r="E62" s="317" t="s">
        <v>679</v>
      </c>
      <c r="F62" s="432" t="s">
        <v>3356</v>
      </c>
      <c r="G62" s="319">
        <v>-18.428854000000001</v>
      </c>
      <c r="H62" s="319">
        <v>-70.294608999999994</v>
      </c>
      <c r="I62" s="317">
        <v>1</v>
      </c>
      <c r="J62" s="19"/>
      <c r="K62" s="19"/>
    </row>
    <row r="63" spans="1:11">
      <c r="A63" s="316" t="s">
        <v>680</v>
      </c>
      <c r="B63" s="474" t="s">
        <v>3623</v>
      </c>
      <c r="C63" s="317" t="s">
        <v>681</v>
      </c>
      <c r="D63" s="317" t="s">
        <v>573</v>
      </c>
      <c r="E63" s="317" t="s">
        <v>573</v>
      </c>
      <c r="F63" s="318" t="s">
        <v>3374</v>
      </c>
      <c r="G63" s="319">
        <v>-27.483725</v>
      </c>
      <c r="H63" s="319">
        <v>-70.381320000000002</v>
      </c>
      <c r="I63" s="317">
        <v>1</v>
      </c>
      <c r="J63" s="19"/>
      <c r="K63" s="19"/>
    </row>
    <row r="64" spans="1:11">
      <c r="A64" s="316" t="s">
        <v>682</v>
      </c>
      <c r="B64" s="474" t="s">
        <v>3623</v>
      </c>
      <c r="C64" s="317" t="s">
        <v>572</v>
      </c>
      <c r="D64" s="317" t="s">
        <v>573</v>
      </c>
      <c r="E64" s="317" t="s">
        <v>683</v>
      </c>
      <c r="F64" s="432" t="s">
        <v>3375</v>
      </c>
      <c r="G64" s="319">
        <v>-33.484552999999998</v>
      </c>
      <c r="H64" s="319">
        <v>-70.627238000000006</v>
      </c>
      <c r="I64" s="317">
        <v>1</v>
      </c>
      <c r="J64" s="19"/>
      <c r="K64" s="19"/>
    </row>
    <row r="65" spans="1:11">
      <c r="A65" s="316" t="s">
        <v>684</v>
      </c>
      <c r="B65" s="474" t="s">
        <v>3623</v>
      </c>
      <c r="C65" s="317" t="s">
        <v>572</v>
      </c>
      <c r="D65" s="317" t="s">
        <v>573</v>
      </c>
      <c r="E65" s="317" t="s">
        <v>685</v>
      </c>
      <c r="F65" s="318" t="s">
        <v>3376</v>
      </c>
      <c r="G65" s="319">
        <v>-31.176095</v>
      </c>
      <c r="H65" s="319">
        <v>-71.009945999999999</v>
      </c>
      <c r="I65" s="317">
        <v>1</v>
      </c>
      <c r="J65" s="19"/>
      <c r="K65" s="19"/>
    </row>
    <row r="66" spans="1:11">
      <c r="A66" s="316" t="s">
        <v>686</v>
      </c>
      <c r="B66" s="474" t="s">
        <v>3623</v>
      </c>
      <c r="C66" s="317" t="s">
        <v>681</v>
      </c>
      <c r="D66" s="317" t="s">
        <v>573</v>
      </c>
      <c r="E66" s="317" t="s">
        <v>573</v>
      </c>
      <c r="F66" s="432" t="s">
        <v>3000</v>
      </c>
      <c r="G66" s="319">
        <v>-28.799703999999998</v>
      </c>
      <c r="H66" s="319">
        <v>-70.977958999999998</v>
      </c>
      <c r="I66" s="317">
        <v>1</v>
      </c>
      <c r="J66" s="19"/>
      <c r="K66" s="19"/>
    </row>
    <row r="67" spans="1:11">
      <c r="A67" s="316" t="s">
        <v>687</v>
      </c>
      <c r="B67" s="474" t="s">
        <v>3623</v>
      </c>
      <c r="C67" s="317" t="s">
        <v>572</v>
      </c>
      <c r="D67" s="317" t="s">
        <v>573</v>
      </c>
      <c r="E67" s="317" t="s">
        <v>688</v>
      </c>
      <c r="F67" s="318" t="s">
        <v>3371</v>
      </c>
      <c r="G67" s="319">
        <v>-33.076998000000003</v>
      </c>
      <c r="H67" s="319">
        <v>-71.541616000000005</v>
      </c>
      <c r="I67" s="317">
        <v>1</v>
      </c>
      <c r="J67" s="19"/>
      <c r="K67" s="19"/>
    </row>
    <row r="68" spans="1:11">
      <c r="A68" s="316" t="s">
        <v>689</v>
      </c>
      <c r="B68" s="474" t="s">
        <v>3623</v>
      </c>
      <c r="C68" s="317" t="s">
        <v>572</v>
      </c>
      <c r="D68" s="317" t="s">
        <v>573</v>
      </c>
      <c r="E68" s="317" t="s">
        <v>690</v>
      </c>
      <c r="F68" s="318" t="s">
        <v>2852</v>
      </c>
      <c r="G68" s="319">
        <v>-32.775475999999998</v>
      </c>
      <c r="H68" s="319">
        <v>-70.960795000000005</v>
      </c>
      <c r="I68" s="317">
        <v>1</v>
      </c>
      <c r="J68" s="19"/>
      <c r="K68" s="19"/>
    </row>
    <row r="69" spans="1:11">
      <c r="A69" s="316" t="s">
        <v>691</v>
      </c>
      <c r="B69" s="474" t="s">
        <v>3623</v>
      </c>
      <c r="C69" s="317" t="s">
        <v>572</v>
      </c>
      <c r="D69" s="317" t="s">
        <v>573</v>
      </c>
      <c r="E69" s="317" t="s">
        <v>692</v>
      </c>
      <c r="F69" s="318" t="s">
        <v>3372</v>
      </c>
      <c r="G69" s="319">
        <v>-32.933413000000002</v>
      </c>
      <c r="H69" s="319">
        <v>-71.517904999999999</v>
      </c>
      <c r="I69" s="317">
        <v>1</v>
      </c>
      <c r="J69" s="19"/>
      <c r="K69" s="19"/>
    </row>
    <row r="70" spans="1:11">
      <c r="A70" s="316" t="s">
        <v>693</v>
      </c>
      <c r="B70" s="474" t="s">
        <v>3623</v>
      </c>
      <c r="C70" s="317" t="s">
        <v>572</v>
      </c>
      <c r="D70" s="317" t="s">
        <v>573</v>
      </c>
      <c r="E70" s="317" t="s">
        <v>694</v>
      </c>
      <c r="F70" s="432" t="s">
        <v>3373</v>
      </c>
      <c r="G70" s="319">
        <v>-33.108400000000003</v>
      </c>
      <c r="H70" s="319">
        <v>-71.558599999999998</v>
      </c>
      <c r="I70" s="317">
        <v>1</v>
      </c>
      <c r="J70" s="19"/>
      <c r="K70" s="19"/>
    </row>
    <row r="71" spans="1:11">
      <c r="A71" s="316" t="s">
        <v>695</v>
      </c>
      <c r="B71" s="474" t="s">
        <v>3623</v>
      </c>
      <c r="C71" s="317" t="s">
        <v>572</v>
      </c>
      <c r="D71" s="317" t="s">
        <v>573</v>
      </c>
      <c r="E71" s="317" t="s">
        <v>696</v>
      </c>
      <c r="F71" s="318" t="s">
        <v>2852</v>
      </c>
      <c r="G71" s="319">
        <v>-32.911000999999999</v>
      </c>
      <c r="H71" s="319">
        <v>-70.301227999999995</v>
      </c>
      <c r="I71" s="317">
        <v>1</v>
      </c>
      <c r="J71" s="19"/>
      <c r="K71" s="19"/>
    </row>
    <row r="72" spans="1:11">
      <c r="A72" s="316" t="s">
        <v>697</v>
      </c>
      <c r="B72" s="474" t="s">
        <v>3623</v>
      </c>
      <c r="C72" s="317" t="s">
        <v>568</v>
      </c>
      <c r="D72" s="317" t="s">
        <v>698</v>
      </c>
      <c r="E72" s="317" t="s">
        <v>699</v>
      </c>
      <c r="F72" s="432" t="s">
        <v>3373</v>
      </c>
      <c r="G72" s="319">
        <v>-33.601309999999998</v>
      </c>
      <c r="H72" s="319">
        <v>-71.603419000000002</v>
      </c>
      <c r="I72" s="317">
        <v>1</v>
      </c>
      <c r="J72" s="19"/>
      <c r="K72" s="19"/>
    </row>
    <row r="73" spans="1:11">
      <c r="A73" s="316" t="s">
        <v>700</v>
      </c>
      <c r="B73" s="474" t="s">
        <v>3623</v>
      </c>
      <c r="C73" s="317" t="s">
        <v>572</v>
      </c>
      <c r="D73" s="317" t="s">
        <v>573</v>
      </c>
      <c r="E73" s="317" t="s">
        <v>623</v>
      </c>
      <c r="F73" s="318" t="s">
        <v>2852</v>
      </c>
      <c r="G73" s="319">
        <v>-32.761336999999997</v>
      </c>
      <c r="H73" s="319">
        <v>-70.715563000000003</v>
      </c>
      <c r="I73" s="317">
        <v>1</v>
      </c>
      <c r="J73" s="19"/>
      <c r="K73" s="19"/>
    </row>
    <row r="74" spans="1:11">
      <c r="A74" s="316" t="s">
        <v>701</v>
      </c>
      <c r="B74" s="474" t="s">
        <v>3623</v>
      </c>
      <c r="C74" s="317" t="s">
        <v>572</v>
      </c>
      <c r="D74" s="317" t="s">
        <v>573</v>
      </c>
      <c r="E74" s="317" t="s">
        <v>589</v>
      </c>
      <c r="F74" s="318" t="s">
        <v>3368</v>
      </c>
      <c r="G74" s="319">
        <v>-33.411318999999999</v>
      </c>
      <c r="H74" s="319">
        <v>-70.688194999999993</v>
      </c>
      <c r="I74" s="317">
        <v>1</v>
      </c>
      <c r="J74" s="19"/>
      <c r="K74" s="19"/>
    </row>
    <row r="75" spans="1:11">
      <c r="A75" s="316" t="s">
        <v>702</v>
      </c>
      <c r="B75" s="474" t="s">
        <v>3623</v>
      </c>
      <c r="C75" s="317" t="s">
        <v>568</v>
      </c>
      <c r="D75" s="317" t="s">
        <v>587</v>
      </c>
      <c r="E75" s="317" t="s">
        <v>577</v>
      </c>
      <c r="F75" s="318" t="s">
        <v>3369</v>
      </c>
      <c r="G75" s="319">
        <v>-33.506520999999999</v>
      </c>
      <c r="H75" s="319">
        <v>-70.574534999999997</v>
      </c>
      <c r="I75" s="317">
        <v>1</v>
      </c>
      <c r="J75" s="19"/>
      <c r="K75" s="19"/>
    </row>
    <row r="76" spans="1:11">
      <c r="A76" s="316" t="s">
        <v>703</v>
      </c>
      <c r="B76" s="474" t="s">
        <v>3623</v>
      </c>
      <c r="C76" s="317" t="s">
        <v>572</v>
      </c>
      <c r="D76" s="317" t="s">
        <v>573</v>
      </c>
      <c r="E76" s="317" t="s">
        <v>589</v>
      </c>
      <c r="F76" s="432" t="s">
        <v>3365</v>
      </c>
      <c r="G76" s="319">
        <v>-27.350254</v>
      </c>
      <c r="H76" s="319">
        <v>-70.43974</v>
      </c>
      <c r="I76" s="317">
        <v>1</v>
      </c>
      <c r="J76" s="19"/>
      <c r="K76" s="19"/>
    </row>
    <row r="77" spans="1:11">
      <c r="A77" s="316" t="s">
        <v>704</v>
      </c>
      <c r="B77" s="474" t="s">
        <v>3623</v>
      </c>
      <c r="C77" s="317" t="s">
        <v>572</v>
      </c>
      <c r="D77" s="317" t="s">
        <v>573</v>
      </c>
      <c r="E77" s="317" t="s">
        <v>705</v>
      </c>
      <c r="F77" s="432" t="s">
        <v>3370</v>
      </c>
      <c r="G77" s="319">
        <v>-33.344690999999997</v>
      </c>
      <c r="H77" s="319">
        <v>-70.571252999999999</v>
      </c>
      <c r="I77" s="317">
        <v>1</v>
      </c>
      <c r="J77" s="19"/>
      <c r="K77" s="19"/>
    </row>
    <row r="78" spans="1:11">
      <c r="A78" s="316" t="s">
        <v>706</v>
      </c>
      <c r="B78" s="474" t="s">
        <v>3623</v>
      </c>
      <c r="C78" s="317" t="s">
        <v>572</v>
      </c>
      <c r="D78" s="317" t="s">
        <v>573</v>
      </c>
      <c r="E78" s="317" t="s">
        <v>2897</v>
      </c>
      <c r="F78" s="432" t="s">
        <v>3366</v>
      </c>
      <c r="G78" s="319">
        <v>-33.422784999999998</v>
      </c>
      <c r="H78" s="319">
        <v>-70.730770000000007</v>
      </c>
      <c r="I78" s="317">
        <v>1</v>
      </c>
      <c r="J78" s="19"/>
      <c r="K78" s="19"/>
    </row>
    <row r="79" spans="1:11">
      <c r="A79" s="316" t="s">
        <v>707</v>
      </c>
      <c r="B79" s="474" t="s">
        <v>3623</v>
      </c>
      <c r="C79" s="317" t="s">
        <v>681</v>
      </c>
      <c r="D79" s="317" t="s">
        <v>573</v>
      </c>
      <c r="E79" s="317" t="s">
        <v>573</v>
      </c>
      <c r="F79" s="432" t="s">
        <v>3367</v>
      </c>
      <c r="G79" s="319">
        <v>-33.650137999999998</v>
      </c>
      <c r="H79" s="319">
        <v>-70.611954999999995</v>
      </c>
      <c r="I79" s="317">
        <v>1</v>
      </c>
      <c r="J79" s="19"/>
      <c r="K79" s="19"/>
    </row>
    <row r="80" spans="1:11">
      <c r="A80" s="316" t="s">
        <v>708</v>
      </c>
      <c r="B80" s="474" t="s">
        <v>3623</v>
      </c>
      <c r="C80" s="317" t="s">
        <v>572</v>
      </c>
      <c r="D80" s="317" t="s">
        <v>573</v>
      </c>
      <c r="E80" s="317" t="s">
        <v>669</v>
      </c>
      <c r="F80" s="432" t="s">
        <v>3017</v>
      </c>
      <c r="G80" s="319">
        <v>-33.691431000000001</v>
      </c>
      <c r="H80" s="319">
        <v>-71.237363000000002</v>
      </c>
      <c r="I80" s="317">
        <v>1</v>
      </c>
      <c r="J80" s="19"/>
      <c r="K80" s="19"/>
    </row>
    <row r="81" spans="1:11">
      <c r="A81" s="316" t="s">
        <v>709</v>
      </c>
      <c r="B81" s="474" t="s">
        <v>3623</v>
      </c>
      <c r="C81" s="317" t="s">
        <v>572</v>
      </c>
      <c r="D81" s="317" t="s">
        <v>573</v>
      </c>
      <c r="E81" s="317" t="s">
        <v>710</v>
      </c>
      <c r="F81" s="436" t="s">
        <v>3352</v>
      </c>
      <c r="G81" s="319">
        <v>-37.860537999999998</v>
      </c>
      <c r="H81" s="319">
        <v>-72.379568000000006</v>
      </c>
      <c r="I81" s="317">
        <v>1</v>
      </c>
      <c r="J81" s="19"/>
      <c r="K81" s="19"/>
    </row>
    <row r="82" spans="1:11">
      <c r="A82" s="316" t="s">
        <v>711</v>
      </c>
      <c r="B82" s="474" t="s">
        <v>3623</v>
      </c>
      <c r="C82" s="317" t="s">
        <v>572</v>
      </c>
      <c r="D82" s="317" t="s">
        <v>573</v>
      </c>
      <c r="E82" s="317" t="s">
        <v>712</v>
      </c>
      <c r="F82" s="318" t="s">
        <v>3022</v>
      </c>
      <c r="G82" s="319">
        <v>-34.397061999999998</v>
      </c>
      <c r="H82" s="319">
        <v>-71.724930000000001</v>
      </c>
      <c r="I82" s="317">
        <v>1</v>
      </c>
      <c r="J82" s="19"/>
      <c r="K82" s="19"/>
    </row>
    <row r="83" spans="1:11">
      <c r="A83" s="316" t="s">
        <v>713</v>
      </c>
      <c r="B83" s="474" t="s">
        <v>3623</v>
      </c>
      <c r="C83" s="317" t="s">
        <v>572</v>
      </c>
      <c r="D83" s="317" t="s">
        <v>573</v>
      </c>
      <c r="E83" s="317" t="s">
        <v>710</v>
      </c>
      <c r="F83" s="318" t="s">
        <v>3588</v>
      </c>
      <c r="G83" s="319">
        <v>-34.656999999999996</v>
      </c>
      <c r="H83" s="319">
        <v>-71.201899999999995</v>
      </c>
      <c r="I83" s="317">
        <v>1</v>
      </c>
      <c r="J83" s="19"/>
      <c r="K83" s="19"/>
    </row>
    <row r="84" spans="1:11">
      <c r="A84" s="316" t="s">
        <v>714</v>
      </c>
      <c r="B84" s="474" t="s">
        <v>3623</v>
      </c>
      <c r="C84" s="317" t="s">
        <v>572</v>
      </c>
      <c r="D84" s="317" t="s">
        <v>573</v>
      </c>
      <c r="E84" s="317" t="s">
        <v>630</v>
      </c>
      <c r="F84" s="318" t="s">
        <v>3589</v>
      </c>
      <c r="G84" s="319">
        <v>-34.632103000000001</v>
      </c>
      <c r="H84" s="319">
        <v>-71.345528000000002</v>
      </c>
      <c r="I84" s="317">
        <v>1</v>
      </c>
      <c r="J84" s="19"/>
      <c r="K84" s="19"/>
    </row>
    <row r="85" spans="1:11">
      <c r="A85" s="316" t="s">
        <v>715</v>
      </c>
      <c r="B85" s="474" t="s">
        <v>3623</v>
      </c>
      <c r="C85" s="317" t="s">
        <v>572</v>
      </c>
      <c r="D85" s="317" t="s">
        <v>573</v>
      </c>
      <c r="E85" s="317" t="s">
        <v>716</v>
      </c>
      <c r="F85" s="318" t="s">
        <v>2851</v>
      </c>
      <c r="G85" s="319">
        <v>-34.168098999999998</v>
      </c>
      <c r="H85" s="319">
        <v>-70.726180999999997</v>
      </c>
      <c r="I85" s="317">
        <v>1</v>
      </c>
      <c r="J85" s="19"/>
      <c r="K85" s="19"/>
    </row>
    <row r="86" spans="1:11">
      <c r="A86" s="316" t="s">
        <v>717</v>
      </c>
      <c r="B86" s="474" t="s">
        <v>3623</v>
      </c>
      <c r="C86" s="317" t="s">
        <v>572</v>
      </c>
      <c r="D86" s="317" t="s">
        <v>573</v>
      </c>
      <c r="E86" s="317" t="s">
        <v>614</v>
      </c>
      <c r="F86" s="318" t="s">
        <v>3023</v>
      </c>
      <c r="G86" s="319">
        <v>-34.061084999999999</v>
      </c>
      <c r="H86" s="319">
        <v>-70.710373000000004</v>
      </c>
      <c r="I86" s="317">
        <v>1</v>
      </c>
      <c r="J86" s="19"/>
      <c r="K86" s="19"/>
    </row>
    <row r="87" spans="1:11">
      <c r="A87" s="316" t="s">
        <v>718</v>
      </c>
      <c r="B87" s="474" t="s">
        <v>3623</v>
      </c>
      <c r="C87" s="317" t="s">
        <v>572</v>
      </c>
      <c r="D87" s="317" t="s">
        <v>573</v>
      </c>
      <c r="E87" s="317" t="s">
        <v>719</v>
      </c>
      <c r="F87" s="318" t="s">
        <v>3361</v>
      </c>
      <c r="G87" s="319">
        <v>-35.363714999999999</v>
      </c>
      <c r="H87" s="319">
        <v>-72.402535999999998</v>
      </c>
      <c r="I87" s="317">
        <v>1</v>
      </c>
      <c r="J87" s="19"/>
      <c r="K87" s="19"/>
    </row>
    <row r="88" spans="1:11">
      <c r="A88" s="316" t="s">
        <v>720</v>
      </c>
      <c r="B88" s="474" t="s">
        <v>3623</v>
      </c>
      <c r="C88" s="317" t="s">
        <v>568</v>
      </c>
      <c r="D88" s="317" t="s">
        <v>721</v>
      </c>
      <c r="E88" s="317" t="s">
        <v>612</v>
      </c>
      <c r="F88" s="318" t="s">
        <v>3362</v>
      </c>
      <c r="G88" s="319">
        <v>-35.962226000000001</v>
      </c>
      <c r="H88" s="319">
        <v>-72.303871000000001</v>
      </c>
      <c r="I88" s="317">
        <v>1</v>
      </c>
      <c r="J88" s="19"/>
      <c r="K88" s="19"/>
    </row>
    <row r="89" spans="1:11">
      <c r="A89" s="316" t="s">
        <v>722</v>
      </c>
      <c r="B89" s="474" t="s">
        <v>3623</v>
      </c>
      <c r="C89" s="317" t="s">
        <v>572</v>
      </c>
      <c r="D89" s="317" t="s">
        <v>573</v>
      </c>
      <c r="E89" s="317" t="s">
        <v>723</v>
      </c>
      <c r="F89" s="318" t="s">
        <v>2854</v>
      </c>
      <c r="G89" s="319">
        <v>-36.434204999999999</v>
      </c>
      <c r="H89" s="319">
        <v>-71.951098999999999</v>
      </c>
      <c r="I89" s="317">
        <v>1</v>
      </c>
      <c r="J89" s="19"/>
      <c r="K89" s="19"/>
    </row>
    <row r="90" spans="1:11">
      <c r="A90" s="316" t="s">
        <v>724</v>
      </c>
      <c r="B90" s="474" t="s">
        <v>3623</v>
      </c>
      <c r="C90" s="317" t="s">
        <v>568</v>
      </c>
      <c r="D90" s="317" t="s">
        <v>725</v>
      </c>
      <c r="E90" s="317" t="s">
        <v>570</v>
      </c>
      <c r="F90" s="318" t="s">
        <v>3359</v>
      </c>
      <c r="G90" s="319">
        <v>-35.581401999999997</v>
      </c>
      <c r="H90" s="319">
        <v>-71.708889999999997</v>
      </c>
      <c r="I90" s="317">
        <v>1</v>
      </c>
      <c r="J90" s="19"/>
      <c r="K90" s="19"/>
    </row>
    <row r="91" spans="1:11">
      <c r="A91" s="316" t="s">
        <v>726</v>
      </c>
      <c r="B91" s="474" t="s">
        <v>3623</v>
      </c>
      <c r="C91" s="317" t="s">
        <v>568</v>
      </c>
      <c r="D91" s="317" t="s">
        <v>727</v>
      </c>
      <c r="E91" s="317" t="s">
        <v>728</v>
      </c>
      <c r="F91" s="318" t="s">
        <v>3363</v>
      </c>
      <c r="G91" s="319">
        <v>-35.588653999999998</v>
      </c>
      <c r="H91" s="319">
        <v>-71.529636999999994</v>
      </c>
      <c r="I91" s="317">
        <v>1</v>
      </c>
      <c r="J91" s="19"/>
      <c r="K91" s="19"/>
    </row>
    <row r="92" spans="1:11">
      <c r="A92" s="316" t="s">
        <v>729</v>
      </c>
      <c r="B92" s="474" t="s">
        <v>3623</v>
      </c>
      <c r="C92" s="317" t="s">
        <v>568</v>
      </c>
      <c r="D92" s="317" t="s">
        <v>730</v>
      </c>
      <c r="E92" s="317" t="s">
        <v>731</v>
      </c>
      <c r="F92" s="432" t="s">
        <v>3360</v>
      </c>
      <c r="G92" s="319">
        <v>-35.588653999999998</v>
      </c>
      <c r="H92" s="319">
        <v>-71.712100000000007</v>
      </c>
      <c r="I92" s="317">
        <v>1</v>
      </c>
      <c r="J92" s="19"/>
      <c r="K92" s="19"/>
    </row>
    <row r="93" spans="1:11">
      <c r="A93" s="316" t="s">
        <v>732</v>
      </c>
      <c r="B93" s="474" t="s">
        <v>3623</v>
      </c>
      <c r="C93" s="317" t="s">
        <v>568</v>
      </c>
      <c r="D93" s="317" t="s">
        <v>3043</v>
      </c>
      <c r="E93" s="317" t="s">
        <v>570</v>
      </c>
      <c r="F93" s="432" t="s">
        <v>3276</v>
      </c>
      <c r="G93" s="319">
        <v>-36.840400000000002</v>
      </c>
      <c r="H93" s="319">
        <v>-73.092299999999994</v>
      </c>
      <c r="I93" s="317">
        <v>1</v>
      </c>
      <c r="J93" s="19"/>
      <c r="K93" s="19"/>
    </row>
    <row r="94" spans="1:11">
      <c r="A94" s="316" t="s">
        <v>733</v>
      </c>
      <c r="B94" s="474" t="s">
        <v>3623</v>
      </c>
      <c r="C94" s="317" t="s">
        <v>568</v>
      </c>
      <c r="D94" s="317" t="s">
        <v>3044</v>
      </c>
      <c r="E94" s="317" t="s">
        <v>731</v>
      </c>
      <c r="F94" s="318" t="s">
        <v>3106</v>
      </c>
      <c r="G94" s="319">
        <v>-36.620215000000002</v>
      </c>
      <c r="H94" s="319">
        <v>-72.952966000000004</v>
      </c>
      <c r="I94" s="317">
        <v>1</v>
      </c>
      <c r="J94" s="19"/>
      <c r="K94" s="19"/>
    </row>
    <row r="95" spans="1:11">
      <c r="A95" s="316" t="s">
        <v>734</v>
      </c>
      <c r="B95" s="474" t="s">
        <v>3623</v>
      </c>
      <c r="C95" s="317" t="s">
        <v>568</v>
      </c>
      <c r="D95" s="317" t="s">
        <v>735</v>
      </c>
      <c r="E95" s="317" t="s">
        <v>731</v>
      </c>
      <c r="F95" s="318" t="s">
        <v>2853</v>
      </c>
      <c r="G95" s="319">
        <v>-38.431899999999999</v>
      </c>
      <c r="H95" s="319">
        <v>-71.901399999999995</v>
      </c>
      <c r="I95" s="317">
        <v>1</v>
      </c>
      <c r="J95" s="19"/>
      <c r="K95" s="19"/>
    </row>
    <row r="96" spans="1:11">
      <c r="A96" s="316" t="s">
        <v>736</v>
      </c>
      <c r="B96" s="474" t="s">
        <v>3623</v>
      </c>
      <c r="C96" s="317" t="s">
        <v>568</v>
      </c>
      <c r="D96" s="317" t="s">
        <v>737</v>
      </c>
      <c r="E96" s="317" t="s">
        <v>570</v>
      </c>
      <c r="F96" s="318" t="s">
        <v>2853</v>
      </c>
      <c r="G96" s="319">
        <v>-37.442205000000001</v>
      </c>
      <c r="H96" s="319">
        <v>-72.329256999999998</v>
      </c>
      <c r="I96" s="317">
        <v>1</v>
      </c>
      <c r="J96" s="19"/>
      <c r="K96" s="19"/>
    </row>
    <row r="97" spans="1:11">
      <c r="A97" s="316" t="s">
        <v>738</v>
      </c>
      <c r="B97" s="474" t="s">
        <v>3623</v>
      </c>
      <c r="C97" s="317" t="s">
        <v>568</v>
      </c>
      <c r="D97" s="317" t="s">
        <v>739</v>
      </c>
      <c r="E97" s="317" t="s">
        <v>740</v>
      </c>
      <c r="F97" s="318" t="s">
        <v>2853</v>
      </c>
      <c r="G97" s="319">
        <v>-37.948180000000001</v>
      </c>
      <c r="H97" s="319">
        <v>-72.450684999999993</v>
      </c>
      <c r="I97" s="317">
        <v>1</v>
      </c>
      <c r="J97" s="19"/>
      <c r="K97" s="19"/>
    </row>
    <row r="98" spans="1:11">
      <c r="A98" s="316" t="s">
        <v>741</v>
      </c>
      <c r="B98" s="474" t="s">
        <v>3623</v>
      </c>
      <c r="C98" s="317" t="s">
        <v>568</v>
      </c>
      <c r="D98" s="317" t="s">
        <v>742</v>
      </c>
      <c r="E98" s="317" t="s">
        <v>570</v>
      </c>
      <c r="F98" s="318" t="s">
        <v>2853</v>
      </c>
      <c r="G98" s="319">
        <v>-38.541696999999999</v>
      </c>
      <c r="H98" s="319">
        <v>-72.461511000000002</v>
      </c>
      <c r="I98" s="317">
        <v>1</v>
      </c>
      <c r="J98" s="19"/>
      <c r="K98" s="19"/>
    </row>
    <row r="99" spans="1:11">
      <c r="A99" s="316" t="s">
        <v>743</v>
      </c>
      <c r="B99" s="474" t="s">
        <v>3623</v>
      </c>
      <c r="C99" s="317" t="s">
        <v>681</v>
      </c>
      <c r="D99" s="317" t="s">
        <v>573</v>
      </c>
      <c r="E99" s="317" t="s">
        <v>573</v>
      </c>
      <c r="F99" s="432" t="s">
        <v>3364</v>
      </c>
      <c r="G99" s="319">
        <v>-34.182864000000002</v>
      </c>
      <c r="H99" s="319">
        <v>-70.83963</v>
      </c>
      <c r="I99" s="317">
        <v>1</v>
      </c>
      <c r="J99" s="19"/>
      <c r="K99" s="19"/>
    </row>
    <row r="100" spans="1:11">
      <c r="A100" s="316" t="s">
        <v>744</v>
      </c>
      <c r="B100" s="474" t="s">
        <v>3623</v>
      </c>
      <c r="C100" s="317" t="s">
        <v>681</v>
      </c>
      <c r="D100" s="317" t="s">
        <v>573</v>
      </c>
      <c r="E100" s="317" t="s">
        <v>573</v>
      </c>
      <c r="F100" s="432" t="s">
        <v>3024</v>
      </c>
      <c r="G100" s="319">
        <v>-34.183140999999999</v>
      </c>
      <c r="H100" s="319">
        <v>-70.840282999999999</v>
      </c>
      <c r="I100" s="317">
        <v>1</v>
      </c>
      <c r="J100" s="19"/>
      <c r="K100" s="19"/>
    </row>
    <row r="101" spans="1:11">
      <c r="A101" s="316" t="s">
        <v>745</v>
      </c>
      <c r="B101" s="474" t="s">
        <v>3623</v>
      </c>
      <c r="C101" s="317" t="s">
        <v>681</v>
      </c>
      <c r="D101" s="317" t="s">
        <v>573</v>
      </c>
      <c r="E101" s="317" t="s">
        <v>573</v>
      </c>
      <c r="F101" s="318" t="s">
        <v>2894</v>
      </c>
      <c r="G101" s="319">
        <v>-36.631503000000002</v>
      </c>
      <c r="H101" s="319">
        <v>-72.949128000000002</v>
      </c>
      <c r="I101" s="317">
        <v>1</v>
      </c>
      <c r="J101" s="19"/>
      <c r="K101" s="19"/>
    </row>
    <row r="102" spans="1:11">
      <c r="A102" s="316" t="s">
        <v>746</v>
      </c>
      <c r="B102" s="474" t="s">
        <v>3623</v>
      </c>
      <c r="C102" s="317" t="s">
        <v>747</v>
      </c>
      <c r="D102" s="317" t="s">
        <v>573</v>
      </c>
      <c r="E102" s="317" t="s">
        <v>573</v>
      </c>
      <c r="F102" s="432" t="s">
        <v>3358</v>
      </c>
      <c r="G102" s="319">
        <v>-35.139612</v>
      </c>
      <c r="H102" s="319">
        <v>-71.368025000000003</v>
      </c>
      <c r="I102" s="317">
        <v>1</v>
      </c>
      <c r="J102" s="19"/>
      <c r="K102" s="19"/>
    </row>
    <row r="103" spans="1:11">
      <c r="A103" s="316" t="s">
        <v>748</v>
      </c>
      <c r="B103" s="474" t="s">
        <v>3623</v>
      </c>
      <c r="C103" s="317" t="s">
        <v>747</v>
      </c>
      <c r="D103" s="317" t="s">
        <v>573</v>
      </c>
      <c r="E103" s="317" t="s">
        <v>573</v>
      </c>
      <c r="F103" s="318" t="s">
        <v>3046</v>
      </c>
      <c r="G103" s="319">
        <v>-36.910037000000003</v>
      </c>
      <c r="H103" s="319">
        <v>-73.033642</v>
      </c>
      <c r="I103" s="317">
        <v>1</v>
      </c>
      <c r="J103" s="19"/>
      <c r="K103" s="19"/>
    </row>
    <row r="104" spans="1:11">
      <c r="A104" s="316" t="s">
        <v>749</v>
      </c>
      <c r="B104" s="474" t="s">
        <v>3623</v>
      </c>
      <c r="C104" s="317" t="s">
        <v>747</v>
      </c>
      <c r="D104" s="317" t="s">
        <v>573</v>
      </c>
      <c r="E104" s="317" t="s">
        <v>573</v>
      </c>
      <c r="F104" s="318" t="s">
        <v>2854</v>
      </c>
      <c r="G104" s="319">
        <v>-36.132503999999997</v>
      </c>
      <c r="H104" s="319">
        <v>-71.804692000000003</v>
      </c>
      <c r="I104" s="317">
        <v>1</v>
      </c>
      <c r="J104" s="19"/>
      <c r="K104" s="19"/>
    </row>
    <row r="105" spans="1:11">
      <c r="A105" s="316" t="s">
        <v>750</v>
      </c>
      <c r="B105" s="474" t="s">
        <v>3623</v>
      </c>
      <c r="C105" s="317" t="s">
        <v>681</v>
      </c>
      <c r="D105" s="317" t="s">
        <v>573</v>
      </c>
      <c r="E105" s="317" t="s">
        <v>573</v>
      </c>
      <c r="F105" s="432" t="s">
        <v>3357</v>
      </c>
      <c r="G105" s="319">
        <v>-35.827399999999997</v>
      </c>
      <c r="H105" s="319">
        <v>-71.642799999999994</v>
      </c>
      <c r="I105" s="317">
        <v>1</v>
      </c>
      <c r="J105" s="19"/>
      <c r="K105" s="19"/>
    </row>
    <row r="106" spans="1:11">
      <c r="A106" s="316" t="s">
        <v>751</v>
      </c>
      <c r="B106" s="474" t="s">
        <v>3623</v>
      </c>
      <c r="C106" s="317" t="s">
        <v>568</v>
      </c>
      <c r="D106" s="317" t="s">
        <v>742</v>
      </c>
      <c r="E106" s="317" t="s">
        <v>752</v>
      </c>
      <c r="F106" s="432" t="s">
        <v>3357</v>
      </c>
      <c r="G106" s="319">
        <v>-35.826700000000002</v>
      </c>
      <c r="H106" s="319">
        <v>-71.6434</v>
      </c>
      <c r="I106" s="317">
        <v>1</v>
      </c>
      <c r="J106" s="19"/>
      <c r="K106" s="19"/>
    </row>
    <row r="107" spans="1:11">
      <c r="A107" s="316" t="s">
        <v>753</v>
      </c>
      <c r="B107" s="474" t="s">
        <v>3623</v>
      </c>
      <c r="C107" s="317" t="s">
        <v>568</v>
      </c>
      <c r="D107" s="317" t="s">
        <v>754</v>
      </c>
      <c r="E107" s="317" t="s">
        <v>570</v>
      </c>
      <c r="F107" s="318" t="s">
        <v>2855</v>
      </c>
      <c r="G107" s="319">
        <v>-35.962000000000003</v>
      </c>
      <c r="H107" s="319">
        <v>-71.696399999999997</v>
      </c>
      <c r="I107" s="317">
        <v>1</v>
      </c>
      <c r="J107" s="19"/>
      <c r="K107" s="19"/>
    </row>
    <row r="108" spans="1:11">
      <c r="A108" s="316" t="s">
        <v>755</v>
      </c>
      <c r="B108" s="474" t="s">
        <v>3623</v>
      </c>
      <c r="C108" s="317" t="s">
        <v>568</v>
      </c>
      <c r="D108" s="317" t="s">
        <v>685</v>
      </c>
      <c r="E108" s="317" t="s">
        <v>612</v>
      </c>
      <c r="F108" s="318" t="s">
        <v>2855</v>
      </c>
      <c r="G108" s="319">
        <v>-36.2789</v>
      </c>
      <c r="H108" s="319">
        <v>-71.819100000000006</v>
      </c>
      <c r="I108" s="317">
        <v>1</v>
      </c>
      <c r="J108" s="19"/>
      <c r="K108" s="19"/>
    </row>
    <row r="109" spans="1:11">
      <c r="A109" s="316" t="s">
        <v>756</v>
      </c>
      <c r="B109" s="474" t="s">
        <v>3623</v>
      </c>
      <c r="C109" s="317" t="s">
        <v>568</v>
      </c>
      <c r="D109" s="317" t="s">
        <v>757</v>
      </c>
      <c r="E109" s="317" t="s">
        <v>758</v>
      </c>
      <c r="F109" s="318" t="s">
        <v>3032</v>
      </c>
      <c r="G109" s="319">
        <v>-35.749358999999998</v>
      </c>
      <c r="H109" s="319">
        <v>-71.420314000000005</v>
      </c>
      <c r="I109" s="317">
        <v>1</v>
      </c>
      <c r="J109" s="19"/>
      <c r="K109" s="19"/>
    </row>
    <row r="110" spans="1:11">
      <c r="A110" s="316" t="s">
        <v>759</v>
      </c>
      <c r="B110" s="474" t="s">
        <v>3623</v>
      </c>
      <c r="C110" s="317" t="s">
        <v>747</v>
      </c>
      <c r="D110" s="317" t="s">
        <v>573</v>
      </c>
      <c r="E110" s="317" t="s">
        <v>573</v>
      </c>
      <c r="F110" s="318" t="s">
        <v>2855</v>
      </c>
      <c r="G110" s="346">
        <v>-36.612239000000002</v>
      </c>
      <c r="H110" s="346">
        <v>-72.061705000000003</v>
      </c>
      <c r="I110" s="317">
        <v>1</v>
      </c>
      <c r="J110" s="19"/>
      <c r="K110" s="19"/>
    </row>
    <row r="111" spans="1:11">
      <c r="A111" s="316" t="s">
        <v>760</v>
      </c>
      <c r="B111" s="474" t="s">
        <v>3623</v>
      </c>
      <c r="C111" s="317" t="s">
        <v>681</v>
      </c>
      <c r="D111" s="317" t="s">
        <v>573</v>
      </c>
      <c r="E111" s="317" t="s">
        <v>573</v>
      </c>
      <c r="F111" s="318" t="s">
        <v>3045</v>
      </c>
      <c r="G111" s="319">
        <v>-36.815496000000003</v>
      </c>
      <c r="H111" s="319">
        <v>-73.063972000000007</v>
      </c>
      <c r="I111" s="317">
        <v>1</v>
      </c>
      <c r="J111" s="19"/>
      <c r="K111" s="19"/>
    </row>
    <row r="112" spans="1:11">
      <c r="A112" s="316" t="s">
        <v>761</v>
      </c>
      <c r="B112" s="474" t="s">
        <v>3623</v>
      </c>
      <c r="C112" s="317" t="s">
        <v>681</v>
      </c>
      <c r="D112" s="317" t="s">
        <v>573</v>
      </c>
      <c r="E112" s="317" t="s">
        <v>573</v>
      </c>
      <c r="F112" s="432" t="s">
        <v>3001</v>
      </c>
      <c r="G112" s="319">
        <v>-38.984088999999997</v>
      </c>
      <c r="H112" s="319">
        <v>-72.648515000000003</v>
      </c>
      <c r="I112" s="317">
        <v>1</v>
      </c>
      <c r="J112" s="19"/>
      <c r="K112" s="19"/>
    </row>
    <row r="113" spans="1:27">
      <c r="A113" s="316" t="s">
        <v>762</v>
      </c>
      <c r="B113" s="474" t="s">
        <v>3623</v>
      </c>
      <c r="C113" s="317" t="s">
        <v>747</v>
      </c>
      <c r="D113" s="317" t="s">
        <v>573</v>
      </c>
      <c r="E113" s="317" t="s">
        <v>573</v>
      </c>
      <c r="F113" s="318" t="s">
        <v>3001</v>
      </c>
      <c r="G113" s="319">
        <v>-38.774098000000002</v>
      </c>
      <c r="H113" s="319">
        <v>-72.608239999999995</v>
      </c>
      <c r="I113" s="317">
        <v>1</v>
      </c>
      <c r="J113" s="19"/>
      <c r="K113" s="19"/>
    </row>
    <row r="114" spans="1:27">
      <c r="A114" s="316" t="s">
        <v>763</v>
      </c>
      <c r="B114" s="474" t="s">
        <v>3623</v>
      </c>
      <c r="C114" s="317" t="s">
        <v>568</v>
      </c>
      <c r="D114" s="317" t="s">
        <v>764</v>
      </c>
      <c r="E114" s="317" t="s">
        <v>570</v>
      </c>
      <c r="F114" s="318" t="s">
        <v>3589</v>
      </c>
      <c r="G114" s="319">
        <v>-34.435533</v>
      </c>
      <c r="H114" s="319">
        <v>-71.093203000000003</v>
      </c>
      <c r="I114" s="317">
        <v>1</v>
      </c>
      <c r="J114" s="19"/>
      <c r="K114" s="19"/>
    </row>
    <row r="115" spans="1:27">
      <c r="A115" s="321" t="s">
        <v>2531</v>
      </c>
      <c r="B115" s="474" t="s">
        <v>3623</v>
      </c>
      <c r="C115" s="322" t="s">
        <v>572</v>
      </c>
      <c r="D115" s="322" t="s">
        <v>573</v>
      </c>
      <c r="E115" s="322" t="s">
        <v>2533</v>
      </c>
      <c r="F115" s="318" t="s">
        <v>964</v>
      </c>
      <c r="G115" s="323">
        <v>-39.842678999999997</v>
      </c>
      <c r="H115" s="323">
        <v>-73.197564999999997</v>
      </c>
      <c r="I115" s="317">
        <v>1</v>
      </c>
      <c r="J115" s="19"/>
      <c r="K115" s="19"/>
    </row>
    <row r="116" spans="1:27" s="157" customFormat="1">
      <c r="A116" s="321" t="s">
        <v>2532</v>
      </c>
      <c r="B116" s="474" t="s">
        <v>3623</v>
      </c>
      <c r="C116" s="322" t="s">
        <v>572</v>
      </c>
      <c r="D116" s="322" t="s">
        <v>573</v>
      </c>
      <c r="E116" s="322" t="s">
        <v>2533</v>
      </c>
      <c r="F116" s="318" t="s">
        <v>964</v>
      </c>
      <c r="G116" s="323">
        <v>-39.842467999999997</v>
      </c>
      <c r="H116" s="323">
        <v>-73.197558999999998</v>
      </c>
      <c r="I116" s="317">
        <v>1</v>
      </c>
      <c r="J116" s="19"/>
      <c r="K116" s="19"/>
    </row>
    <row r="117" spans="1:27">
      <c r="A117" s="316" t="s">
        <v>765</v>
      </c>
      <c r="B117" s="474" t="s">
        <v>3623</v>
      </c>
      <c r="C117" s="317" t="s">
        <v>766</v>
      </c>
      <c r="D117" s="317" t="s">
        <v>573</v>
      </c>
      <c r="E117" s="317" t="s">
        <v>767</v>
      </c>
      <c r="F117" s="318" t="s">
        <v>2901</v>
      </c>
      <c r="G117" s="319">
        <v>-35.5</v>
      </c>
      <c r="H117" s="319">
        <v>-71.529300000000006</v>
      </c>
      <c r="I117" s="317">
        <v>1</v>
      </c>
      <c r="J117" s="19"/>
      <c r="K117" s="19"/>
    </row>
    <row r="118" spans="1:27" s="149" customFormat="1">
      <c r="A118" s="324" t="s">
        <v>769</v>
      </c>
      <c r="B118" s="325" t="s">
        <v>3625</v>
      </c>
      <c r="C118" s="222" t="s">
        <v>771</v>
      </c>
      <c r="D118" s="222" t="s">
        <v>573</v>
      </c>
      <c r="E118" s="222" t="s">
        <v>573</v>
      </c>
      <c r="F118" s="318" t="s">
        <v>3209</v>
      </c>
      <c r="G118" s="326">
        <v>-21.659600000000001</v>
      </c>
      <c r="H118" s="326">
        <v>-69.511899999999997</v>
      </c>
      <c r="I118" s="222">
        <v>1</v>
      </c>
      <c r="J118" s="150"/>
      <c r="K118" s="150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</row>
    <row r="119" spans="1:27" s="149" customFormat="1">
      <c r="A119" s="324" t="s">
        <v>772</v>
      </c>
      <c r="B119" s="325" t="s">
        <v>3625</v>
      </c>
      <c r="C119" s="222" t="s">
        <v>773</v>
      </c>
      <c r="D119" s="222" t="s">
        <v>573</v>
      </c>
      <c r="E119" s="222" t="s">
        <v>573</v>
      </c>
      <c r="F119" s="318" t="s">
        <v>3209</v>
      </c>
      <c r="G119" s="326">
        <v>-22.083500000000001</v>
      </c>
      <c r="H119" s="326">
        <v>-69.575400000000002</v>
      </c>
      <c r="I119" s="222">
        <v>1</v>
      </c>
      <c r="J119" s="150"/>
      <c r="K119" s="150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</row>
    <row r="120" spans="1:27" s="149" customFormat="1">
      <c r="A120" s="327" t="s">
        <v>774</v>
      </c>
      <c r="B120" s="325" t="s">
        <v>3631</v>
      </c>
      <c r="C120" s="328" t="s">
        <v>2516</v>
      </c>
      <c r="D120" s="328" t="s">
        <v>573</v>
      </c>
      <c r="E120" s="328" t="s">
        <v>573</v>
      </c>
      <c r="F120" s="318" t="s">
        <v>2895</v>
      </c>
      <c r="G120" s="329">
        <v>-22.420176999999999</v>
      </c>
      <c r="H120" s="329">
        <v>-69.526242999999994</v>
      </c>
      <c r="I120" s="328">
        <v>0</v>
      </c>
      <c r="J120" s="143"/>
      <c r="K120" s="143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</row>
    <row r="121" spans="1:27" s="149" customFormat="1">
      <c r="A121" s="324" t="s">
        <v>775</v>
      </c>
      <c r="B121" s="325" t="s">
        <v>3625</v>
      </c>
      <c r="C121" s="222" t="s">
        <v>572</v>
      </c>
      <c r="D121" s="222" t="s">
        <v>573</v>
      </c>
      <c r="E121" s="222" t="s">
        <v>776</v>
      </c>
      <c r="F121" s="318" t="s">
        <v>964</v>
      </c>
      <c r="G121" s="326">
        <v>-26.255728999999999</v>
      </c>
      <c r="H121" s="326">
        <v>-69.989170000000001</v>
      </c>
      <c r="I121" s="222">
        <v>1</v>
      </c>
      <c r="J121" s="150"/>
      <c r="K121" s="150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</row>
    <row r="122" spans="1:27" s="149" customFormat="1">
      <c r="A122" s="324" t="s">
        <v>777</v>
      </c>
      <c r="B122" s="325" t="s">
        <v>3624</v>
      </c>
      <c r="C122" s="222" t="s">
        <v>778</v>
      </c>
      <c r="D122" s="222" t="s">
        <v>573</v>
      </c>
      <c r="E122" s="222" t="s">
        <v>573</v>
      </c>
      <c r="F122" s="436" t="s">
        <v>3337</v>
      </c>
      <c r="G122" s="326">
        <v>-28.53546</v>
      </c>
      <c r="H122" s="326">
        <v>-70.923535999999999</v>
      </c>
      <c r="I122" s="222">
        <v>1</v>
      </c>
      <c r="J122" s="150"/>
      <c r="K122" s="150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</row>
    <row r="123" spans="1:27">
      <c r="A123" s="330" t="s">
        <v>779</v>
      </c>
      <c r="B123" s="325" t="s">
        <v>3641</v>
      </c>
      <c r="C123" s="331" t="s">
        <v>780</v>
      </c>
      <c r="D123" s="331" t="s">
        <v>573</v>
      </c>
      <c r="E123" s="331" t="s">
        <v>573</v>
      </c>
      <c r="F123" s="318" t="s">
        <v>3059</v>
      </c>
      <c r="G123" s="332">
        <v>-29.126455</v>
      </c>
      <c r="H123" s="332">
        <v>-70.932837000000006</v>
      </c>
      <c r="I123" s="331">
        <v>1</v>
      </c>
      <c r="J123" s="21"/>
      <c r="K123" s="21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s="149" customFormat="1" ht="13.5" customHeight="1">
      <c r="A124" s="324" t="s">
        <v>781</v>
      </c>
      <c r="B124" s="325" t="s">
        <v>3625</v>
      </c>
      <c r="C124" s="222" t="s">
        <v>782</v>
      </c>
      <c r="D124" s="222" t="s">
        <v>573</v>
      </c>
      <c r="E124" s="222" t="s">
        <v>573</v>
      </c>
      <c r="F124" s="318" t="s">
        <v>3209</v>
      </c>
      <c r="G124" s="326">
        <v>-37.681399999999996</v>
      </c>
      <c r="H124" s="326">
        <v>-72.253100000000003</v>
      </c>
      <c r="I124" s="222">
        <v>1</v>
      </c>
      <c r="J124" s="150"/>
      <c r="K124" s="150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</row>
    <row r="125" spans="1:27" s="149" customFormat="1">
      <c r="A125" s="324" t="s">
        <v>783</v>
      </c>
      <c r="B125" s="325" t="s">
        <v>3625</v>
      </c>
      <c r="C125" s="222" t="s">
        <v>778</v>
      </c>
      <c r="D125" s="222" t="s">
        <v>573</v>
      </c>
      <c r="E125" s="222" t="s">
        <v>573</v>
      </c>
      <c r="F125" s="318" t="s">
        <v>3209</v>
      </c>
      <c r="G125" s="326">
        <v>-40.573300000000003</v>
      </c>
      <c r="H125" s="326">
        <v>-73.084299999999999</v>
      </c>
      <c r="I125" s="222">
        <v>1</v>
      </c>
      <c r="J125" s="150"/>
      <c r="K125" s="150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</row>
    <row r="126" spans="1:27" s="149" customFormat="1">
      <c r="A126" s="327" t="s">
        <v>2479</v>
      </c>
      <c r="B126" s="325" t="s">
        <v>3625</v>
      </c>
      <c r="C126" s="328" t="s">
        <v>784</v>
      </c>
      <c r="D126" s="328" t="s">
        <v>573</v>
      </c>
      <c r="E126" s="328" t="s">
        <v>573</v>
      </c>
      <c r="F126" s="318" t="s">
        <v>964</v>
      </c>
      <c r="G126" s="329">
        <v>-42.143990000000002</v>
      </c>
      <c r="H126" s="329">
        <v>-73.714500999999998</v>
      </c>
      <c r="I126" s="328">
        <v>1</v>
      </c>
      <c r="J126" s="143"/>
      <c r="K126" s="143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</row>
    <row r="127" spans="1:27" s="149" customFormat="1">
      <c r="A127" s="327" t="s">
        <v>785</v>
      </c>
      <c r="B127" s="325" t="s">
        <v>3625</v>
      </c>
      <c r="C127" s="328" t="s">
        <v>572</v>
      </c>
      <c r="D127" s="328" t="s">
        <v>573</v>
      </c>
      <c r="E127" s="328" t="s">
        <v>2488</v>
      </c>
      <c r="F127" s="318" t="s">
        <v>3209</v>
      </c>
      <c r="G127" s="329">
        <v>-20.21819</v>
      </c>
      <c r="H127" s="329">
        <v>-70.131471000000005</v>
      </c>
      <c r="I127" s="328">
        <v>1</v>
      </c>
      <c r="J127" s="143"/>
      <c r="K127" s="143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</row>
    <row r="128" spans="1:27" s="149" customFormat="1">
      <c r="A128" s="327" t="s">
        <v>786</v>
      </c>
      <c r="B128" s="325" t="s">
        <v>3624</v>
      </c>
      <c r="C128" s="328" t="s">
        <v>572</v>
      </c>
      <c r="D128" s="328" t="s">
        <v>573</v>
      </c>
      <c r="E128" s="328" t="s">
        <v>787</v>
      </c>
      <c r="F128" s="436" t="s">
        <v>3337</v>
      </c>
      <c r="G128" s="329">
        <v>-28.563400000000001</v>
      </c>
      <c r="H128" s="329">
        <v>-70.778700000000001</v>
      </c>
      <c r="I128" s="328">
        <v>1</v>
      </c>
      <c r="J128" s="143"/>
      <c r="K128" s="143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</row>
    <row r="129" spans="1:27" s="149" customFormat="1">
      <c r="A129" s="325" t="s">
        <v>788</v>
      </c>
      <c r="B129" s="325" t="s">
        <v>3625</v>
      </c>
      <c r="C129" s="328" t="s">
        <v>572</v>
      </c>
      <c r="D129" s="328" t="s">
        <v>573</v>
      </c>
      <c r="E129" s="328" t="s">
        <v>789</v>
      </c>
      <c r="F129" s="318" t="s">
        <v>3209</v>
      </c>
      <c r="G129" s="329">
        <v>-33.040053999999998</v>
      </c>
      <c r="H129" s="329">
        <v>-71.423876000000007</v>
      </c>
      <c r="I129" s="328">
        <v>1</v>
      </c>
      <c r="J129" s="143"/>
      <c r="K129" s="143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</row>
    <row r="130" spans="1:27" s="149" customFormat="1">
      <c r="A130" s="327" t="s">
        <v>790</v>
      </c>
      <c r="B130" s="325" t="s">
        <v>3625</v>
      </c>
      <c r="C130" s="328" t="s">
        <v>778</v>
      </c>
      <c r="D130" s="328" t="s">
        <v>573</v>
      </c>
      <c r="E130" s="328" t="s">
        <v>573</v>
      </c>
      <c r="F130" s="318" t="s">
        <v>3209</v>
      </c>
      <c r="G130" s="329">
        <v>-32.831791000000003</v>
      </c>
      <c r="H130" s="329">
        <v>-70.624285</v>
      </c>
      <c r="I130" s="328">
        <v>1</v>
      </c>
      <c r="J130" s="143"/>
      <c r="K130" s="143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</row>
    <row r="131" spans="1:27" s="149" customFormat="1">
      <c r="A131" s="327" t="s">
        <v>791</v>
      </c>
      <c r="B131" s="325" t="s">
        <v>3625</v>
      </c>
      <c r="C131" s="328" t="s">
        <v>572</v>
      </c>
      <c r="D131" s="328" t="s">
        <v>573</v>
      </c>
      <c r="E131" s="328" t="s">
        <v>792</v>
      </c>
      <c r="F131" s="318" t="s">
        <v>3209</v>
      </c>
      <c r="G131" s="329">
        <v>-32.831715000000003</v>
      </c>
      <c r="H131" s="329">
        <v>-70.624001000000007</v>
      </c>
      <c r="I131" s="328">
        <v>1</v>
      </c>
      <c r="J131" s="143"/>
      <c r="K131" s="143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</row>
    <row r="132" spans="1:27" s="149" customFormat="1">
      <c r="A132" s="327" t="s">
        <v>793</v>
      </c>
      <c r="B132" s="325" t="s">
        <v>3625</v>
      </c>
      <c r="C132" s="328" t="s">
        <v>572</v>
      </c>
      <c r="D132" s="328" t="s">
        <v>573</v>
      </c>
      <c r="E132" s="328" t="s">
        <v>794</v>
      </c>
      <c r="F132" s="318" t="s">
        <v>3209</v>
      </c>
      <c r="G132" s="329">
        <v>-33.385111999999999</v>
      </c>
      <c r="H132" s="329">
        <v>-71.678237999999993</v>
      </c>
      <c r="I132" s="328">
        <v>1</v>
      </c>
      <c r="J132" s="143"/>
      <c r="K132" s="143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</row>
    <row r="133" spans="1:27" s="149" customFormat="1">
      <c r="A133" s="327" t="s">
        <v>795</v>
      </c>
      <c r="B133" s="325" t="s">
        <v>3625</v>
      </c>
      <c r="C133" s="328" t="s">
        <v>572</v>
      </c>
      <c r="D133" s="328" t="s">
        <v>573</v>
      </c>
      <c r="E133" s="328" t="s">
        <v>792</v>
      </c>
      <c r="F133" s="318" t="s">
        <v>3209</v>
      </c>
      <c r="G133" s="329">
        <v>-33.409922000000002</v>
      </c>
      <c r="H133" s="329">
        <v>-70.564696999999995</v>
      </c>
      <c r="I133" s="328">
        <v>1</v>
      </c>
      <c r="J133" s="143"/>
      <c r="K133" s="143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</row>
    <row r="134" spans="1:27" s="149" customFormat="1">
      <c r="A134" s="327" t="s">
        <v>796</v>
      </c>
      <c r="B134" s="325" t="s">
        <v>3625</v>
      </c>
      <c r="C134" s="328" t="s">
        <v>568</v>
      </c>
      <c r="D134" s="328" t="s">
        <v>797</v>
      </c>
      <c r="E134" s="328" t="s">
        <v>589</v>
      </c>
      <c r="F134" s="318" t="s">
        <v>3209</v>
      </c>
      <c r="G134" s="329">
        <v>-33.462195000000001</v>
      </c>
      <c r="H134" s="329">
        <v>-70.564943</v>
      </c>
      <c r="I134" s="328">
        <v>1</v>
      </c>
      <c r="J134" s="143"/>
      <c r="K134" s="143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</row>
    <row r="135" spans="1:27" s="149" customFormat="1">
      <c r="A135" s="327" t="s">
        <v>798</v>
      </c>
      <c r="B135" s="325" t="s">
        <v>3625</v>
      </c>
      <c r="C135" s="328" t="s">
        <v>572</v>
      </c>
      <c r="D135" s="328" t="s">
        <v>573</v>
      </c>
      <c r="E135" s="328" t="s">
        <v>799</v>
      </c>
      <c r="F135" s="318" t="s">
        <v>3209</v>
      </c>
      <c r="G135" s="329">
        <v>-33.423614000000001</v>
      </c>
      <c r="H135" s="329">
        <v>-71.043514000000002</v>
      </c>
      <c r="I135" s="328">
        <v>1</v>
      </c>
      <c r="J135" s="143"/>
      <c r="K135" s="143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</row>
    <row r="136" spans="1:27" s="149" customFormat="1">
      <c r="A136" s="327" t="s">
        <v>800</v>
      </c>
      <c r="B136" s="325" t="s">
        <v>3625</v>
      </c>
      <c r="C136" s="328" t="s">
        <v>572</v>
      </c>
      <c r="D136" s="328" t="s">
        <v>573</v>
      </c>
      <c r="E136" s="328" t="s">
        <v>801</v>
      </c>
      <c r="F136" s="318" t="s">
        <v>3209</v>
      </c>
      <c r="G136" s="329">
        <v>-33.319279999999999</v>
      </c>
      <c r="H136" s="329">
        <v>-70.756546999999998</v>
      </c>
      <c r="I136" s="328">
        <v>1</v>
      </c>
      <c r="J136" s="143"/>
      <c r="K136" s="143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</row>
    <row r="137" spans="1:27" s="149" customFormat="1">
      <c r="A137" s="327" t="s">
        <v>802</v>
      </c>
      <c r="B137" s="325" t="s">
        <v>3625</v>
      </c>
      <c r="C137" s="328" t="s">
        <v>572</v>
      </c>
      <c r="D137" s="328" t="s">
        <v>573</v>
      </c>
      <c r="E137" s="328" t="s">
        <v>803</v>
      </c>
      <c r="F137" s="318" t="s">
        <v>3209</v>
      </c>
      <c r="G137" s="329">
        <v>-33.448255000000003</v>
      </c>
      <c r="H137" s="329">
        <v>-70.908016000000003</v>
      </c>
      <c r="I137" s="328">
        <v>1</v>
      </c>
      <c r="J137" s="143"/>
      <c r="K137" s="143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</row>
    <row r="138" spans="1:27" s="149" customFormat="1">
      <c r="A138" s="327" t="s">
        <v>804</v>
      </c>
      <c r="B138" s="325" t="s">
        <v>3625</v>
      </c>
      <c r="C138" s="328" t="s">
        <v>572</v>
      </c>
      <c r="D138" s="328" t="s">
        <v>573</v>
      </c>
      <c r="E138" s="328" t="s">
        <v>803</v>
      </c>
      <c r="F138" s="318" t="s">
        <v>3209</v>
      </c>
      <c r="G138" s="329">
        <v>-33.267660999999997</v>
      </c>
      <c r="H138" s="329">
        <v>-70.730603000000002</v>
      </c>
      <c r="I138" s="328">
        <v>1</v>
      </c>
      <c r="J138" s="143"/>
      <c r="K138" s="143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</row>
    <row r="139" spans="1:27" s="149" customFormat="1">
      <c r="A139" s="327" t="s">
        <v>806</v>
      </c>
      <c r="B139" s="325" t="s">
        <v>3625</v>
      </c>
      <c r="C139" s="328" t="s">
        <v>807</v>
      </c>
      <c r="D139" s="328" t="s">
        <v>573</v>
      </c>
      <c r="E139" s="328" t="s">
        <v>2489</v>
      </c>
      <c r="F139" s="318" t="s">
        <v>964</v>
      </c>
      <c r="G139" s="329">
        <v>-34.281889</v>
      </c>
      <c r="H139" s="329">
        <v>-70.798147999999998</v>
      </c>
      <c r="I139" s="328">
        <v>1</v>
      </c>
      <c r="J139" s="143"/>
      <c r="K139" s="143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</row>
    <row r="140" spans="1:27" s="149" customFormat="1">
      <c r="A140" s="327" t="s">
        <v>808</v>
      </c>
      <c r="B140" s="325" t="s">
        <v>3625</v>
      </c>
      <c r="C140" s="328" t="s">
        <v>572</v>
      </c>
      <c r="D140" s="328" t="s">
        <v>573</v>
      </c>
      <c r="E140" s="328" t="s">
        <v>2489</v>
      </c>
      <c r="F140" s="345" t="s">
        <v>3209</v>
      </c>
      <c r="G140" s="329">
        <v>-35.439186999999997</v>
      </c>
      <c r="H140" s="329">
        <v>-71.616421000000003</v>
      </c>
      <c r="I140" s="328">
        <v>1</v>
      </c>
      <c r="J140" s="143"/>
      <c r="K140" s="143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</row>
    <row r="141" spans="1:27" s="149" customFormat="1">
      <c r="A141" s="327" t="s">
        <v>809</v>
      </c>
      <c r="B141" s="325" t="s">
        <v>3625</v>
      </c>
      <c r="C141" s="328" t="s">
        <v>572</v>
      </c>
      <c r="D141" s="328" t="s">
        <v>573</v>
      </c>
      <c r="E141" s="328" t="s">
        <v>810</v>
      </c>
      <c r="F141" s="345" t="s">
        <v>3209</v>
      </c>
      <c r="G141" s="329">
        <v>-34.472002000000003</v>
      </c>
      <c r="H141" s="329">
        <v>-70.890961000000004</v>
      </c>
      <c r="I141" s="328">
        <v>1</v>
      </c>
      <c r="J141" s="143"/>
      <c r="K141" s="143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</row>
    <row r="142" spans="1:27" s="149" customFormat="1">
      <c r="A142" s="327" t="s">
        <v>811</v>
      </c>
      <c r="B142" s="325" t="s">
        <v>3625</v>
      </c>
      <c r="C142" s="328" t="s">
        <v>572</v>
      </c>
      <c r="D142" s="328" t="s">
        <v>573</v>
      </c>
      <c r="E142" s="328" t="s">
        <v>812</v>
      </c>
      <c r="F142" s="345" t="s">
        <v>3209</v>
      </c>
      <c r="G142" s="329">
        <v>-36.133443</v>
      </c>
      <c r="H142" s="329">
        <v>-71.805719999999994</v>
      </c>
      <c r="I142" s="328">
        <v>1</v>
      </c>
      <c r="J142" s="143"/>
      <c r="K142" s="143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</row>
    <row r="143" spans="1:27" s="149" customFormat="1">
      <c r="A143" s="327" t="s">
        <v>2490</v>
      </c>
      <c r="B143" s="325" t="s">
        <v>3625</v>
      </c>
      <c r="C143" s="328" t="s">
        <v>568</v>
      </c>
      <c r="D143" s="328" t="s">
        <v>573</v>
      </c>
      <c r="E143" s="328" t="s">
        <v>2491</v>
      </c>
      <c r="F143" s="345" t="s">
        <v>3209</v>
      </c>
      <c r="G143" s="329">
        <v>-36.595913000000003</v>
      </c>
      <c r="H143" s="329">
        <v>-72.098825000000005</v>
      </c>
      <c r="I143" s="328">
        <v>1</v>
      </c>
      <c r="J143" s="143"/>
      <c r="K143" s="143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</row>
    <row r="144" spans="1:27" s="149" customFormat="1">
      <c r="A144" s="327" t="s">
        <v>813</v>
      </c>
      <c r="B144" s="325" t="s">
        <v>3625</v>
      </c>
      <c r="C144" s="328" t="s">
        <v>568</v>
      </c>
      <c r="D144" s="328" t="s">
        <v>814</v>
      </c>
      <c r="E144" s="328" t="s">
        <v>612</v>
      </c>
      <c r="F144" s="345" t="s">
        <v>3209</v>
      </c>
      <c r="G144" s="329">
        <v>-36.743645000000001</v>
      </c>
      <c r="H144" s="329">
        <v>-72.990409999999997</v>
      </c>
      <c r="I144" s="328">
        <v>1</v>
      </c>
      <c r="J144" s="143"/>
      <c r="K144" s="143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</row>
    <row r="145" spans="1:27" s="149" customFormat="1" ht="23.25" customHeight="1">
      <c r="A145" s="327" t="s">
        <v>815</v>
      </c>
      <c r="B145" s="325" t="s">
        <v>3625</v>
      </c>
      <c r="C145" s="328" t="s">
        <v>568</v>
      </c>
      <c r="D145" s="328" t="s">
        <v>816</v>
      </c>
      <c r="E145" s="328" t="s">
        <v>817</v>
      </c>
      <c r="F145" s="318" t="s">
        <v>3209</v>
      </c>
      <c r="G145" s="329">
        <v>-36.909835000000001</v>
      </c>
      <c r="H145" s="329">
        <v>-73.033130999999997</v>
      </c>
      <c r="I145" s="328">
        <v>1</v>
      </c>
      <c r="J145" s="143"/>
      <c r="K145" s="143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</row>
    <row r="146" spans="1:27" s="149" customFormat="1" ht="23.25" customHeight="1">
      <c r="A146" s="327" t="s">
        <v>818</v>
      </c>
      <c r="B146" s="325" t="s">
        <v>3625</v>
      </c>
      <c r="C146" s="328" t="s">
        <v>568</v>
      </c>
      <c r="D146" s="328" t="s">
        <v>819</v>
      </c>
      <c r="E146" s="328" t="s">
        <v>740</v>
      </c>
      <c r="F146" s="318" t="s">
        <v>3209</v>
      </c>
      <c r="G146" s="329">
        <v>-33.580756000000001</v>
      </c>
      <c r="H146" s="329">
        <v>-70.420258000000004</v>
      </c>
      <c r="I146" s="328">
        <v>1</v>
      </c>
      <c r="J146" s="143"/>
      <c r="K146" s="143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</row>
    <row r="147" spans="1:27" s="149" customFormat="1" ht="23.25" customHeight="1">
      <c r="A147" s="327" t="s">
        <v>820</v>
      </c>
      <c r="B147" s="325" t="s">
        <v>3624</v>
      </c>
      <c r="C147" s="328" t="s">
        <v>805</v>
      </c>
      <c r="D147" s="328" t="s">
        <v>573</v>
      </c>
      <c r="E147" s="328" t="s">
        <v>573</v>
      </c>
      <c r="F147" s="436" t="s">
        <v>3337</v>
      </c>
      <c r="G147" s="329">
        <v>-37.822608000000002</v>
      </c>
      <c r="H147" s="329">
        <v>-72.657708999999997</v>
      </c>
      <c r="I147" s="328">
        <v>1</v>
      </c>
      <c r="J147" s="143"/>
      <c r="K147" s="143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</row>
    <row r="148" spans="1:27" s="149" customFormat="1">
      <c r="A148" s="327" t="s">
        <v>821</v>
      </c>
      <c r="B148" s="325" t="s">
        <v>3625</v>
      </c>
      <c r="C148" s="328" t="s">
        <v>822</v>
      </c>
      <c r="D148" s="328" t="s">
        <v>573</v>
      </c>
      <c r="E148" s="328" t="s">
        <v>621</v>
      </c>
      <c r="F148" s="318" t="s">
        <v>3209</v>
      </c>
      <c r="G148" s="329">
        <v>-38.257302000000003</v>
      </c>
      <c r="H148" s="329">
        <v>-72.666276999999994</v>
      </c>
      <c r="I148" s="328">
        <v>1</v>
      </c>
      <c r="J148" s="143"/>
      <c r="K148" s="143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</row>
    <row r="149" spans="1:27" s="149" customFormat="1">
      <c r="A149" s="222" t="s">
        <v>823</v>
      </c>
      <c r="B149" s="325" t="s">
        <v>3625</v>
      </c>
      <c r="C149" s="222" t="s">
        <v>2485</v>
      </c>
      <c r="D149" s="328" t="s">
        <v>573</v>
      </c>
      <c r="E149" s="328" t="s">
        <v>573</v>
      </c>
      <c r="F149" s="318" t="s">
        <v>3209</v>
      </c>
      <c r="G149" s="329">
        <v>-38.709305999999998</v>
      </c>
      <c r="H149" s="329">
        <v>-72.557745999999995</v>
      </c>
      <c r="I149" s="222">
        <v>1</v>
      </c>
      <c r="J149" s="150"/>
      <c r="K149" s="150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</row>
    <row r="150" spans="1:27" s="149" customFormat="1">
      <c r="A150" s="327" t="s">
        <v>824</v>
      </c>
      <c r="B150" s="325" t="s">
        <v>3625</v>
      </c>
      <c r="C150" s="328" t="s">
        <v>572</v>
      </c>
      <c r="D150" s="328" t="s">
        <v>573</v>
      </c>
      <c r="E150" s="328" t="s">
        <v>825</v>
      </c>
      <c r="F150" s="318" t="s">
        <v>3209</v>
      </c>
      <c r="G150" s="329">
        <v>-38.708686999999998</v>
      </c>
      <c r="H150" s="329">
        <v>-72.557355999999999</v>
      </c>
      <c r="I150" s="328">
        <v>1</v>
      </c>
      <c r="J150" s="143"/>
      <c r="K150" s="143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</row>
    <row r="151" spans="1:27" s="149" customFormat="1">
      <c r="A151" s="327" t="s">
        <v>826</v>
      </c>
      <c r="B151" s="325" t="s">
        <v>3625</v>
      </c>
      <c r="C151" s="328" t="s">
        <v>572</v>
      </c>
      <c r="D151" s="328" t="s">
        <v>573</v>
      </c>
      <c r="E151" s="328" t="s">
        <v>827</v>
      </c>
      <c r="F151" s="318" t="s">
        <v>3209</v>
      </c>
      <c r="G151" s="329">
        <v>-40.320909999999998</v>
      </c>
      <c r="H151" s="329">
        <v>-72.999402000000003</v>
      </c>
      <c r="I151" s="328">
        <v>1</v>
      </c>
      <c r="J151" s="143"/>
      <c r="K151" s="143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</row>
    <row r="152" spans="1:27" s="149" customFormat="1">
      <c r="A152" s="327" t="s">
        <v>828</v>
      </c>
      <c r="B152" s="325" t="s">
        <v>3625</v>
      </c>
      <c r="C152" s="328" t="s">
        <v>572</v>
      </c>
      <c r="D152" s="328" t="s">
        <v>573</v>
      </c>
      <c r="E152" s="328" t="s">
        <v>829</v>
      </c>
      <c r="F152" s="318" t="s">
        <v>3209</v>
      </c>
      <c r="G152" s="329">
        <v>-41.510717999999997</v>
      </c>
      <c r="H152" s="329">
        <v>-73.061310000000006</v>
      </c>
      <c r="I152" s="328">
        <v>1</v>
      </c>
      <c r="J152" s="143"/>
      <c r="K152" s="143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</row>
    <row r="153" spans="1:27" s="149" customFormat="1">
      <c r="A153" s="327" t="s">
        <v>830</v>
      </c>
      <c r="B153" s="325" t="s">
        <v>3625</v>
      </c>
      <c r="C153" s="328" t="s">
        <v>572</v>
      </c>
      <c r="D153" s="328" t="s">
        <v>573</v>
      </c>
      <c r="E153" s="328" t="s">
        <v>831</v>
      </c>
      <c r="F153" s="318" t="s">
        <v>3209</v>
      </c>
      <c r="G153" s="329">
        <v>-42.483725</v>
      </c>
      <c r="H153" s="329">
        <v>-73.786544000000006</v>
      </c>
      <c r="I153" s="328">
        <v>1</v>
      </c>
      <c r="J153" s="143"/>
      <c r="K153" s="143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</row>
    <row r="154" spans="1:27" s="149" customFormat="1">
      <c r="A154" s="327" t="s">
        <v>832</v>
      </c>
      <c r="B154" s="325" t="s">
        <v>3625</v>
      </c>
      <c r="C154" s="328" t="s">
        <v>833</v>
      </c>
      <c r="D154" s="328" t="s">
        <v>573</v>
      </c>
      <c r="E154" s="328" t="s">
        <v>573</v>
      </c>
      <c r="F154" s="318" t="s">
        <v>964</v>
      </c>
      <c r="G154" s="329">
        <v>-21.659424999999999</v>
      </c>
      <c r="H154" s="329">
        <v>-69.513765000000006</v>
      </c>
      <c r="I154" s="328">
        <v>0</v>
      </c>
      <c r="J154" s="143"/>
      <c r="K154" s="143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</row>
    <row r="155" spans="1:27" s="149" customFormat="1">
      <c r="A155" s="327" t="s">
        <v>834</v>
      </c>
      <c r="B155" s="325" t="s">
        <v>3625</v>
      </c>
      <c r="C155" s="328" t="s">
        <v>835</v>
      </c>
      <c r="D155" s="328" t="s">
        <v>573</v>
      </c>
      <c r="E155" s="328" t="s">
        <v>573</v>
      </c>
      <c r="F155" s="318" t="s">
        <v>964</v>
      </c>
      <c r="G155" s="329">
        <v>-22.085127</v>
      </c>
      <c r="H155" s="329">
        <v>-69.600935000000007</v>
      </c>
      <c r="I155" s="328">
        <v>1</v>
      </c>
      <c r="J155" s="143"/>
      <c r="K155" s="143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</row>
    <row r="156" spans="1:27" s="149" customFormat="1">
      <c r="A156" s="222" t="s">
        <v>836</v>
      </c>
      <c r="B156" s="325" t="s">
        <v>3625</v>
      </c>
      <c r="C156" s="222" t="s">
        <v>837</v>
      </c>
      <c r="D156" s="222" t="s">
        <v>573</v>
      </c>
      <c r="E156" s="222" t="s">
        <v>573</v>
      </c>
      <c r="F156" s="318" t="s">
        <v>3209</v>
      </c>
      <c r="G156" s="329">
        <v>-30.545999999999999</v>
      </c>
      <c r="H156" s="329">
        <v>-71.492999999999995</v>
      </c>
      <c r="I156" s="222">
        <v>1</v>
      </c>
      <c r="J156" s="150"/>
      <c r="K156" s="150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</row>
    <row r="157" spans="1:27">
      <c r="A157" s="316" t="s">
        <v>838</v>
      </c>
      <c r="B157" s="325" t="s">
        <v>3641</v>
      </c>
      <c r="C157" s="317" t="s">
        <v>568</v>
      </c>
      <c r="D157" s="317" t="s">
        <v>840</v>
      </c>
      <c r="E157" s="317" t="s">
        <v>841</v>
      </c>
      <c r="F157" s="318" t="s">
        <v>3059</v>
      </c>
      <c r="G157" s="333">
        <v>-23.782115999999998</v>
      </c>
      <c r="H157" s="333">
        <v>-70.324312000000006</v>
      </c>
      <c r="I157" s="317">
        <v>1</v>
      </c>
      <c r="J157" s="19"/>
      <c r="K157" s="19"/>
    </row>
    <row r="158" spans="1:27">
      <c r="A158" s="316" t="s">
        <v>842</v>
      </c>
      <c r="B158" s="325" t="s">
        <v>3641</v>
      </c>
      <c r="C158" s="317" t="s">
        <v>843</v>
      </c>
      <c r="D158" s="317" t="s">
        <v>573</v>
      </c>
      <c r="E158" s="317" t="s">
        <v>573</v>
      </c>
      <c r="F158" s="318" t="s">
        <v>3059</v>
      </c>
      <c r="G158" s="333">
        <v>-22.276240000000001</v>
      </c>
      <c r="H158" s="333">
        <v>-69.567522999999994</v>
      </c>
      <c r="I158" s="317">
        <v>1</v>
      </c>
      <c r="J158" s="19"/>
      <c r="K158" s="19"/>
    </row>
    <row r="159" spans="1:27">
      <c r="A159" s="316" t="s">
        <v>844</v>
      </c>
      <c r="B159" s="325" t="s">
        <v>3641</v>
      </c>
      <c r="C159" s="317" t="s">
        <v>568</v>
      </c>
      <c r="D159" s="317" t="s">
        <v>845</v>
      </c>
      <c r="E159" s="317" t="s">
        <v>621</v>
      </c>
      <c r="F159" s="318" t="s">
        <v>3059</v>
      </c>
      <c r="G159" s="333">
        <v>-25.412996</v>
      </c>
      <c r="H159" s="333">
        <v>-70.473832000000002</v>
      </c>
      <c r="I159" s="317">
        <v>1</v>
      </c>
      <c r="J159" s="19"/>
      <c r="K159" s="19"/>
    </row>
    <row r="160" spans="1:27">
      <c r="A160" s="316" t="s">
        <v>846</v>
      </c>
      <c r="B160" s="325" t="s">
        <v>3641</v>
      </c>
      <c r="C160" s="317" t="s">
        <v>572</v>
      </c>
      <c r="D160" s="317" t="s">
        <v>573</v>
      </c>
      <c r="E160" s="317" t="s">
        <v>847</v>
      </c>
      <c r="F160" s="318" t="s">
        <v>3059</v>
      </c>
      <c r="G160" s="333">
        <v>-28.562801</v>
      </c>
      <c r="H160" s="333">
        <v>-70.778964000000002</v>
      </c>
      <c r="I160" s="317">
        <v>1</v>
      </c>
      <c r="J160" s="19"/>
      <c r="K160" s="19"/>
    </row>
    <row r="161" spans="1:11">
      <c r="A161" s="316" t="s">
        <v>848</v>
      </c>
      <c r="B161" s="325" t="s">
        <v>3641</v>
      </c>
      <c r="C161" s="317" t="s">
        <v>568</v>
      </c>
      <c r="D161" s="317" t="s">
        <v>849</v>
      </c>
      <c r="E161" s="317" t="s">
        <v>577</v>
      </c>
      <c r="F161" s="318" t="s">
        <v>3059</v>
      </c>
      <c r="G161" s="333">
        <v>-33.541429999999998</v>
      </c>
      <c r="H161" s="333">
        <v>-70.764719999999997</v>
      </c>
      <c r="I161" s="317">
        <v>1</v>
      </c>
      <c r="J161" s="19"/>
      <c r="K161" s="19"/>
    </row>
    <row r="162" spans="1:11">
      <c r="A162" s="316" t="s">
        <v>850</v>
      </c>
      <c r="B162" s="325" t="s">
        <v>3641</v>
      </c>
      <c r="C162" s="317" t="s">
        <v>572</v>
      </c>
      <c r="D162" s="317" t="s">
        <v>573</v>
      </c>
      <c r="E162" s="317" t="s">
        <v>851</v>
      </c>
      <c r="F162" s="318" t="s">
        <v>3059</v>
      </c>
      <c r="G162" s="333">
        <v>-34.191042000000003</v>
      </c>
      <c r="H162" s="333">
        <v>-70.751411000000004</v>
      </c>
      <c r="I162" s="317">
        <v>1</v>
      </c>
      <c r="J162" s="19"/>
      <c r="K162" s="19"/>
    </row>
    <row r="163" spans="1:11">
      <c r="A163" s="316" t="s">
        <v>852</v>
      </c>
      <c r="B163" s="325" t="s">
        <v>3641</v>
      </c>
      <c r="C163" s="317" t="s">
        <v>568</v>
      </c>
      <c r="D163" s="334" t="s">
        <v>853</v>
      </c>
      <c r="E163" s="334" t="s">
        <v>854</v>
      </c>
      <c r="F163" s="318" t="s">
        <v>3059</v>
      </c>
      <c r="G163" s="333">
        <v>-34.733271000000002</v>
      </c>
      <c r="H163" s="333">
        <v>-71.036750999999995</v>
      </c>
      <c r="I163" s="317">
        <v>1</v>
      </c>
      <c r="J163" s="19"/>
      <c r="K163" s="19"/>
    </row>
    <row r="164" spans="1:11">
      <c r="A164" s="316" t="s">
        <v>855</v>
      </c>
      <c r="B164" s="325" t="s">
        <v>3641</v>
      </c>
      <c r="C164" s="317" t="s">
        <v>572</v>
      </c>
      <c r="D164" s="317" t="s">
        <v>573</v>
      </c>
      <c r="E164" s="317" t="s">
        <v>856</v>
      </c>
      <c r="F164" s="318" t="s">
        <v>3059</v>
      </c>
      <c r="G164" s="333">
        <v>-36.520344000000001</v>
      </c>
      <c r="H164" s="333">
        <v>-72.047663999999997</v>
      </c>
      <c r="I164" s="317">
        <v>1</v>
      </c>
      <c r="J164" s="19"/>
      <c r="K164" s="19"/>
    </row>
    <row r="165" spans="1:11">
      <c r="A165" s="316" t="s">
        <v>857</v>
      </c>
      <c r="B165" s="325" t="s">
        <v>3641</v>
      </c>
      <c r="C165" s="317" t="s">
        <v>572</v>
      </c>
      <c r="D165" s="317" t="s">
        <v>573</v>
      </c>
      <c r="E165" s="334" t="s">
        <v>858</v>
      </c>
      <c r="F165" s="318" t="s">
        <v>3059</v>
      </c>
      <c r="G165" s="333">
        <v>-36.428570000000001</v>
      </c>
      <c r="H165" s="333">
        <v>-72.372056999999998</v>
      </c>
      <c r="I165" s="317">
        <v>1</v>
      </c>
      <c r="J165" s="19"/>
      <c r="K165" s="19"/>
    </row>
    <row r="166" spans="1:11">
      <c r="A166" s="316" t="s">
        <v>859</v>
      </c>
      <c r="B166" s="325" t="s">
        <v>3641</v>
      </c>
      <c r="C166" s="317" t="s">
        <v>572</v>
      </c>
      <c r="D166" s="317" t="s">
        <v>573</v>
      </c>
      <c r="E166" s="334" t="s">
        <v>860</v>
      </c>
      <c r="F166" s="318" t="s">
        <v>3059</v>
      </c>
      <c r="G166" s="333">
        <v>-33.809089</v>
      </c>
      <c r="H166" s="333">
        <v>-70.754716000000002</v>
      </c>
      <c r="I166" s="317">
        <v>1</v>
      </c>
      <c r="J166" s="19"/>
      <c r="K166" s="19"/>
    </row>
    <row r="167" spans="1:11">
      <c r="A167" s="316" t="s">
        <v>861</v>
      </c>
      <c r="B167" s="325" t="s">
        <v>3641</v>
      </c>
      <c r="C167" s="317" t="s">
        <v>572</v>
      </c>
      <c r="D167" s="317" t="s">
        <v>573</v>
      </c>
      <c r="E167" s="334" t="s">
        <v>862</v>
      </c>
      <c r="F167" s="318" t="s">
        <v>3059</v>
      </c>
      <c r="G167" s="333">
        <v>-34.401741000000001</v>
      </c>
      <c r="H167" s="333">
        <v>-71.62397</v>
      </c>
      <c r="I167" s="317">
        <v>1</v>
      </c>
      <c r="J167" s="19"/>
      <c r="K167" s="19"/>
    </row>
    <row r="168" spans="1:11">
      <c r="A168" s="316" t="s">
        <v>863</v>
      </c>
      <c r="B168" s="325" t="s">
        <v>3641</v>
      </c>
      <c r="C168" s="317" t="s">
        <v>572</v>
      </c>
      <c r="D168" s="317" t="s">
        <v>573</v>
      </c>
      <c r="E168" s="334" t="s">
        <v>864</v>
      </c>
      <c r="F168" s="318" t="s">
        <v>3059</v>
      </c>
      <c r="G168" s="333">
        <v>-35.049590999999999</v>
      </c>
      <c r="H168" s="333">
        <v>-71.706586999999999</v>
      </c>
      <c r="I168" s="317">
        <v>1</v>
      </c>
      <c r="J168" s="19"/>
      <c r="K168" s="19"/>
    </row>
    <row r="169" spans="1:11">
      <c r="A169" s="316" t="s">
        <v>865</v>
      </c>
      <c r="B169" s="325" t="s">
        <v>3641</v>
      </c>
      <c r="C169" s="317" t="s">
        <v>572</v>
      </c>
      <c r="D169" s="317" t="s">
        <v>573</v>
      </c>
      <c r="E169" s="334" t="s">
        <v>864</v>
      </c>
      <c r="F169" s="318" t="s">
        <v>3059</v>
      </c>
      <c r="G169" s="333">
        <v>-34.645314999999997</v>
      </c>
      <c r="H169" s="333">
        <v>-71.131877000000003</v>
      </c>
      <c r="I169" s="317">
        <v>1</v>
      </c>
      <c r="J169" s="19"/>
      <c r="K169" s="19"/>
    </row>
    <row r="170" spans="1:11">
      <c r="A170" s="316" t="s">
        <v>866</v>
      </c>
      <c r="B170" s="325" t="s">
        <v>3641</v>
      </c>
      <c r="C170" s="317" t="s">
        <v>572</v>
      </c>
      <c r="D170" s="317" t="s">
        <v>573</v>
      </c>
      <c r="E170" s="334" t="s">
        <v>867</v>
      </c>
      <c r="F170" s="318" t="s">
        <v>3059</v>
      </c>
      <c r="G170" s="333">
        <v>-36.306552000000003</v>
      </c>
      <c r="H170" s="333">
        <v>-72.549465999999995</v>
      </c>
      <c r="I170" s="317">
        <v>1</v>
      </c>
      <c r="J170" s="19"/>
      <c r="K170" s="19"/>
    </row>
    <row r="171" spans="1:11">
      <c r="A171" s="316" t="s">
        <v>868</v>
      </c>
      <c r="B171" s="325" t="s">
        <v>3641</v>
      </c>
      <c r="C171" s="317" t="s">
        <v>572</v>
      </c>
      <c r="D171" s="317" t="s">
        <v>573</v>
      </c>
      <c r="E171" s="334" t="s">
        <v>869</v>
      </c>
      <c r="F171" s="318" t="s">
        <v>3059</v>
      </c>
      <c r="G171" s="333">
        <v>-34.947791000000002</v>
      </c>
      <c r="H171" s="333">
        <v>-71.184625999999994</v>
      </c>
      <c r="I171" s="317">
        <v>1</v>
      </c>
      <c r="J171" s="19"/>
      <c r="K171" s="19"/>
    </row>
    <row r="172" spans="1:11">
      <c r="A172" s="316" t="s">
        <v>870</v>
      </c>
      <c r="B172" s="325" t="s">
        <v>3641</v>
      </c>
      <c r="C172" s="317" t="s">
        <v>572</v>
      </c>
      <c r="D172" s="317" t="s">
        <v>573</v>
      </c>
      <c r="E172" s="334" t="s">
        <v>871</v>
      </c>
      <c r="F172" s="318" t="s">
        <v>3059</v>
      </c>
      <c r="G172" s="333">
        <v>-35.310575999999998</v>
      </c>
      <c r="H172" s="333">
        <v>-71.528837999999993</v>
      </c>
      <c r="I172" s="317">
        <v>1</v>
      </c>
      <c r="J172" s="19"/>
      <c r="K172" s="19"/>
    </row>
    <row r="173" spans="1:11">
      <c r="A173" s="317" t="s">
        <v>872</v>
      </c>
      <c r="B173" s="325" t="s">
        <v>3641</v>
      </c>
      <c r="C173" s="317" t="s">
        <v>572</v>
      </c>
      <c r="D173" s="317" t="s">
        <v>573</v>
      </c>
      <c r="E173" s="334" t="s">
        <v>873</v>
      </c>
      <c r="F173" s="318" t="s">
        <v>3059</v>
      </c>
      <c r="G173" s="333">
        <v>-36.644674000000002</v>
      </c>
      <c r="H173" s="333">
        <v>-72.101236999999998</v>
      </c>
      <c r="I173" s="317">
        <v>1</v>
      </c>
      <c r="J173" s="19"/>
      <c r="K173" s="19"/>
    </row>
    <row r="174" spans="1:11">
      <c r="A174" s="316" t="s">
        <v>874</v>
      </c>
      <c r="B174" s="325" t="s">
        <v>3641</v>
      </c>
      <c r="C174" s="317" t="s">
        <v>572</v>
      </c>
      <c r="D174" s="317" t="s">
        <v>573</v>
      </c>
      <c r="E174" s="334" t="s">
        <v>851</v>
      </c>
      <c r="F174" s="318" t="s">
        <v>3059</v>
      </c>
      <c r="G174" s="333">
        <v>-35.436546</v>
      </c>
      <c r="H174" s="333">
        <v>-71.640463999999994</v>
      </c>
      <c r="I174" s="317">
        <v>1</v>
      </c>
      <c r="J174" s="19"/>
      <c r="K174" s="19"/>
    </row>
    <row r="175" spans="1:11">
      <c r="A175" s="330" t="s">
        <v>875</v>
      </c>
      <c r="B175" s="325" t="s">
        <v>3641</v>
      </c>
      <c r="C175" s="331" t="s">
        <v>572</v>
      </c>
      <c r="D175" s="331" t="s">
        <v>573</v>
      </c>
      <c r="E175" s="334" t="s">
        <v>876</v>
      </c>
      <c r="F175" s="318" t="s">
        <v>3059</v>
      </c>
      <c r="G175" s="335">
        <v>-36.798633000000002</v>
      </c>
      <c r="H175" s="335">
        <v>-72.175469000000007</v>
      </c>
      <c r="I175" s="331">
        <v>1</v>
      </c>
      <c r="J175" s="19"/>
      <c r="K175" s="19"/>
    </row>
    <row r="176" spans="1:11">
      <c r="A176" s="330" t="s">
        <v>877</v>
      </c>
      <c r="B176" s="325" t="s">
        <v>3641</v>
      </c>
      <c r="C176" s="331" t="s">
        <v>572</v>
      </c>
      <c r="D176" s="331" t="s">
        <v>573</v>
      </c>
      <c r="E176" s="334" t="s">
        <v>878</v>
      </c>
      <c r="F176" s="318" t="s">
        <v>3059</v>
      </c>
      <c r="G176" s="335">
        <v>-34.183256999999998</v>
      </c>
      <c r="H176" s="335">
        <v>-70.839922000000001</v>
      </c>
      <c r="I176" s="331">
        <v>1</v>
      </c>
      <c r="J176" s="19"/>
      <c r="K176" s="19"/>
    </row>
    <row r="177" spans="1:27">
      <c r="A177" s="330" t="s">
        <v>879</v>
      </c>
      <c r="B177" s="325" t="s">
        <v>3641</v>
      </c>
      <c r="C177" s="331" t="s">
        <v>568</v>
      </c>
      <c r="D177" s="334" t="s">
        <v>880</v>
      </c>
      <c r="E177" s="334" t="s">
        <v>881</v>
      </c>
      <c r="F177" s="318" t="s">
        <v>3059</v>
      </c>
      <c r="G177" s="335">
        <v>-34.867700999999997</v>
      </c>
      <c r="H177" s="335">
        <v>-71.141068000000004</v>
      </c>
      <c r="I177" s="331">
        <v>1</v>
      </c>
      <c r="J177" s="19"/>
      <c r="K177" s="19"/>
    </row>
    <row r="178" spans="1:27">
      <c r="A178" s="330" t="s">
        <v>882</v>
      </c>
      <c r="B178" s="325" t="s">
        <v>3641</v>
      </c>
      <c r="C178" s="331" t="s">
        <v>572</v>
      </c>
      <c r="D178" s="331" t="s">
        <v>573</v>
      </c>
      <c r="E178" s="331" t="s">
        <v>883</v>
      </c>
      <c r="F178" s="318" t="s">
        <v>3059</v>
      </c>
      <c r="G178" s="335">
        <v>-35.139127000000002</v>
      </c>
      <c r="H178" s="335">
        <v>-71.367698000000004</v>
      </c>
      <c r="I178" s="331">
        <v>1</v>
      </c>
      <c r="J178" s="19"/>
      <c r="K178" s="19"/>
    </row>
    <row r="179" spans="1:27">
      <c r="A179" s="336" t="s">
        <v>884</v>
      </c>
      <c r="B179" s="325" t="s">
        <v>3641</v>
      </c>
      <c r="C179" s="331" t="s">
        <v>572</v>
      </c>
      <c r="D179" s="331" t="s">
        <v>573</v>
      </c>
      <c r="E179" s="334" t="s">
        <v>885</v>
      </c>
      <c r="F179" s="318" t="s">
        <v>3059</v>
      </c>
      <c r="G179" s="335">
        <v>-39.869214999999997</v>
      </c>
      <c r="H179" s="335">
        <v>-72.807084000000003</v>
      </c>
      <c r="I179" s="331">
        <v>1</v>
      </c>
      <c r="J179" s="19"/>
      <c r="K179" s="19"/>
    </row>
    <row r="180" spans="1:27">
      <c r="A180" s="330" t="s">
        <v>886</v>
      </c>
      <c r="B180" s="325" t="s">
        <v>3641</v>
      </c>
      <c r="C180" s="331" t="s">
        <v>572</v>
      </c>
      <c r="D180" s="331" t="s">
        <v>573</v>
      </c>
      <c r="E180" s="334" t="s">
        <v>887</v>
      </c>
      <c r="F180" s="318" t="s">
        <v>3059</v>
      </c>
      <c r="G180" s="335">
        <v>-41.881025999999999</v>
      </c>
      <c r="H180" s="335">
        <v>-73.797983000000002</v>
      </c>
      <c r="I180" s="331">
        <v>1</v>
      </c>
      <c r="J180" s="19"/>
      <c r="K180" s="19"/>
    </row>
    <row r="181" spans="1:27">
      <c r="A181" s="330" t="s">
        <v>888</v>
      </c>
      <c r="B181" s="325" t="s">
        <v>3641</v>
      </c>
      <c r="C181" s="331" t="s">
        <v>572</v>
      </c>
      <c r="D181" s="331" t="s">
        <v>573</v>
      </c>
      <c r="E181" s="334" t="s">
        <v>887</v>
      </c>
      <c r="F181" s="318" t="s">
        <v>3059</v>
      </c>
      <c r="G181" s="335">
        <v>-42.415478999999998</v>
      </c>
      <c r="H181" s="335">
        <v>-73.773651000000001</v>
      </c>
      <c r="I181" s="331">
        <v>1</v>
      </c>
      <c r="J181" s="19"/>
      <c r="K181" s="19"/>
    </row>
    <row r="182" spans="1:27">
      <c r="A182" s="330" t="s">
        <v>889</v>
      </c>
      <c r="B182" s="331" t="s">
        <v>3632</v>
      </c>
      <c r="C182" s="331" t="s">
        <v>572</v>
      </c>
      <c r="D182" s="331" t="s">
        <v>573</v>
      </c>
      <c r="E182" s="334" t="s">
        <v>887</v>
      </c>
      <c r="F182" s="318" t="s">
        <v>2875</v>
      </c>
      <c r="G182" s="335">
        <v>-41.584361999999999</v>
      </c>
      <c r="H182" s="335">
        <v>-73.222622999999999</v>
      </c>
      <c r="I182" s="331">
        <v>1</v>
      </c>
      <c r="J182" s="19"/>
    </row>
    <row r="183" spans="1:27">
      <c r="A183" s="330" t="s">
        <v>890</v>
      </c>
      <c r="B183" s="331" t="s">
        <v>3627</v>
      </c>
      <c r="C183" s="331" t="s">
        <v>892</v>
      </c>
      <c r="D183" s="331" t="s">
        <v>573</v>
      </c>
      <c r="E183" s="334" t="s">
        <v>573</v>
      </c>
      <c r="F183" s="318" t="s">
        <v>3294</v>
      </c>
      <c r="G183" s="335">
        <v>-22.935454</v>
      </c>
      <c r="H183" s="335">
        <v>-69.145493000000002</v>
      </c>
      <c r="I183" s="331">
        <v>1</v>
      </c>
      <c r="J183" s="19"/>
    </row>
    <row r="184" spans="1:27">
      <c r="A184" s="330" t="s">
        <v>893</v>
      </c>
      <c r="B184" s="331" t="s">
        <v>3627</v>
      </c>
      <c r="C184" s="331" t="s">
        <v>572</v>
      </c>
      <c r="D184" s="331" t="s">
        <v>573</v>
      </c>
      <c r="E184" s="334" t="s">
        <v>894</v>
      </c>
      <c r="F184" s="318" t="s">
        <v>3293</v>
      </c>
      <c r="G184" s="335">
        <v>-23.672623000000002</v>
      </c>
      <c r="H184" s="335">
        <v>-70.394326000000007</v>
      </c>
      <c r="I184" s="331">
        <v>1</v>
      </c>
      <c r="J184" s="22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>
      <c r="A185" s="330" t="s">
        <v>895</v>
      </c>
      <c r="B185" s="331" t="s">
        <v>3627</v>
      </c>
      <c r="C185" s="331" t="s">
        <v>665</v>
      </c>
      <c r="D185" s="331" t="s">
        <v>896</v>
      </c>
      <c r="E185" s="337" t="s">
        <v>897</v>
      </c>
      <c r="F185" s="318" t="s">
        <v>3293</v>
      </c>
      <c r="G185" s="335">
        <v>-20.258236</v>
      </c>
      <c r="H185" s="335">
        <v>-69.772885000000002</v>
      </c>
      <c r="I185" s="331">
        <v>1</v>
      </c>
      <c r="J185" s="22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>
      <c r="A186" s="330" t="s">
        <v>898</v>
      </c>
      <c r="B186" s="331" t="s">
        <v>3627</v>
      </c>
      <c r="C186" s="331" t="s">
        <v>899</v>
      </c>
      <c r="D186" s="331" t="s">
        <v>900</v>
      </c>
      <c r="E186" s="334" t="s">
        <v>570</v>
      </c>
      <c r="F186" s="318" t="s">
        <v>3293</v>
      </c>
      <c r="G186" s="335">
        <v>-20.430385999999999</v>
      </c>
      <c r="H186" s="335">
        <v>-69.694130999999999</v>
      </c>
      <c r="I186" s="331">
        <v>1</v>
      </c>
      <c r="J186" s="22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>
      <c r="A187" s="330" t="s">
        <v>901</v>
      </c>
      <c r="B187" s="331" t="s">
        <v>3627</v>
      </c>
      <c r="C187" s="331" t="s">
        <v>902</v>
      </c>
      <c r="D187" s="331" t="s">
        <v>903</v>
      </c>
      <c r="E187" s="337" t="s">
        <v>904</v>
      </c>
      <c r="F187" s="318" t="s">
        <v>3293</v>
      </c>
      <c r="G187" s="335">
        <v>-19.617082</v>
      </c>
      <c r="H187" s="335">
        <v>-69.945931999999999</v>
      </c>
      <c r="I187" s="331">
        <v>1</v>
      </c>
      <c r="J187" s="22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>
      <c r="A188" s="330" t="s">
        <v>905</v>
      </c>
      <c r="B188" s="331" t="s">
        <v>3627</v>
      </c>
      <c r="C188" s="331" t="s">
        <v>572</v>
      </c>
      <c r="D188" s="331" t="s">
        <v>573</v>
      </c>
      <c r="E188" s="334" t="s">
        <v>669</v>
      </c>
      <c r="F188" s="318" t="s">
        <v>3293</v>
      </c>
      <c r="G188" s="335">
        <v>-22.428894</v>
      </c>
      <c r="H188" s="335">
        <v>-68.923551000000003</v>
      </c>
      <c r="I188" s="331">
        <v>1</v>
      </c>
      <c r="J188" s="22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>
      <c r="A189" s="338" t="s">
        <v>906</v>
      </c>
      <c r="B189" s="331" t="s">
        <v>3627</v>
      </c>
      <c r="C189" s="331" t="s">
        <v>572</v>
      </c>
      <c r="D189" s="331" t="s">
        <v>573</v>
      </c>
      <c r="E189" s="334" t="s">
        <v>885</v>
      </c>
      <c r="F189" s="318" t="s">
        <v>3293</v>
      </c>
      <c r="G189" s="335">
        <v>-18.467420000000001</v>
      </c>
      <c r="H189" s="335">
        <v>-70.296362000000002</v>
      </c>
      <c r="I189" s="331">
        <v>1</v>
      </c>
      <c r="J189" s="22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>
      <c r="A190" s="330" t="s">
        <v>907</v>
      </c>
      <c r="B190" s="331" t="s">
        <v>3627</v>
      </c>
      <c r="C190" s="331" t="s">
        <v>899</v>
      </c>
      <c r="D190" s="331" t="s">
        <v>908</v>
      </c>
      <c r="E190" s="334" t="s">
        <v>731</v>
      </c>
      <c r="F190" s="318" t="s">
        <v>3302</v>
      </c>
      <c r="G190" s="335">
        <v>-33.427587000000003</v>
      </c>
      <c r="H190" s="335">
        <v>-71.636578999999998</v>
      </c>
      <c r="I190" s="331">
        <v>1</v>
      </c>
      <c r="J190" s="22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>
      <c r="A191" s="330" t="s">
        <v>909</v>
      </c>
      <c r="B191" s="331" t="s">
        <v>3627</v>
      </c>
      <c r="C191" s="331" t="s">
        <v>665</v>
      </c>
      <c r="D191" s="331" t="s">
        <v>910</v>
      </c>
      <c r="E191" s="334" t="s">
        <v>911</v>
      </c>
      <c r="F191" s="318" t="s">
        <v>3293</v>
      </c>
      <c r="G191" s="335">
        <v>-33.008752999999999</v>
      </c>
      <c r="H191" s="335">
        <v>-70.897835999999998</v>
      </c>
      <c r="I191" s="331">
        <v>1</v>
      </c>
      <c r="J191" s="19"/>
    </row>
    <row r="192" spans="1:27">
      <c r="A192" s="330" t="s">
        <v>912</v>
      </c>
      <c r="B192" s="331" t="s">
        <v>3627</v>
      </c>
      <c r="C192" s="331" t="s">
        <v>899</v>
      </c>
      <c r="D192" s="331" t="s">
        <v>913</v>
      </c>
      <c r="E192" s="334" t="s">
        <v>570</v>
      </c>
      <c r="F192" s="318" t="s">
        <v>964</v>
      </c>
      <c r="G192" s="335">
        <v>-33.315506999999997</v>
      </c>
      <c r="H192" s="335">
        <v>-71.417505000000006</v>
      </c>
      <c r="I192" s="331">
        <v>1</v>
      </c>
      <c r="J192" s="22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>
      <c r="A193" s="330" t="s">
        <v>914</v>
      </c>
      <c r="B193" s="331" t="s">
        <v>3627</v>
      </c>
      <c r="C193" s="331" t="s">
        <v>572</v>
      </c>
      <c r="D193" s="331" t="s">
        <v>915</v>
      </c>
      <c r="E193" s="334" t="s">
        <v>577</v>
      </c>
      <c r="F193" s="318" t="s">
        <v>2884</v>
      </c>
      <c r="G193" s="335">
        <v>-33.119014999999997</v>
      </c>
      <c r="H193" s="335">
        <v>-70.826481000000001</v>
      </c>
      <c r="I193" s="331">
        <v>1</v>
      </c>
      <c r="J193" s="19"/>
    </row>
    <row r="194" spans="1:27">
      <c r="A194" s="330" t="s">
        <v>916</v>
      </c>
      <c r="B194" s="331" t="s">
        <v>3627</v>
      </c>
      <c r="C194" s="331" t="s">
        <v>917</v>
      </c>
      <c r="D194" s="331" t="s">
        <v>573</v>
      </c>
      <c r="E194" s="334" t="s">
        <v>573</v>
      </c>
      <c r="F194" s="318" t="s">
        <v>3325</v>
      </c>
      <c r="G194" s="335">
        <v>-37.668894999999999</v>
      </c>
      <c r="H194" s="335">
        <v>-72.007249000000002</v>
      </c>
      <c r="I194" s="331">
        <v>1</v>
      </c>
      <c r="J194" s="19"/>
    </row>
    <row r="195" spans="1:27">
      <c r="A195" s="330" t="s">
        <v>918</v>
      </c>
      <c r="B195" s="331" t="s">
        <v>3627</v>
      </c>
      <c r="C195" s="331" t="s">
        <v>919</v>
      </c>
      <c r="D195" s="331" t="s">
        <v>920</v>
      </c>
      <c r="E195" s="334" t="s">
        <v>921</v>
      </c>
      <c r="F195" s="318" t="s">
        <v>3301</v>
      </c>
      <c r="G195" s="335">
        <v>-33.808475999999999</v>
      </c>
      <c r="H195" s="335">
        <v>-70.75506</v>
      </c>
      <c r="I195" s="331">
        <v>1</v>
      </c>
      <c r="J195" s="19"/>
    </row>
    <row r="196" spans="1:27">
      <c r="A196" s="330" t="s">
        <v>922</v>
      </c>
      <c r="B196" s="331" t="s">
        <v>3627</v>
      </c>
      <c r="C196" s="331" t="s">
        <v>899</v>
      </c>
      <c r="D196" s="331" t="s">
        <v>864</v>
      </c>
      <c r="E196" s="334" t="s">
        <v>612</v>
      </c>
      <c r="F196" s="318" t="s">
        <v>3303</v>
      </c>
      <c r="G196" s="335">
        <v>-33.726489999999998</v>
      </c>
      <c r="H196" s="335">
        <v>-71.212297000000007</v>
      </c>
      <c r="I196" s="331">
        <v>1</v>
      </c>
      <c r="J196" s="19"/>
    </row>
    <row r="197" spans="1:27">
      <c r="A197" s="330" t="s">
        <v>923</v>
      </c>
      <c r="B197" s="331" t="s">
        <v>3627</v>
      </c>
      <c r="C197" s="331" t="s">
        <v>899</v>
      </c>
      <c r="D197" s="331" t="s">
        <v>924</v>
      </c>
      <c r="E197" s="337" t="s">
        <v>731</v>
      </c>
      <c r="F197" s="318" t="s">
        <v>3303</v>
      </c>
      <c r="G197" s="335">
        <v>-33.789054</v>
      </c>
      <c r="H197" s="335">
        <v>-71.277714000000003</v>
      </c>
      <c r="I197" s="331">
        <v>1</v>
      </c>
      <c r="J197" s="22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>
      <c r="A198" s="330" t="s">
        <v>925</v>
      </c>
      <c r="B198" s="331" t="s">
        <v>3627</v>
      </c>
      <c r="C198" s="331" t="s">
        <v>899</v>
      </c>
      <c r="D198" s="331" t="s">
        <v>926</v>
      </c>
      <c r="E198" s="334" t="s">
        <v>612</v>
      </c>
      <c r="F198" s="318" t="s">
        <v>3305</v>
      </c>
      <c r="G198" s="335">
        <v>-34.263244</v>
      </c>
      <c r="H198" s="335">
        <v>-71.029403000000002</v>
      </c>
      <c r="I198" s="331">
        <v>1</v>
      </c>
      <c r="J198" s="19"/>
    </row>
    <row r="199" spans="1:27">
      <c r="A199" s="330" t="s">
        <v>927</v>
      </c>
      <c r="B199" s="331" t="s">
        <v>3627</v>
      </c>
      <c r="C199" s="331" t="s">
        <v>899</v>
      </c>
      <c r="D199" s="331" t="s">
        <v>864</v>
      </c>
      <c r="E199" s="334" t="s">
        <v>612</v>
      </c>
      <c r="F199" s="318" t="s">
        <v>3303</v>
      </c>
      <c r="G199" s="335">
        <v>-35.536171000000003</v>
      </c>
      <c r="H199" s="335">
        <v>-71.570676000000006</v>
      </c>
      <c r="I199" s="331">
        <v>1</v>
      </c>
      <c r="J199" s="19"/>
    </row>
    <row r="200" spans="1:27">
      <c r="A200" s="330" t="s">
        <v>3308</v>
      </c>
      <c r="B200" s="331" t="s">
        <v>3627</v>
      </c>
      <c r="C200" s="339" t="s">
        <v>928</v>
      </c>
      <c r="D200" s="339" t="s">
        <v>573</v>
      </c>
      <c r="E200" s="334" t="s">
        <v>614</v>
      </c>
      <c r="F200" s="318" t="s">
        <v>3309</v>
      </c>
      <c r="G200" s="340">
        <v>-35.094726999999999</v>
      </c>
      <c r="H200" s="340">
        <v>-71.317520000000002</v>
      </c>
      <c r="I200" s="339">
        <v>1</v>
      </c>
      <c r="J200" s="19"/>
    </row>
    <row r="201" spans="1:27">
      <c r="A201" s="330" t="s">
        <v>929</v>
      </c>
      <c r="B201" s="331" t="s">
        <v>3627</v>
      </c>
      <c r="C201" s="339" t="s">
        <v>572</v>
      </c>
      <c r="D201" s="339" t="s">
        <v>573</v>
      </c>
      <c r="E201" s="334" t="s">
        <v>614</v>
      </c>
      <c r="F201" s="318" t="s">
        <v>3309</v>
      </c>
      <c r="G201" s="340">
        <v>-38.707827000000002</v>
      </c>
      <c r="H201" s="340">
        <v>-72.555618999999993</v>
      </c>
      <c r="I201" s="339">
        <v>1</v>
      </c>
      <c r="J201" s="19"/>
    </row>
    <row r="202" spans="1:27">
      <c r="A202" s="331" t="s">
        <v>930</v>
      </c>
      <c r="B202" s="331" t="s">
        <v>3628</v>
      </c>
      <c r="C202" s="339"/>
      <c r="D202" s="339"/>
      <c r="E202" s="334"/>
      <c r="F202" s="318" t="s">
        <v>964</v>
      </c>
      <c r="G202" s="341">
        <v>-37.517760000000003</v>
      </c>
      <c r="H202" s="341">
        <v>-72.321394999999995</v>
      </c>
      <c r="I202" s="339">
        <v>1</v>
      </c>
      <c r="J202" s="19"/>
    </row>
    <row r="203" spans="1:27">
      <c r="A203" s="331" t="s">
        <v>931</v>
      </c>
      <c r="B203" s="331" t="s">
        <v>3628</v>
      </c>
      <c r="C203" s="342"/>
      <c r="D203" s="342"/>
      <c r="E203" s="342"/>
      <c r="F203" s="318" t="s">
        <v>964</v>
      </c>
      <c r="G203" s="341">
        <v>-39.549783985548999</v>
      </c>
      <c r="H203" s="341">
        <v>-72.910296692579394</v>
      </c>
      <c r="I203" s="339">
        <v>1</v>
      </c>
    </row>
    <row r="204" spans="1:27">
      <c r="A204" s="331" t="s">
        <v>932</v>
      </c>
      <c r="B204" s="165" t="s">
        <v>3629</v>
      </c>
      <c r="C204" s="343" t="s">
        <v>934</v>
      </c>
      <c r="D204" s="343" t="s">
        <v>573</v>
      </c>
      <c r="E204" s="343" t="s">
        <v>573</v>
      </c>
      <c r="F204" s="436" t="s">
        <v>3349</v>
      </c>
      <c r="G204" s="341">
        <v>-34.034117790198401</v>
      </c>
      <c r="H204" s="341">
        <v>-70.611495723358601</v>
      </c>
      <c r="I204" s="339">
        <v>1</v>
      </c>
    </row>
    <row r="205" spans="1:27" s="188" customFormat="1">
      <c r="A205" s="324" t="s">
        <v>2557</v>
      </c>
      <c r="B205" s="165" t="s">
        <v>3629</v>
      </c>
      <c r="C205" s="344" t="s">
        <v>572</v>
      </c>
      <c r="D205" s="344" t="s">
        <v>573</v>
      </c>
      <c r="E205" s="344" t="s">
        <v>669</v>
      </c>
      <c r="F205" s="345" t="s">
        <v>964</v>
      </c>
      <c r="G205" s="346">
        <v>-27.408484999999999</v>
      </c>
      <c r="H205" s="346">
        <v>-70.265783999999996</v>
      </c>
      <c r="I205" s="347">
        <v>1</v>
      </c>
    </row>
    <row r="206" spans="1:27" s="188" customFormat="1">
      <c r="A206" s="324" t="s">
        <v>2558</v>
      </c>
      <c r="B206" s="165" t="s">
        <v>3629</v>
      </c>
      <c r="C206" s="344" t="s">
        <v>572</v>
      </c>
      <c r="D206" s="344" t="s">
        <v>573</v>
      </c>
      <c r="E206" s="344" t="s">
        <v>2559</v>
      </c>
      <c r="F206" s="318" t="s">
        <v>3209</v>
      </c>
      <c r="G206" s="346">
        <v>-31.624036</v>
      </c>
      <c r="H206" s="346">
        <v>-71.146733999999995</v>
      </c>
      <c r="I206" s="347">
        <v>1</v>
      </c>
    </row>
    <row r="207" spans="1:27" s="188" customFormat="1">
      <c r="A207" s="324" t="s">
        <v>2560</v>
      </c>
      <c r="B207" s="165" t="s">
        <v>3629</v>
      </c>
      <c r="C207" s="344" t="s">
        <v>572</v>
      </c>
      <c r="D207" s="344" t="s">
        <v>573</v>
      </c>
      <c r="E207" s="344" t="s">
        <v>2561</v>
      </c>
      <c r="F207" s="345" t="s">
        <v>964</v>
      </c>
      <c r="G207" s="346">
        <v>-32.796512999999997</v>
      </c>
      <c r="H207" s="346">
        <v>-71.195629999999994</v>
      </c>
      <c r="I207" s="347">
        <v>1</v>
      </c>
    </row>
    <row r="208" spans="1:27" s="188" customFormat="1">
      <c r="A208" s="324" t="s">
        <v>2562</v>
      </c>
      <c r="B208" s="165" t="s">
        <v>3629</v>
      </c>
      <c r="C208" s="344" t="s">
        <v>568</v>
      </c>
      <c r="D208" s="344" t="s">
        <v>926</v>
      </c>
      <c r="E208" s="344" t="s">
        <v>851</v>
      </c>
      <c r="F208" s="345" t="s">
        <v>964</v>
      </c>
      <c r="G208" s="346">
        <v>-34.600875000000002</v>
      </c>
      <c r="H208" s="346">
        <v>-70.979256000000007</v>
      </c>
      <c r="I208" s="347">
        <v>1</v>
      </c>
    </row>
    <row r="209" spans="1:9" s="188" customFormat="1">
      <c r="A209" s="324" t="s">
        <v>2563</v>
      </c>
      <c r="B209" s="165" t="s">
        <v>3629</v>
      </c>
      <c r="C209" s="344" t="s">
        <v>568</v>
      </c>
      <c r="D209" s="344" t="s">
        <v>2564</v>
      </c>
      <c r="E209" s="344" t="s">
        <v>851</v>
      </c>
      <c r="F209" s="345" t="s">
        <v>3209</v>
      </c>
      <c r="G209" s="346">
        <v>-35.435482</v>
      </c>
      <c r="H209" s="346">
        <v>-71.666394999999994</v>
      </c>
      <c r="I209" s="347">
        <v>1</v>
      </c>
    </row>
    <row r="210" spans="1:9" s="188" customFormat="1">
      <c r="A210" s="324" t="s">
        <v>2565</v>
      </c>
      <c r="B210" s="165" t="s">
        <v>3629</v>
      </c>
      <c r="C210" s="344" t="s">
        <v>568</v>
      </c>
      <c r="D210" s="344" t="s">
        <v>2566</v>
      </c>
      <c r="E210" s="344" t="s">
        <v>2567</v>
      </c>
      <c r="F210" s="345" t="s">
        <v>3209</v>
      </c>
      <c r="G210" s="346">
        <v>-33.708720999999997</v>
      </c>
      <c r="H210" s="346">
        <v>-70.969711000000004</v>
      </c>
      <c r="I210" s="347">
        <v>1</v>
      </c>
    </row>
    <row r="211" spans="1:9" s="188" customFormat="1">
      <c r="A211" s="324" t="s">
        <v>627</v>
      </c>
      <c r="B211" s="165" t="s">
        <v>3629</v>
      </c>
      <c r="C211" s="344" t="s">
        <v>572</v>
      </c>
      <c r="D211" s="344" t="s">
        <v>573</v>
      </c>
      <c r="E211" s="344" t="s">
        <v>2568</v>
      </c>
      <c r="F211" s="436" t="s">
        <v>3350</v>
      </c>
      <c r="G211" s="346">
        <v>-34.183425999999997</v>
      </c>
      <c r="H211" s="346">
        <v>-70.839462999999995</v>
      </c>
      <c r="I211" s="347">
        <v>1</v>
      </c>
    </row>
    <row r="212" spans="1:9" s="188" customFormat="1">
      <c r="A212" s="324" t="s">
        <v>2569</v>
      </c>
      <c r="B212" s="165" t="s">
        <v>3629</v>
      </c>
      <c r="C212" s="344" t="s">
        <v>2570</v>
      </c>
      <c r="D212" s="344" t="s">
        <v>573</v>
      </c>
      <c r="E212" s="344" t="s">
        <v>573</v>
      </c>
      <c r="F212" s="436" t="s">
        <v>3352</v>
      </c>
      <c r="G212" s="346">
        <v>-34.222268</v>
      </c>
      <c r="H212" s="346">
        <v>-71.402209999999997</v>
      </c>
      <c r="I212" s="347">
        <v>1</v>
      </c>
    </row>
    <row r="213" spans="1:9" s="188" customFormat="1">
      <c r="A213" s="324" t="s">
        <v>709</v>
      </c>
      <c r="B213" s="165" t="s">
        <v>3629</v>
      </c>
      <c r="C213" s="344" t="s">
        <v>2571</v>
      </c>
      <c r="D213" s="344" t="s">
        <v>573</v>
      </c>
      <c r="E213" s="344" t="s">
        <v>573</v>
      </c>
      <c r="F213" s="436" t="s">
        <v>3352</v>
      </c>
      <c r="G213" s="346">
        <v>-34.330097000000002</v>
      </c>
      <c r="H213" s="346">
        <v>-71.559443999999999</v>
      </c>
      <c r="I213" s="347">
        <v>1</v>
      </c>
    </row>
    <row r="214" spans="1:9" s="188" customFormat="1">
      <c r="A214" s="324" t="s">
        <v>741</v>
      </c>
      <c r="B214" s="165" t="s">
        <v>3629</v>
      </c>
      <c r="C214" s="344" t="s">
        <v>2572</v>
      </c>
      <c r="D214" s="344" t="s">
        <v>573</v>
      </c>
      <c r="E214" s="344" t="s">
        <v>2573</v>
      </c>
      <c r="F214" s="318" t="s">
        <v>2853</v>
      </c>
      <c r="G214" s="346">
        <v>-38.541384999999998</v>
      </c>
      <c r="H214" s="346">
        <v>-72.461625999999995</v>
      </c>
      <c r="I214" s="347">
        <v>1</v>
      </c>
    </row>
    <row r="215" spans="1:9" s="188" customFormat="1">
      <c r="A215" s="324" t="s">
        <v>2574</v>
      </c>
      <c r="B215" s="165" t="s">
        <v>3629</v>
      </c>
      <c r="C215" s="344" t="s">
        <v>572</v>
      </c>
      <c r="D215" s="344" t="s">
        <v>573</v>
      </c>
      <c r="E215" s="344" t="s">
        <v>614</v>
      </c>
      <c r="F215" s="345" t="s">
        <v>964</v>
      </c>
      <c r="G215" s="346">
        <v>-37.481431000000001</v>
      </c>
      <c r="H215" s="346">
        <v>-72.368592000000007</v>
      </c>
      <c r="I215" s="347">
        <v>1</v>
      </c>
    </row>
    <row r="216" spans="1:9" s="188" customFormat="1">
      <c r="A216" s="324" t="s">
        <v>2575</v>
      </c>
      <c r="B216" s="165" t="s">
        <v>3629</v>
      </c>
      <c r="C216" s="344" t="s">
        <v>2576</v>
      </c>
      <c r="D216" s="344" t="s">
        <v>573</v>
      </c>
      <c r="E216" s="344" t="s">
        <v>2577</v>
      </c>
      <c r="F216" s="345" t="s">
        <v>964</v>
      </c>
      <c r="G216" s="346">
        <v>-38.726922999999999</v>
      </c>
      <c r="H216" s="346">
        <v>-72.598016999999999</v>
      </c>
      <c r="I216" s="347">
        <v>1</v>
      </c>
    </row>
    <row r="217" spans="1:9" s="188" customFormat="1">
      <c r="A217" s="324" t="s">
        <v>2578</v>
      </c>
      <c r="B217" s="165" t="s">
        <v>3629</v>
      </c>
      <c r="C217" s="344" t="s">
        <v>572</v>
      </c>
      <c r="D217" s="344" t="s">
        <v>573</v>
      </c>
      <c r="E217" s="344" t="s">
        <v>2579</v>
      </c>
      <c r="F217" s="345" t="s">
        <v>964</v>
      </c>
      <c r="G217" s="346">
        <v>-36.612836000000001</v>
      </c>
      <c r="H217" s="346">
        <v>-72.062324000000004</v>
      </c>
      <c r="I217" s="347">
        <v>1</v>
      </c>
    </row>
    <row r="218" spans="1:9" s="188" customFormat="1">
      <c r="A218" s="324" t="s">
        <v>2580</v>
      </c>
      <c r="B218" s="165" t="s">
        <v>3629</v>
      </c>
      <c r="C218" s="344" t="s">
        <v>2581</v>
      </c>
      <c r="D218" s="344" t="s">
        <v>573</v>
      </c>
      <c r="E218" s="344" t="s">
        <v>573</v>
      </c>
      <c r="F218" s="345" t="s">
        <v>964</v>
      </c>
      <c r="G218" s="346">
        <v>-39.799489999999999</v>
      </c>
      <c r="H218" s="346">
        <v>-73.1875</v>
      </c>
      <c r="I218" s="347">
        <v>1</v>
      </c>
    </row>
    <row r="219" spans="1:9">
      <c r="A219" s="331" t="s">
        <v>935</v>
      </c>
      <c r="B219" s="331" t="s">
        <v>3627</v>
      </c>
      <c r="C219" s="339" t="s">
        <v>937</v>
      </c>
      <c r="D219" s="339" t="s">
        <v>937</v>
      </c>
      <c r="E219" s="339" t="s">
        <v>937</v>
      </c>
      <c r="F219" s="318" t="s">
        <v>3303</v>
      </c>
      <c r="G219" s="341">
        <v>-30.119928825552499</v>
      </c>
      <c r="H219" s="341">
        <v>-71.218124866924398</v>
      </c>
      <c r="I219" s="339">
        <v>1</v>
      </c>
    </row>
    <row r="220" spans="1:9">
      <c r="A220" s="331" t="s">
        <v>938</v>
      </c>
      <c r="B220" s="331" t="s">
        <v>3627</v>
      </c>
      <c r="C220" s="339" t="s">
        <v>937</v>
      </c>
      <c r="D220" s="339" t="s">
        <v>937</v>
      </c>
      <c r="E220" s="339" t="s">
        <v>937</v>
      </c>
      <c r="F220" s="318" t="s">
        <v>3303</v>
      </c>
      <c r="G220" s="341">
        <v>-26.25808</v>
      </c>
      <c r="H220" s="341">
        <v>-69.989243000000002</v>
      </c>
      <c r="I220" s="339">
        <v>1</v>
      </c>
    </row>
    <row r="221" spans="1:9">
      <c r="A221" s="331" t="s">
        <v>3298</v>
      </c>
      <c r="B221" s="331" t="s">
        <v>3627</v>
      </c>
      <c r="C221" s="339" t="s">
        <v>937</v>
      </c>
      <c r="D221" s="339" t="s">
        <v>937</v>
      </c>
      <c r="E221" s="339" t="s">
        <v>3299</v>
      </c>
      <c r="F221" s="318" t="s">
        <v>2884</v>
      </c>
      <c r="G221" s="341">
        <v>-33.196821187429101</v>
      </c>
      <c r="H221" s="341">
        <v>-70.861169917061204</v>
      </c>
      <c r="I221" s="339">
        <v>1</v>
      </c>
    </row>
    <row r="222" spans="1:9">
      <c r="A222" s="331" t="s">
        <v>939</v>
      </c>
      <c r="B222" s="331" t="s">
        <v>3627</v>
      </c>
      <c r="C222" s="339" t="s">
        <v>937</v>
      </c>
      <c r="D222" s="339" t="s">
        <v>937</v>
      </c>
      <c r="E222" s="339" t="s">
        <v>937</v>
      </c>
      <c r="F222" s="318" t="s">
        <v>3293</v>
      </c>
      <c r="G222" s="341">
        <v>-22.428754000000001</v>
      </c>
      <c r="H222" s="341">
        <v>-68.922365999999997</v>
      </c>
      <c r="I222" s="339">
        <v>1</v>
      </c>
    </row>
    <row r="223" spans="1:9">
      <c r="A223" s="331" t="s">
        <v>940</v>
      </c>
      <c r="B223" s="474" t="s">
        <v>3623</v>
      </c>
      <c r="C223" s="339" t="s">
        <v>568</v>
      </c>
      <c r="D223" s="339" t="s">
        <v>941</v>
      </c>
      <c r="E223" s="339" t="s">
        <v>626</v>
      </c>
      <c r="F223" s="318" t="s">
        <v>964</v>
      </c>
      <c r="G223" s="341">
        <v>-34.347884999999998</v>
      </c>
      <c r="H223" s="341">
        <v>-71.613076000000007</v>
      </c>
      <c r="I223" s="339">
        <v>1</v>
      </c>
    </row>
    <row r="224" spans="1:9">
      <c r="A224" s="331" t="s">
        <v>942</v>
      </c>
      <c r="B224" s="331" t="s">
        <v>3627</v>
      </c>
      <c r="C224" s="339" t="s">
        <v>943</v>
      </c>
      <c r="D224" s="339" t="s">
        <v>937</v>
      </c>
      <c r="E224" s="339" t="s">
        <v>937</v>
      </c>
      <c r="F224" s="318" t="s">
        <v>3582</v>
      </c>
      <c r="G224" s="340">
        <v>-30.596301</v>
      </c>
      <c r="H224" s="340">
        <v>-71.187546999999995</v>
      </c>
      <c r="I224" s="339">
        <v>1</v>
      </c>
    </row>
    <row r="225" spans="1:9">
      <c r="A225" s="331" t="s">
        <v>944</v>
      </c>
      <c r="B225" s="331" t="s">
        <v>3627</v>
      </c>
      <c r="C225" s="339" t="s">
        <v>945</v>
      </c>
      <c r="D225" s="339" t="s">
        <v>937</v>
      </c>
      <c r="E225" s="339" t="s">
        <v>946</v>
      </c>
      <c r="F225" s="318" t="s">
        <v>3304</v>
      </c>
      <c r="G225" s="340">
        <v>-34.541131999999998</v>
      </c>
      <c r="H225" s="340">
        <v>-71.409310000000005</v>
      </c>
      <c r="I225" s="339">
        <v>1</v>
      </c>
    </row>
    <row r="226" spans="1:9">
      <c r="A226" s="331" t="s">
        <v>947</v>
      </c>
      <c r="B226" s="331" t="s">
        <v>3627</v>
      </c>
      <c r="C226" s="339" t="s">
        <v>568</v>
      </c>
      <c r="D226" s="339" t="s">
        <v>948</v>
      </c>
      <c r="E226" s="339" t="s">
        <v>614</v>
      </c>
      <c r="F226" s="436" t="s">
        <v>3352</v>
      </c>
      <c r="G226" s="340">
        <v>-34.221997999999999</v>
      </c>
      <c r="H226" s="340">
        <v>-71.402241000000004</v>
      </c>
      <c r="I226" s="339">
        <v>1</v>
      </c>
    </row>
    <row r="227" spans="1:9">
      <c r="A227" s="331" t="s">
        <v>3306</v>
      </c>
      <c r="B227" s="331" t="s">
        <v>3627</v>
      </c>
      <c r="C227" s="331" t="s">
        <v>573</v>
      </c>
      <c r="D227" s="331" t="s">
        <v>573</v>
      </c>
      <c r="E227" s="331"/>
      <c r="F227" s="318" t="s">
        <v>3307</v>
      </c>
      <c r="G227" s="335">
        <v>-35.482095999999999</v>
      </c>
      <c r="H227" s="335">
        <v>-71.346744999999999</v>
      </c>
      <c r="I227" s="331">
        <v>1</v>
      </c>
    </row>
    <row r="228" spans="1:9">
      <c r="A228" s="331" t="s">
        <v>949</v>
      </c>
      <c r="B228" s="331" t="s">
        <v>3627</v>
      </c>
      <c r="C228" s="331" t="s">
        <v>572</v>
      </c>
      <c r="D228" s="331" t="s">
        <v>937</v>
      </c>
      <c r="E228" s="331" t="s">
        <v>628</v>
      </c>
      <c r="F228" s="318" t="s">
        <v>964</v>
      </c>
      <c r="G228" s="335">
        <v>-35.845233</v>
      </c>
      <c r="H228" s="335">
        <v>-71.628227999999993</v>
      </c>
      <c r="I228" s="331">
        <v>1</v>
      </c>
    </row>
    <row r="229" spans="1:9">
      <c r="A229" s="317" t="s">
        <v>950</v>
      </c>
      <c r="B229" s="331" t="s">
        <v>3627</v>
      </c>
      <c r="C229" s="317" t="s">
        <v>3586</v>
      </c>
      <c r="D229" s="317" t="s">
        <v>937</v>
      </c>
      <c r="E229" s="317" t="s">
        <v>573</v>
      </c>
      <c r="F229" s="318" t="s">
        <v>3587</v>
      </c>
      <c r="G229" s="333">
        <v>-35.553752000000003</v>
      </c>
      <c r="H229" s="333">
        <v>-72.104571000000007</v>
      </c>
      <c r="I229" s="317">
        <v>1</v>
      </c>
    </row>
    <row r="230" spans="1:9">
      <c r="A230" s="317" t="s">
        <v>951</v>
      </c>
      <c r="B230" s="325" t="s">
        <v>3625</v>
      </c>
      <c r="C230" s="348" t="s">
        <v>572</v>
      </c>
      <c r="D230" s="328" t="s">
        <v>573</v>
      </c>
      <c r="E230" s="348" t="s">
        <v>2484</v>
      </c>
      <c r="F230" s="318" t="s">
        <v>3209</v>
      </c>
      <c r="G230" s="333">
        <v>-33.541648000000002</v>
      </c>
      <c r="H230" s="349">
        <v>-70.76567</v>
      </c>
      <c r="I230" s="348">
        <v>1</v>
      </c>
    </row>
    <row r="231" spans="1:9">
      <c r="A231" s="317" t="s">
        <v>952</v>
      </c>
      <c r="B231" s="325" t="s">
        <v>3625</v>
      </c>
      <c r="C231" s="348" t="s">
        <v>920</v>
      </c>
      <c r="D231" s="348" t="s">
        <v>573</v>
      </c>
      <c r="E231" s="348" t="s">
        <v>719</v>
      </c>
      <c r="F231" s="318" t="s">
        <v>3209</v>
      </c>
      <c r="G231" s="350">
        <v>-41.317377999999998</v>
      </c>
      <c r="H231" s="350">
        <v>-72.997249999999994</v>
      </c>
      <c r="I231" s="348">
        <v>1</v>
      </c>
    </row>
    <row r="232" spans="1:9" s="149" customFormat="1">
      <c r="A232" s="221" t="s">
        <v>953</v>
      </c>
      <c r="B232" s="221" t="s">
        <v>3637</v>
      </c>
      <c r="C232" s="221" t="s">
        <v>954</v>
      </c>
      <c r="D232" s="328" t="s">
        <v>2688</v>
      </c>
      <c r="E232" s="328" t="s">
        <v>573</v>
      </c>
      <c r="F232" s="318" t="s">
        <v>964</v>
      </c>
      <c r="G232" s="351">
        <v>-23.6905</v>
      </c>
      <c r="H232" s="351">
        <v>-68.620019999999997</v>
      </c>
      <c r="I232" s="221">
        <v>1</v>
      </c>
    </row>
    <row r="233" spans="1:9">
      <c r="A233" s="352" t="s">
        <v>2486</v>
      </c>
      <c r="B233" s="325" t="s">
        <v>3625</v>
      </c>
      <c r="C233" s="348" t="s">
        <v>937</v>
      </c>
      <c r="D233" s="348" t="s">
        <v>937</v>
      </c>
      <c r="E233" s="348" t="s">
        <v>937</v>
      </c>
      <c r="F233" s="318" t="s">
        <v>964</v>
      </c>
      <c r="G233" s="349">
        <v>-34.397038999999999</v>
      </c>
      <c r="H233" s="349">
        <v>-71.725078999999994</v>
      </c>
      <c r="I233" s="348">
        <v>1</v>
      </c>
    </row>
    <row r="234" spans="1:9">
      <c r="A234" s="352" t="s">
        <v>2492</v>
      </c>
      <c r="B234" s="325" t="s">
        <v>3633</v>
      </c>
      <c r="C234" s="353" t="s">
        <v>2494</v>
      </c>
      <c r="D234" s="348" t="s">
        <v>937</v>
      </c>
      <c r="E234" s="348" t="s">
        <v>937</v>
      </c>
      <c r="F234" s="318" t="s">
        <v>2896</v>
      </c>
      <c r="G234" s="350">
        <v>-26.505775</v>
      </c>
      <c r="H234" s="350">
        <v>-69.957021999999995</v>
      </c>
      <c r="I234" s="348">
        <v>1</v>
      </c>
    </row>
    <row r="235" spans="1:9">
      <c r="A235" s="352" t="s">
        <v>2493</v>
      </c>
      <c r="B235" s="325" t="s">
        <v>3633</v>
      </c>
      <c r="C235" s="354" t="s">
        <v>572</v>
      </c>
      <c r="D235" s="348" t="s">
        <v>937</v>
      </c>
      <c r="E235" s="339" t="s">
        <v>937</v>
      </c>
      <c r="F235" s="318" t="s">
        <v>964</v>
      </c>
      <c r="G235" s="350">
        <v>-26.255728999999999</v>
      </c>
      <c r="H235" s="350">
        <v>-69.989170000000001</v>
      </c>
      <c r="I235" s="348">
        <v>1</v>
      </c>
    </row>
    <row r="236" spans="1:9">
      <c r="A236" s="352" t="s">
        <v>2502</v>
      </c>
      <c r="B236" s="325" t="s">
        <v>3634</v>
      </c>
      <c r="C236" s="353" t="s">
        <v>2503</v>
      </c>
      <c r="D236" s="348" t="s">
        <v>937</v>
      </c>
      <c r="E236" s="348" t="s">
        <v>937</v>
      </c>
      <c r="F236" s="318" t="s">
        <v>964</v>
      </c>
      <c r="G236" s="350">
        <v>-21.660340000000001</v>
      </c>
      <c r="H236" s="350">
        <v>-69.513287000000005</v>
      </c>
      <c r="I236" s="348">
        <v>1</v>
      </c>
    </row>
    <row r="237" spans="1:9">
      <c r="A237" s="352" t="s">
        <v>2514</v>
      </c>
      <c r="B237" s="325" t="s">
        <v>3635</v>
      </c>
      <c r="C237" s="354" t="s">
        <v>2515</v>
      </c>
      <c r="D237" s="348" t="s">
        <v>937</v>
      </c>
      <c r="E237" s="348" t="s">
        <v>937</v>
      </c>
      <c r="F237" s="318" t="s">
        <v>2876</v>
      </c>
      <c r="G237" s="350">
        <v>-36.988098999999998</v>
      </c>
      <c r="H237" s="350">
        <v>-73.134736000000004</v>
      </c>
      <c r="I237" s="348">
        <v>1</v>
      </c>
    </row>
    <row r="238" spans="1:9">
      <c r="A238" s="352" t="s">
        <v>2517</v>
      </c>
      <c r="B238" s="325" t="s">
        <v>3636</v>
      </c>
      <c r="C238" s="353" t="s">
        <v>920</v>
      </c>
      <c r="D238" s="353" t="s">
        <v>2519</v>
      </c>
      <c r="E238" s="353" t="s">
        <v>589</v>
      </c>
      <c r="F238" s="318" t="s">
        <v>3018</v>
      </c>
      <c r="G238" s="350">
        <v>-33.619404000000003</v>
      </c>
      <c r="H238" s="350">
        <v>-70.566851999999997</v>
      </c>
      <c r="I238" s="348">
        <v>1</v>
      </c>
    </row>
    <row r="239" spans="1:9">
      <c r="A239" s="352" t="s">
        <v>2518</v>
      </c>
      <c r="B239" s="325" t="s">
        <v>3636</v>
      </c>
      <c r="C239" s="353" t="s">
        <v>920</v>
      </c>
      <c r="D239" s="353" t="s">
        <v>2519</v>
      </c>
      <c r="E239" s="353" t="s">
        <v>589</v>
      </c>
      <c r="F239" s="318" t="s">
        <v>3019</v>
      </c>
      <c r="G239" s="350">
        <v>-33.618282999999998</v>
      </c>
      <c r="H239" s="350">
        <v>-70.537322000000003</v>
      </c>
      <c r="I239" s="348">
        <v>1</v>
      </c>
    </row>
    <row r="240" spans="1:9">
      <c r="A240" s="352" t="s">
        <v>2524</v>
      </c>
      <c r="B240" s="325" t="s">
        <v>3641</v>
      </c>
      <c r="C240" s="353" t="s">
        <v>2525</v>
      </c>
      <c r="D240" s="348" t="s">
        <v>937</v>
      </c>
      <c r="E240" s="348" t="s">
        <v>937</v>
      </c>
      <c r="F240" s="318" t="s">
        <v>3059</v>
      </c>
      <c r="G240" s="350">
        <v>-35.682318000000002</v>
      </c>
      <c r="H240" s="350">
        <v>-71.379859999999994</v>
      </c>
      <c r="I240" s="348">
        <v>1</v>
      </c>
    </row>
    <row r="241" spans="1:9">
      <c r="A241" s="352" t="s">
        <v>2526</v>
      </c>
      <c r="B241" s="325" t="s">
        <v>3641</v>
      </c>
      <c r="C241" s="353" t="s">
        <v>2527</v>
      </c>
      <c r="D241" s="348" t="s">
        <v>937</v>
      </c>
      <c r="E241" s="348" t="s">
        <v>937</v>
      </c>
      <c r="F241" s="318" t="s">
        <v>3059</v>
      </c>
      <c r="G241" s="350">
        <v>-38.041269</v>
      </c>
      <c r="H241" s="350">
        <v>-72.285314999999997</v>
      </c>
      <c r="I241" s="348">
        <v>1</v>
      </c>
    </row>
    <row r="242" spans="1:9">
      <c r="A242" s="352" t="s">
        <v>2528</v>
      </c>
      <c r="B242" s="325" t="s">
        <v>3641</v>
      </c>
      <c r="C242" s="353" t="s">
        <v>2527</v>
      </c>
      <c r="D242" s="348" t="s">
        <v>937</v>
      </c>
      <c r="E242" s="348" t="s">
        <v>937</v>
      </c>
      <c r="F242" s="318" t="s">
        <v>3059</v>
      </c>
      <c r="G242" s="350">
        <v>-41.958596</v>
      </c>
      <c r="H242" s="350">
        <v>-73.677049999999994</v>
      </c>
      <c r="I242" s="348">
        <v>1</v>
      </c>
    </row>
    <row r="243" spans="1:9">
      <c r="A243" s="352" t="s">
        <v>2684</v>
      </c>
      <c r="B243" s="447" t="s">
        <v>3640</v>
      </c>
      <c r="C243" s="353" t="s">
        <v>2685</v>
      </c>
      <c r="D243" s="348" t="s">
        <v>2686</v>
      </c>
      <c r="E243" s="348" t="s">
        <v>2687</v>
      </c>
      <c r="F243" s="318" t="s">
        <v>964</v>
      </c>
      <c r="G243" s="350">
        <v>-33.509500000000003</v>
      </c>
      <c r="H243" s="350">
        <v>-70.684655000000006</v>
      </c>
      <c r="I243" s="348">
        <v>1</v>
      </c>
    </row>
    <row r="244" spans="1:9">
      <c r="A244" s="387" t="s">
        <v>2842</v>
      </c>
      <c r="B244" s="388" t="s">
        <v>3638</v>
      </c>
      <c r="C244" s="389" t="s">
        <v>2843</v>
      </c>
      <c r="F244" s="441" t="s">
        <v>3141</v>
      </c>
      <c r="G244" s="7">
        <v>-23.856036</v>
      </c>
      <c r="H244" s="7">
        <v>-69.867239999999995</v>
      </c>
      <c r="I244" s="390">
        <v>1</v>
      </c>
    </row>
    <row r="245" spans="1:9">
      <c r="A245" s="387" t="s">
        <v>3098</v>
      </c>
      <c r="B245" s="388" t="s">
        <v>3639</v>
      </c>
      <c r="C245" s="389" t="s">
        <v>2685</v>
      </c>
      <c r="D245" t="s">
        <v>3099</v>
      </c>
      <c r="E245" t="s">
        <v>3101</v>
      </c>
      <c r="F245" s="25" t="s">
        <v>3100</v>
      </c>
      <c r="G245" s="7">
        <v>-31.939197</v>
      </c>
      <c r="H245" s="7">
        <v>-71.478455999999994</v>
      </c>
      <c r="I245" s="390">
        <v>1</v>
      </c>
    </row>
    <row r="246" spans="1:9">
      <c r="A246" t="s">
        <v>3277</v>
      </c>
      <c r="B246" s="165" t="s">
        <v>3630</v>
      </c>
      <c r="C246" t="s">
        <v>920</v>
      </c>
      <c r="D246" s="138"/>
      <c r="E246" s="138"/>
      <c r="F246" s="25" t="s">
        <v>3278</v>
      </c>
      <c r="G246" s="7">
        <v>-36.798743999999999</v>
      </c>
      <c r="H246" s="7">
        <v>-72.175072</v>
      </c>
      <c r="I246">
        <v>1</v>
      </c>
    </row>
    <row r="247" spans="1:9">
      <c r="A247" s="316" t="s">
        <v>708</v>
      </c>
      <c r="B247" s="165" t="s">
        <v>3626</v>
      </c>
      <c r="C247" t="s">
        <v>573</v>
      </c>
      <c r="D247" s="458" t="s">
        <v>573</v>
      </c>
      <c r="E247" s="166" t="s">
        <v>3297</v>
      </c>
      <c r="F247" s="318" t="s">
        <v>3303</v>
      </c>
      <c r="G247" s="7">
        <v>-33.690863</v>
      </c>
      <c r="H247" s="7">
        <v>-71.237703999999994</v>
      </c>
      <c r="I247" s="317">
        <v>1</v>
      </c>
    </row>
    <row r="248" spans="1:9">
      <c r="A248" t="s">
        <v>3313</v>
      </c>
      <c r="B248" s="331" t="s">
        <v>3627</v>
      </c>
      <c r="C248" t="s">
        <v>3314</v>
      </c>
      <c r="D248" t="s">
        <v>573</v>
      </c>
      <c r="E248" s="458" t="s">
        <v>573</v>
      </c>
      <c r="F248" s="25" t="s">
        <v>3315</v>
      </c>
      <c r="G248" s="7">
        <v>-37.088451999999997</v>
      </c>
      <c r="H248" s="7">
        <v>-72.317387999999994</v>
      </c>
      <c r="I248">
        <v>1</v>
      </c>
    </row>
    <row r="249" spans="1:9">
      <c r="A249" t="s">
        <v>3319</v>
      </c>
      <c r="B249" s="331" t="s">
        <v>3627</v>
      </c>
      <c r="C249" t="s">
        <v>3320</v>
      </c>
      <c r="D249" s="331" t="s">
        <v>573</v>
      </c>
      <c r="E249" s="331" t="s">
        <v>573</v>
      </c>
      <c r="F249" s="25" t="s">
        <v>3321</v>
      </c>
      <c r="G249" s="7">
        <v>-36.880153999999997</v>
      </c>
      <c r="H249" s="7">
        <v>-73.138525000000001</v>
      </c>
      <c r="I249">
        <v>1</v>
      </c>
    </row>
    <row r="250" spans="1:9">
      <c r="A250" t="s">
        <v>3322</v>
      </c>
      <c r="B250" s="331" t="s">
        <v>3627</v>
      </c>
      <c r="C250" s="458" t="s">
        <v>3323</v>
      </c>
      <c r="D250" s="331" t="s">
        <v>573</v>
      </c>
      <c r="E250" s="331" t="s">
        <v>573</v>
      </c>
      <c r="F250" s="25" t="s">
        <v>3321</v>
      </c>
      <c r="G250" s="7">
        <v>-36.967402</v>
      </c>
      <c r="H250" s="7">
        <v>-73.169185999999996</v>
      </c>
      <c r="I250">
        <v>1</v>
      </c>
    </row>
    <row r="251" spans="1:9">
      <c r="A251" t="s">
        <v>3324</v>
      </c>
      <c r="B251" s="331" t="s">
        <v>3627</v>
      </c>
      <c r="C251" t="s">
        <v>3326</v>
      </c>
      <c r="D251" s="331" t="s">
        <v>573</v>
      </c>
      <c r="E251" s="334" t="s">
        <v>573</v>
      </c>
      <c r="F251" s="318" t="s">
        <v>3325</v>
      </c>
      <c r="G251" s="7">
        <v>-37.451963999999997</v>
      </c>
      <c r="H251" s="7">
        <v>-72.323966999999996</v>
      </c>
      <c r="I251">
        <v>1</v>
      </c>
    </row>
    <row r="252" spans="1:9">
      <c r="A252" s="458" t="s">
        <v>3327</v>
      </c>
      <c r="B252" s="331" t="s">
        <v>3627</v>
      </c>
      <c r="C252" s="458" t="s">
        <v>3329</v>
      </c>
      <c r="D252" s="331" t="s">
        <v>657</v>
      </c>
      <c r="E252" s="331" t="s">
        <v>3328</v>
      </c>
      <c r="F252" s="318" t="s">
        <v>3325</v>
      </c>
      <c r="G252" s="7">
        <v>-37.588082999999997</v>
      </c>
      <c r="H252" s="7">
        <v>-72.540983999999995</v>
      </c>
      <c r="I252">
        <v>1</v>
      </c>
    </row>
    <row r="253" spans="1:9">
      <c r="A253" t="s">
        <v>3330</v>
      </c>
      <c r="B253" s="331" t="s">
        <v>3627</v>
      </c>
      <c r="C253" s="339" t="s">
        <v>568</v>
      </c>
      <c r="D253" s="339" t="s">
        <v>3331</v>
      </c>
      <c r="E253" s="339" t="s">
        <v>616</v>
      </c>
      <c r="F253" s="318" t="s">
        <v>3309</v>
      </c>
      <c r="G253" s="7">
        <v>-39.097624000000003</v>
      </c>
      <c r="H253" s="7">
        <v>-72.683414999999997</v>
      </c>
      <c r="I253">
        <v>1</v>
      </c>
    </row>
    <row r="254" spans="1:9">
      <c r="A254" s="458" t="s">
        <v>3332</v>
      </c>
      <c r="B254" s="331" t="s">
        <v>3627</v>
      </c>
      <c r="C254" s="339" t="s">
        <v>568</v>
      </c>
      <c r="D254" s="339" t="s">
        <v>3333</v>
      </c>
      <c r="E254" s="339" t="s">
        <v>3334</v>
      </c>
      <c r="F254" s="318" t="s">
        <v>3309</v>
      </c>
      <c r="G254" s="7">
        <v>-38.244518999999997</v>
      </c>
      <c r="H254" s="7">
        <v>-72.318313000000003</v>
      </c>
      <c r="I254" s="458">
        <v>1</v>
      </c>
    </row>
    <row r="255" spans="1:9">
      <c r="A255" s="458" t="s">
        <v>3335</v>
      </c>
      <c r="B255" s="331" t="s">
        <v>3627</v>
      </c>
      <c r="C255" s="339" t="s">
        <v>3336</v>
      </c>
      <c r="D255" s="339" t="s">
        <v>573</v>
      </c>
      <c r="E255" s="339" t="s">
        <v>573</v>
      </c>
      <c r="F255" s="318" t="s">
        <v>3309</v>
      </c>
      <c r="G255" s="7">
        <v>-39.830742000000001</v>
      </c>
      <c r="H255" s="7">
        <v>-73.223708000000002</v>
      </c>
      <c r="I255" s="458">
        <v>1</v>
      </c>
    </row>
    <row r="256" spans="1:9">
      <c r="A256" t="s">
        <v>3341</v>
      </c>
      <c r="B256" s="165" t="s">
        <v>3629</v>
      </c>
      <c r="C256" t="s">
        <v>3343</v>
      </c>
      <c r="D256" s="328" t="s">
        <v>573</v>
      </c>
      <c r="E256" s="328" t="s">
        <v>573</v>
      </c>
      <c r="F256" s="436" t="s">
        <v>3352</v>
      </c>
      <c r="G256" s="7">
        <v>-27.089084</v>
      </c>
      <c r="H256" s="7">
        <v>-70.803095999999996</v>
      </c>
      <c r="I256">
        <v>1</v>
      </c>
    </row>
    <row r="257" spans="1:9">
      <c r="A257" s="458" t="s">
        <v>3344</v>
      </c>
      <c r="B257" s="165" t="s">
        <v>3629</v>
      </c>
      <c r="C257" s="458" t="s">
        <v>3343</v>
      </c>
      <c r="D257" s="328" t="s">
        <v>573</v>
      </c>
      <c r="E257" s="328" t="s">
        <v>573</v>
      </c>
      <c r="F257" s="436" t="s">
        <v>3352</v>
      </c>
      <c r="G257" s="7">
        <v>-27.575500999999999</v>
      </c>
      <c r="H257" s="7">
        <v>-70.255678000000003</v>
      </c>
      <c r="I257" s="458">
        <v>1</v>
      </c>
    </row>
    <row r="258" spans="1:9">
      <c r="A258" t="s">
        <v>3345</v>
      </c>
      <c r="B258" s="165" t="s">
        <v>3629</v>
      </c>
      <c r="C258" t="s">
        <v>3346</v>
      </c>
      <c r="D258" s="328" t="s">
        <v>573</v>
      </c>
      <c r="E258" s="328" t="s">
        <v>573</v>
      </c>
      <c r="F258" s="436" t="s">
        <v>3352</v>
      </c>
      <c r="G258" s="7">
        <v>-27.505088000000001</v>
      </c>
      <c r="H258" s="7">
        <v>-70.271304999999998</v>
      </c>
      <c r="I258">
        <v>1</v>
      </c>
    </row>
    <row r="259" spans="1:9">
      <c r="A259" t="s">
        <v>3514</v>
      </c>
      <c r="B259" s="372" t="s">
        <v>3642</v>
      </c>
      <c r="C259" t="s">
        <v>3594</v>
      </c>
      <c r="F259" s="25" t="s">
        <v>3520</v>
      </c>
      <c r="G259" s="7">
        <v>-22.300730999999999</v>
      </c>
      <c r="H259" s="7">
        <v>-69.481442999999999</v>
      </c>
      <c r="I259">
        <v>1</v>
      </c>
    </row>
    <row r="260" spans="1:9">
      <c r="A260" t="s">
        <v>3515</v>
      </c>
      <c r="B260" s="372" t="s">
        <v>3642</v>
      </c>
      <c r="C260" t="s">
        <v>3516</v>
      </c>
      <c r="F260" s="25" t="s">
        <v>3521</v>
      </c>
      <c r="G260" s="7">
        <v>-35.683495000000001</v>
      </c>
      <c r="H260" s="7">
        <v>-71.378262000000007</v>
      </c>
      <c r="I260">
        <v>1</v>
      </c>
    </row>
    <row r="261" spans="1:9">
      <c r="A261" s="468" t="s">
        <v>3517</v>
      </c>
      <c r="B261" s="372" t="s">
        <v>3642</v>
      </c>
      <c r="C261" s="468" t="s">
        <v>3516</v>
      </c>
      <c r="F261" s="25" t="s">
        <v>3521</v>
      </c>
      <c r="G261" s="7">
        <v>-36.992508000000001</v>
      </c>
      <c r="H261" s="7">
        <v>-72.212250999999995</v>
      </c>
      <c r="I261">
        <v>1</v>
      </c>
    </row>
    <row r="262" spans="1:9">
      <c r="A262" s="468" t="s">
        <v>3518</v>
      </c>
      <c r="B262" s="372" t="s">
        <v>3642</v>
      </c>
      <c r="C262" s="166" t="s">
        <v>3576</v>
      </c>
      <c r="F262" s="25" t="s">
        <v>3522</v>
      </c>
      <c r="G262" s="7">
        <v>-20.953531999999999</v>
      </c>
      <c r="H262" s="7">
        <v>-69.672096999999994</v>
      </c>
      <c r="I262">
        <v>1</v>
      </c>
    </row>
    <row r="263" spans="1:9">
      <c r="A263" s="468" t="s">
        <v>3519</v>
      </c>
      <c r="B263" s="372" t="s">
        <v>3642</v>
      </c>
      <c r="C263" s="166" t="s">
        <v>3577</v>
      </c>
      <c r="F263" s="25" t="s">
        <v>3522</v>
      </c>
      <c r="G263" s="7">
        <v>-32.478589999999997</v>
      </c>
      <c r="H263" s="7">
        <v>-71.25479</v>
      </c>
      <c r="I263">
        <v>1</v>
      </c>
    </row>
    <row r="264" spans="1:9">
      <c r="A264" s="468" t="s">
        <v>3523</v>
      </c>
      <c r="B264" s="372" t="s">
        <v>3642</v>
      </c>
      <c r="C264" s="166" t="s">
        <v>3578</v>
      </c>
      <c r="F264" s="25" t="s">
        <v>3522</v>
      </c>
      <c r="G264" s="7">
        <v>-33.094138000000001</v>
      </c>
      <c r="H264" s="7">
        <v>-70.563376000000005</v>
      </c>
      <c r="I264">
        <v>1</v>
      </c>
    </row>
    <row r="265" spans="1:9">
      <c r="A265" s="468" t="s">
        <v>3524</v>
      </c>
      <c r="B265" s="372" t="s">
        <v>3642</v>
      </c>
      <c r="C265" s="166" t="s">
        <v>3579</v>
      </c>
      <c r="F265" s="25" t="s">
        <v>3522</v>
      </c>
      <c r="G265" s="7">
        <v>-33.290292999999998</v>
      </c>
      <c r="H265" s="7">
        <v>-70.653502000000003</v>
      </c>
      <c r="I265">
        <v>1</v>
      </c>
    </row>
    <row r="266" spans="1:9">
      <c r="A266" s="468" t="s">
        <v>3525</v>
      </c>
      <c r="B266" s="372" t="s">
        <v>3642</v>
      </c>
      <c r="C266" s="166" t="s">
        <v>3579</v>
      </c>
      <c r="F266" s="25" t="s">
        <v>3522</v>
      </c>
      <c r="G266" s="7">
        <v>-33.158453999999999</v>
      </c>
      <c r="H266" s="7">
        <v>-70.793002999999999</v>
      </c>
      <c r="I266">
        <v>1</v>
      </c>
    </row>
    <row r="267" spans="1:9">
      <c r="A267" s="468" t="s">
        <v>3526</v>
      </c>
      <c r="B267" s="372" t="s">
        <v>3642</v>
      </c>
      <c r="C267" s="166" t="s">
        <v>3580</v>
      </c>
      <c r="F267" s="25" t="s">
        <v>3522</v>
      </c>
      <c r="G267" s="7">
        <v>-33.522325000000002</v>
      </c>
      <c r="H267" s="7">
        <v>-70.731536000000006</v>
      </c>
      <c r="I267">
        <v>1</v>
      </c>
    </row>
    <row r="268" spans="1:9">
      <c r="A268" s="468" t="s">
        <v>3527</v>
      </c>
      <c r="B268" s="372" t="s">
        <v>3642</v>
      </c>
      <c r="C268" s="166" t="s">
        <v>3579</v>
      </c>
      <c r="F268" s="25" t="s">
        <v>3522</v>
      </c>
      <c r="G268" s="7">
        <v>-33.318578000000002</v>
      </c>
      <c r="H268" s="7">
        <v>-70.757374999999996</v>
      </c>
      <c r="I268">
        <v>1</v>
      </c>
    </row>
    <row r="269" spans="1:9">
      <c r="A269" s="468" t="s">
        <v>3528</v>
      </c>
      <c r="B269" s="372" t="s">
        <v>3642</v>
      </c>
      <c r="C269" s="166" t="s">
        <v>3579</v>
      </c>
      <c r="F269" s="25" t="s">
        <v>3522</v>
      </c>
      <c r="G269" s="7">
        <v>-37.724736999999998</v>
      </c>
      <c r="H269" s="7">
        <v>-72.272150999999994</v>
      </c>
      <c r="I269">
        <v>1</v>
      </c>
    </row>
    <row r="270" spans="1:9">
      <c r="A270" s="468" t="s">
        <v>3529</v>
      </c>
      <c r="B270" s="372" t="s">
        <v>3642</v>
      </c>
      <c r="C270" s="166" t="s">
        <v>3581</v>
      </c>
      <c r="F270" s="25" t="s">
        <v>3522</v>
      </c>
      <c r="G270" s="7">
        <v>-30.862845</v>
      </c>
      <c r="H270" s="7">
        <v>-71.598365999999999</v>
      </c>
      <c r="I270">
        <v>1</v>
      </c>
    </row>
    <row r="271" spans="1:9">
      <c r="A271" s="468" t="s">
        <v>3530</v>
      </c>
      <c r="B271" s="372" t="s">
        <v>3642</v>
      </c>
      <c r="C271" s="166" t="s">
        <v>3579</v>
      </c>
      <c r="F271" s="25" t="s">
        <v>3522</v>
      </c>
      <c r="G271" s="7">
        <v>-41.278655000000001</v>
      </c>
      <c r="H271" s="7">
        <v>-73.011014000000003</v>
      </c>
      <c r="I271">
        <v>1</v>
      </c>
    </row>
    <row r="272" spans="1:9">
      <c r="A272" s="468" t="s">
        <v>3541</v>
      </c>
      <c r="B272" s="372" t="s">
        <v>3642</v>
      </c>
      <c r="C272" t="s">
        <v>3592</v>
      </c>
      <c r="F272" s="25" t="s">
        <v>3542</v>
      </c>
      <c r="G272" s="7">
        <v>-20.254011999999999</v>
      </c>
      <c r="H272" s="7">
        <v>-70.104868999999994</v>
      </c>
      <c r="I272">
        <v>1</v>
      </c>
    </row>
    <row r="273" spans="1:9">
      <c r="A273" s="468" t="s">
        <v>3543</v>
      </c>
      <c r="B273" s="372" t="s">
        <v>3642</v>
      </c>
      <c r="C273" t="s">
        <v>3593</v>
      </c>
      <c r="F273" s="25" t="s">
        <v>3542</v>
      </c>
      <c r="G273" s="7">
        <v>-18.486889000000001</v>
      </c>
      <c r="H273" s="7">
        <v>-70.290048999999996</v>
      </c>
      <c r="I273">
        <v>1</v>
      </c>
    </row>
    <row r="274" spans="1:9">
      <c r="A274" s="468" t="s">
        <v>3544</v>
      </c>
      <c r="B274" s="372" t="s">
        <v>3642</v>
      </c>
      <c r="C274" s="468" t="s">
        <v>3592</v>
      </c>
      <c r="F274" s="25" t="s">
        <v>3542</v>
      </c>
      <c r="G274" s="7">
        <v>-27.379173999999999</v>
      </c>
      <c r="H274" s="7">
        <v>-70.335159000000004</v>
      </c>
      <c r="I274">
        <v>1</v>
      </c>
    </row>
    <row r="275" spans="1:9">
      <c r="A275" s="468" t="s">
        <v>3545</v>
      </c>
      <c r="B275" s="372" t="s">
        <v>3642</v>
      </c>
      <c r="C275" s="468" t="s">
        <v>3595</v>
      </c>
      <c r="F275" s="25" t="s">
        <v>3542</v>
      </c>
      <c r="G275" s="7">
        <v>-30.595628999999999</v>
      </c>
      <c r="H275" s="7">
        <v>-71.187101999999996</v>
      </c>
      <c r="I275">
        <v>1</v>
      </c>
    </row>
    <row r="276" spans="1:9">
      <c r="A276" s="468" t="s">
        <v>3546</v>
      </c>
      <c r="B276" s="372" t="s">
        <v>3642</v>
      </c>
      <c r="C276" s="468" t="s">
        <v>3596</v>
      </c>
      <c r="F276" s="25" t="s">
        <v>3542</v>
      </c>
      <c r="G276" s="7">
        <v>-32.69547</v>
      </c>
      <c r="H276" s="7">
        <v>-71.201178999999996</v>
      </c>
      <c r="I276">
        <v>1</v>
      </c>
    </row>
    <row r="277" spans="1:9">
      <c r="A277" s="468" t="s">
        <v>3547</v>
      </c>
      <c r="B277" s="372" t="s">
        <v>3642</v>
      </c>
      <c r="C277" s="468" t="s">
        <v>3597</v>
      </c>
      <c r="F277" s="25" t="s">
        <v>3542</v>
      </c>
      <c r="G277" s="7">
        <v>-33.375337999999999</v>
      </c>
      <c r="H277" s="7">
        <v>-71.616765000000001</v>
      </c>
      <c r="I277">
        <v>1</v>
      </c>
    </row>
    <row r="278" spans="1:9">
      <c r="A278" s="468" t="s">
        <v>3548</v>
      </c>
      <c r="B278" s="372" t="s">
        <v>3642</v>
      </c>
      <c r="C278" s="468" t="s">
        <v>3592</v>
      </c>
      <c r="F278" s="25" t="s">
        <v>3542</v>
      </c>
      <c r="G278" s="7">
        <v>-33.617604</v>
      </c>
      <c r="H278" s="7">
        <v>-71.464855</v>
      </c>
      <c r="I278">
        <v>1</v>
      </c>
    </row>
    <row r="279" spans="1:9">
      <c r="A279" s="468" t="s">
        <v>3549</v>
      </c>
      <c r="B279" s="372" t="s">
        <v>3642</v>
      </c>
      <c r="C279" s="469" t="s">
        <v>3598</v>
      </c>
      <c r="F279" s="25" t="s">
        <v>3542</v>
      </c>
      <c r="G279" s="7">
        <v>-33.518143999999999</v>
      </c>
      <c r="H279" s="7">
        <v>-71.597830000000002</v>
      </c>
      <c r="I279">
        <v>1</v>
      </c>
    </row>
    <row r="280" spans="1:9">
      <c r="A280" s="468" t="s">
        <v>3550</v>
      </c>
      <c r="B280" s="372" t="s">
        <v>3642</v>
      </c>
      <c r="C280" s="469" t="s">
        <v>3599</v>
      </c>
      <c r="F280" s="25" t="s">
        <v>3542</v>
      </c>
      <c r="G280" s="7">
        <v>-33.048858000000003</v>
      </c>
      <c r="H280" s="7">
        <v>-71.578535000000002</v>
      </c>
      <c r="I280">
        <v>1</v>
      </c>
    </row>
    <row r="281" spans="1:9">
      <c r="A281" s="468" t="s">
        <v>3551</v>
      </c>
      <c r="B281" s="372" t="s">
        <v>3642</v>
      </c>
      <c r="C281" s="469" t="s">
        <v>3599</v>
      </c>
      <c r="F281" s="25" t="s">
        <v>3542</v>
      </c>
      <c r="G281" s="7">
        <v>-33.047806999999999</v>
      </c>
      <c r="H281" s="7">
        <v>-71.327719000000002</v>
      </c>
      <c r="I281">
        <v>1</v>
      </c>
    </row>
    <row r="282" spans="1:9">
      <c r="A282" s="468" t="s">
        <v>3552</v>
      </c>
      <c r="B282" s="372" t="s">
        <v>3642</v>
      </c>
      <c r="C282" s="469" t="s">
        <v>3599</v>
      </c>
      <c r="F282" s="25" t="s">
        <v>3542</v>
      </c>
      <c r="G282" s="7">
        <v>-32.980007000000001</v>
      </c>
      <c r="H282" s="7">
        <v>-71.528880999999998</v>
      </c>
      <c r="I282">
        <v>1</v>
      </c>
    </row>
    <row r="283" spans="1:9">
      <c r="A283" s="468" t="s">
        <v>3553</v>
      </c>
      <c r="B283" s="372" t="s">
        <v>3642</v>
      </c>
      <c r="C283" s="469" t="s">
        <v>3599</v>
      </c>
      <c r="F283" s="25" t="s">
        <v>3542</v>
      </c>
      <c r="G283" s="7">
        <v>-36.840544000000001</v>
      </c>
      <c r="H283" s="7">
        <v>-73.092359999999999</v>
      </c>
      <c r="I283">
        <v>1</v>
      </c>
    </row>
    <row r="284" spans="1:9">
      <c r="A284" s="468" t="s">
        <v>3554</v>
      </c>
      <c r="B284" s="372" t="s">
        <v>3642</v>
      </c>
      <c r="C284" s="469" t="s">
        <v>3600</v>
      </c>
      <c r="F284" s="25" t="s">
        <v>3542</v>
      </c>
      <c r="G284" s="7">
        <v>-33.435248000000001</v>
      </c>
      <c r="H284" s="7">
        <v>-70.535601999999997</v>
      </c>
      <c r="I284" s="468">
        <v>1</v>
      </c>
    </row>
    <row r="285" spans="1:9">
      <c r="A285" s="468" t="s">
        <v>3555</v>
      </c>
      <c r="B285" s="372" t="s">
        <v>3642</v>
      </c>
      <c r="C285" s="469" t="s">
        <v>3600</v>
      </c>
      <c r="F285" s="25" t="s">
        <v>3542</v>
      </c>
      <c r="G285" s="7">
        <v>-33.421301</v>
      </c>
      <c r="H285" s="7">
        <v>-70.687427</v>
      </c>
      <c r="I285" s="469">
        <v>1</v>
      </c>
    </row>
    <row r="286" spans="1:9">
      <c r="A286" s="468" t="s">
        <v>622</v>
      </c>
      <c r="B286" s="372" t="s">
        <v>3642</v>
      </c>
      <c r="C286" s="469" t="s">
        <v>3600</v>
      </c>
      <c r="F286" s="25" t="s">
        <v>3542</v>
      </c>
      <c r="G286" s="7">
        <v>-33.598548999999998</v>
      </c>
      <c r="H286" s="7">
        <v>-70.656433000000007</v>
      </c>
      <c r="I286" s="469">
        <v>1</v>
      </c>
    </row>
    <row r="287" spans="1:9">
      <c r="A287" s="468" t="s">
        <v>3556</v>
      </c>
      <c r="B287" s="372" t="s">
        <v>3642</v>
      </c>
      <c r="C287" s="469" t="s">
        <v>3599</v>
      </c>
      <c r="F287" s="25" t="s">
        <v>3542</v>
      </c>
      <c r="G287" s="7">
        <v>-33.479123999999999</v>
      </c>
      <c r="H287" s="7">
        <v>-70.668028000000007</v>
      </c>
      <c r="I287" s="469">
        <v>1</v>
      </c>
    </row>
    <row r="288" spans="1:9">
      <c r="A288" s="468" t="s">
        <v>3557</v>
      </c>
      <c r="B288" s="372" t="s">
        <v>3642</v>
      </c>
      <c r="C288" s="468" t="s">
        <v>3610</v>
      </c>
      <c r="F288" s="25" t="s">
        <v>3542</v>
      </c>
      <c r="G288" s="7">
        <v>-34.557394000000002</v>
      </c>
      <c r="H288" s="7">
        <v>-70.958833999999996</v>
      </c>
      <c r="I288" s="469">
        <v>1</v>
      </c>
    </row>
    <row r="289" spans="1:9">
      <c r="A289" s="468" t="s">
        <v>3558</v>
      </c>
      <c r="B289" s="372" t="s">
        <v>3642</v>
      </c>
      <c r="C289" s="469" t="s">
        <v>3610</v>
      </c>
      <c r="F289" s="25" t="s">
        <v>3542</v>
      </c>
      <c r="G289" s="7">
        <v>-34.296107999999997</v>
      </c>
      <c r="H289" s="7">
        <v>-71.296822000000006</v>
      </c>
      <c r="I289" s="469">
        <v>1</v>
      </c>
    </row>
    <row r="290" spans="1:9">
      <c r="A290" s="468" t="s">
        <v>3559</v>
      </c>
      <c r="B290" s="372" t="s">
        <v>3642</v>
      </c>
      <c r="C290" s="469" t="s">
        <v>3610</v>
      </c>
      <c r="F290" s="25" t="s">
        <v>3542</v>
      </c>
      <c r="G290" s="7">
        <v>-35.553905</v>
      </c>
      <c r="H290" s="7">
        <v>-72.104827</v>
      </c>
      <c r="I290" s="469">
        <v>1</v>
      </c>
    </row>
    <row r="291" spans="1:9">
      <c r="A291" s="468" t="s">
        <v>3560</v>
      </c>
      <c r="B291" s="372" t="s">
        <v>3642</v>
      </c>
      <c r="C291" s="469" t="s">
        <v>3611</v>
      </c>
      <c r="F291" s="25" t="s">
        <v>3542</v>
      </c>
      <c r="G291" s="7">
        <v>-34.796227000000002</v>
      </c>
      <c r="H291" s="7">
        <v>-71.067321000000007</v>
      </c>
      <c r="I291" s="469">
        <v>1</v>
      </c>
    </row>
    <row r="292" spans="1:9">
      <c r="A292" s="468" t="s">
        <v>3561</v>
      </c>
      <c r="B292" s="372" t="s">
        <v>3642</v>
      </c>
      <c r="C292" s="469" t="s">
        <v>3611</v>
      </c>
      <c r="F292" s="25" t="s">
        <v>3542</v>
      </c>
      <c r="G292" s="7">
        <v>-36.039107999999999</v>
      </c>
      <c r="H292" s="7">
        <v>-71.760931999999997</v>
      </c>
      <c r="I292" s="469">
        <v>1</v>
      </c>
    </row>
    <row r="293" spans="1:9">
      <c r="A293" s="468" t="s">
        <v>3563</v>
      </c>
      <c r="B293" s="372" t="s">
        <v>3642</v>
      </c>
      <c r="C293" s="468" t="s">
        <v>3562</v>
      </c>
      <c r="F293" s="25" t="s">
        <v>3520</v>
      </c>
      <c r="G293" s="7">
        <v>-35.845582999999998</v>
      </c>
      <c r="H293" s="7">
        <v>-71.628587999999993</v>
      </c>
      <c r="I293" s="469">
        <v>1</v>
      </c>
    </row>
    <row r="294" spans="1:9">
      <c r="A294" s="468" t="s">
        <v>3621</v>
      </c>
      <c r="B294" s="372" t="s">
        <v>3642</v>
      </c>
      <c r="C294" s="468" t="s">
        <v>3615</v>
      </c>
      <c r="F294" s="25" t="s">
        <v>3542</v>
      </c>
      <c r="G294" s="7">
        <v>-33.710379000000003</v>
      </c>
      <c r="H294" s="7">
        <v>-70.692727000000005</v>
      </c>
      <c r="I294" s="469">
        <v>1</v>
      </c>
    </row>
    <row r="295" spans="1:9">
      <c r="A295" s="468" t="s">
        <v>3564</v>
      </c>
      <c r="B295" s="372" t="s">
        <v>3642</v>
      </c>
      <c r="C295" s="468" t="s">
        <v>3610</v>
      </c>
      <c r="F295" s="25" t="s">
        <v>3542</v>
      </c>
      <c r="G295" s="7">
        <v>-34.191065999999999</v>
      </c>
      <c r="H295" s="7">
        <v>-70.751183999999995</v>
      </c>
      <c r="I295">
        <v>1</v>
      </c>
    </row>
    <row r="296" spans="1:9">
      <c r="A296" s="468" t="s">
        <v>3565</v>
      </c>
      <c r="B296" s="372" t="s">
        <v>3642</v>
      </c>
      <c r="C296" s="468" t="s">
        <v>3620</v>
      </c>
      <c r="F296" s="25" t="s">
        <v>3542</v>
      </c>
      <c r="G296" s="7">
        <v>-36.613044000000002</v>
      </c>
      <c r="H296" s="7">
        <v>-72.061638000000002</v>
      </c>
      <c r="I296">
        <v>1</v>
      </c>
    </row>
    <row r="297" spans="1:9">
      <c r="A297" s="468" t="s">
        <v>3566</v>
      </c>
      <c r="B297" s="372" t="s">
        <v>3642</v>
      </c>
      <c r="C297" s="469" t="s">
        <v>3619</v>
      </c>
      <c r="F297" s="25" t="s">
        <v>3542</v>
      </c>
      <c r="G297" s="7">
        <v>-33.710560999999998</v>
      </c>
      <c r="H297" s="7">
        <v>-70.927592000000004</v>
      </c>
      <c r="I297">
        <v>1</v>
      </c>
    </row>
    <row r="298" spans="1:9">
      <c r="A298" s="468" t="s">
        <v>3567</v>
      </c>
      <c r="B298" s="372" t="s">
        <v>3642</v>
      </c>
      <c r="C298" s="468" t="s">
        <v>3615</v>
      </c>
      <c r="D298" s="468"/>
      <c r="E298" s="468"/>
      <c r="F298" s="25" t="s">
        <v>3542</v>
      </c>
      <c r="G298" s="7">
        <v>-34.428851999999999</v>
      </c>
      <c r="H298" s="7">
        <v>-71.088171000000003</v>
      </c>
      <c r="I298">
        <v>1</v>
      </c>
    </row>
    <row r="299" spans="1:9">
      <c r="A299" s="468" t="s">
        <v>3568</v>
      </c>
      <c r="B299" s="372" t="s">
        <v>3642</v>
      </c>
      <c r="C299" s="468" t="s">
        <v>3614</v>
      </c>
      <c r="F299" s="25" t="s">
        <v>3542</v>
      </c>
      <c r="G299" s="7">
        <v>-40.077936000000001</v>
      </c>
      <c r="H299" s="7">
        <v>-72.861692000000005</v>
      </c>
      <c r="I299">
        <v>1</v>
      </c>
    </row>
    <row r="300" spans="1:9">
      <c r="A300" s="468" t="s">
        <v>3569</v>
      </c>
      <c r="B300" s="372" t="s">
        <v>3642</v>
      </c>
      <c r="C300" s="468" t="s">
        <v>3615</v>
      </c>
      <c r="F300" s="25" t="s">
        <v>3542</v>
      </c>
      <c r="G300" s="7">
        <v>-38.774219000000002</v>
      </c>
      <c r="H300" s="7">
        <v>-72.607746000000006</v>
      </c>
      <c r="I300">
        <v>1</v>
      </c>
    </row>
    <row r="301" spans="1:9">
      <c r="A301" s="468" t="s">
        <v>3570</v>
      </c>
      <c r="B301" s="372" t="s">
        <v>3642</v>
      </c>
      <c r="C301" s="468" t="s">
        <v>3610</v>
      </c>
      <c r="F301" s="25" t="s">
        <v>3542</v>
      </c>
      <c r="G301" s="7">
        <v>-36.804516</v>
      </c>
      <c r="H301" s="7">
        <v>-73.033282</v>
      </c>
      <c r="I301">
        <v>1</v>
      </c>
    </row>
    <row r="302" spans="1:9">
      <c r="A302" s="468" t="s">
        <v>3575</v>
      </c>
      <c r="B302" s="372" t="s">
        <v>3642</v>
      </c>
      <c r="C302" s="469" t="s">
        <v>3610</v>
      </c>
      <c r="F302" s="25" t="s">
        <v>3542</v>
      </c>
      <c r="G302" s="7">
        <v>-36.718598999999998</v>
      </c>
      <c r="H302" s="7">
        <v>-73.119620999999995</v>
      </c>
      <c r="I302">
        <v>1</v>
      </c>
    </row>
    <row r="303" spans="1:9">
      <c r="A303" s="468" t="s">
        <v>3571</v>
      </c>
      <c r="B303" s="372" t="s">
        <v>3642</v>
      </c>
      <c r="C303" s="469" t="s">
        <v>3615</v>
      </c>
      <c r="F303" s="25" t="s">
        <v>3542</v>
      </c>
      <c r="G303" s="7">
        <v>-36.910172000000003</v>
      </c>
      <c r="H303" s="7">
        <v>-73.033096</v>
      </c>
      <c r="I303">
        <v>1</v>
      </c>
    </row>
    <row r="304" spans="1:9">
      <c r="A304" s="468" t="s">
        <v>3572</v>
      </c>
      <c r="B304" s="372" t="s">
        <v>3642</v>
      </c>
      <c r="C304" s="469" t="s">
        <v>3616</v>
      </c>
      <c r="F304" s="25" t="s">
        <v>3542</v>
      </c>
      <c r="G304" s="7">
        <v>-37.039937999999999</v>
      </c>
      <c r="H304" s="7">
        <v>-72.396500000000003</v>
      </c>
      <c r="I304">
        <v>1</v>
      </c>
    </row>
    <row r="305" spans="1:9">
      <c r="A305" s="468" t="s">
        <v>3573</v>
      </c>
      <c r="B305" s="372" t="s">
        <v>3642</v>
      </c>
      <c r="C305" s="468" t="s">
        <v>3617</v>
      </c>
      <c r="F305" s="25" t="s">
        <v>3542</v>
      </c>
      <c r="G305" s="7">
        <v>-39.842678999999997</v>
      </c>
      <c r="H305" s="7">
        <v>-73.197147000000001</v>
      </c>
      <c r="I305">
        <v>1</v>
      </c>
    </row>
    <row r="306" spans="1:9">
      <c r="A306" s="468" t="s">
        <v>3574</v>
      </c>
      <c r="B306" s="372" t="s">
        <v>3642</v>
      </c>
      <c r="C306" s="468" t="s">
        <v>3618</v>
      </c>
      <c r="F306" s="25" t="s">
        <v>3542</v>
      </c>
      <c r="G306" s="7">
        <v>-40.543024000000003</v>
      </c>
      <c r="H306" s="7">
        <v>-73.184164999999993</v>
      </c>
      <c r="I306">
        <v>1</v>
      </c>
    </row>
    <row r="307" spans="1:9">
      <c r="B307" s="166"/>
      <c r="F307" s="25"/>
      <c r="G307" s="7"/>
      <c r="H307" s="7"/>
    </row>
    <row r="308" spans="1:9">
      <c r="B308" s="166"/>
      <c r="F308" s="25"/>
      <c r="G308" s="7"/>
      <c r="H308" s="7"/>
    </row>
    <row r="309" spans="1:9">
      <c r="B309" s="166"/>
      <c r="F309" s="25"/>
      <c r="G309" s="7"/>
      <c r="H309" s="7"/>
    </row>
    <row r="310" spans="1:9">
      <c r="F310" s="25"/>
      <c r="G310" s="7"/>
      <c r="H310" s="7"/>
    </row>
    <row r="311" spans="1:9">
      <c r="F311" s="25"/>
      <c r="G311" s="7"/>
      <c r="H311" s="7"/>
    </row>
    <row r="312" spans="1:9">
      <c r="F312" s="25"/>
      <c r="G312" s="7"/>
      <c r="H312" s="7"/>
    </row>
    <row r="313" spans="1:9">
      <c r="F313" s="25"/>
      <c r="G313" s="7"/>
      <c r="H313" s="7"/>
    </row>
    <row r="314" spans="1:9">
      <c r="F314" s="25"/>
      <c r="G314" s="7"/>
      <c r="H314" s="7"/>
    </row>
    <row r="315" spans="1:9">
      <c r="F315" s="25"/>
      <c r="G315" s="7"/>
      <c r="H315" s="7"/>
    </row>
    <row r="316" spans="1:9">
      <c r="F316" s="25"/>
      <c r="G316" s="7"/>
      <c r="H316" s="7"/>
    </row>
    <row r="317" spans="1:9">
      <c r="F317" s="25"/>
      <c r="G317" s="7"/>
      <c r="H317" s="7"/>
    </row>
    <row r="318" spans="1:9">
      <c r="F318" s="25"/>
      <c r="G318" s="7"/>
      <c r="H318" s="7"/>
    </row>
    <row r="319" spans="1:9">
      <c r="F319" s="25"/>
      <c r="G319" s="7"/>
      <c r="H319" s="7"/>
    </row>
    <row r="320" spans="1:9">
      <c r="F320" s="25"/>
      <c r="G320" s="7"/>
      <c r="H320" s="7"/>
    </row>
    <row r="321" spans="6:8">
      <c r="F321" s="25"/>
      <c r="G321" s="7"/>
      <c r="H321" s="7"/>
    </row>
    <row r="322" spans="6:8">
      <c r="F322" s="25"/>
      <c r="G322" s="7"/>
      <c r="H322" s="7"/>
    </row>
    <row r="323" spans="6:8">
      <c r="F323" s="25"/>
      <c r="G323" s="7"/>
      <c r="H323" s="7"/>
    </row>
    <row r="324" spans="6:8">
      <c r="F324" s="25"/>
      <c r="G324" s="7"/>
      <c r="H324" s="7"/>
    </row>
    <row r="325" spans="6:8">
      <c r="F325" s="25"/>
      <c r="G325" s="7"/>
      <c r="H325" s="7"/>
    </row>
    <row r="326" spans="6:8">
      <c r="F326" s="25"/>
      <c r="G326" s="7"/>
      <c r="H326" s="7"/>
    </row>
    <row r="327" spans="6:8">
      <c r="F327" s="25"/>
      <c r="G327" s="7"/>
      <c r="H327" s="7"/>
    </row>
    <row r="328" spans="6:8">
      <c r="F328" s="25"/>
      <c r="G328" s="7"/>
      <c r="H328" s="7"/>
    </row>
    <row r="329" spans="6:8">
      <c r="F329" s="25"/>
      <c r="G329" s="7"/>
      <c r="H329" s="7"/>
    </row>
    <row r="330" spans="6:8">
      <c r="F330" s="25"/>
      <c r="G330" s="7"/>
      <c r="H330" s="7"/>
    </row>
    <row r="331" spans="6:8">
      <c r="F331" s="25"/>
      <c r="G331" s="7"/>
      <c r="H331" s="7"/>
    </row>
    <row r="332" spans="6:8">
      <c r="F332" s="25"/>
      <c r="G332" s="7"/>
      <c r="H332" s="7"/>
    </row>
    <row r="333" spans="6:8">
      <c r="F333" s="25"/>
      <c r="G333" s="7"/>
      <c r="H333" s="7"/>
    </row>
    <row r="334" spans="6:8">
      <c r="F334" s="25"/>
      <c r="G334" s="7"/>
      <c r="H334" s="7"/>
    </row>
    <row r="335" spans="6:8">
      <c r="F335" s="25"/>
      <c r="G335" s="7"/>
      <c r="H335" s="7"/>
    </row>
    <row r="336" spans="6:8">
      <c r="F336" s="25"/>
      <c r="G336" s="7"/>
      <c r="H336" s="7"/>
    </row>
    <row r="337" spans="6:8">
      <c r="F337" s="25"/>
      <c r="G337" s="7"/>
      <c r="H337" s="7"/>
    </row>
    <row r="338" spans="6:8">
      <c r="F338" s="25"/>
      <c r="G338" s="7"/>
      <c r="H338" s="7"/>
    </row>
    <row r="339" spans="6:8">
      <c r="F339" s="25"/>
      <c r="G339" s="7"/>
      <c r="H339" s="7"/>
    </row>
    <row r="340" spans="6:8">
      <c r="F340" s="25"/>
      <c r="G340" s="7"/>
      <c r="H340" s="7"/>
    </row>
    <row r="341" spans="6:8">
      <c r="F341" s="25"/>
      <c r="G341" s="7"/>
      <c r="H341" s="7"/>
    </row>
    <row r="342" spans="6:8">
      <c r="F342" s="25"/>
      <c r="G342" s="7"/>
      <c r="H342" s="7"/>
    </row>
    <row r="343" spans="6:8">
      <c r="F343" s="25"/>
      <c r="G343" s="7"/>
      <c r="H343" s="7"/>
    </row>
    <row r="344" spans="6:8">
      <c r="F344" s="25"/>
      <c r="G344" s="7"/>
      <c r="H344" s="7"/>
    </row>
    <row r="345" spans="6:8">
      <c r="F345" s="25"/>
      <c r="G345" s="7"/>
      <c r="H345" s="7"/>
    </row>
    <row r="346" spans="6:8">
      <c r="F346" s="25"/>
      <c r="G346" s="7"/>
      <c r="H346" s="7"/>
    </row>
    <row r="347" spans="6:8">
      <c r="F347" s="25"/>
      <c r="G347" s="7"/>
      <c r="H347" s="7"/>
    </row>
    <row r="348" spans="6:8">
      <c r="F348" s="25"/>
      <c r="G348" s="7"/>
      <c r="H348" s="7"/>
    </row>
    <row r="349" spans="6:8">
      <c r="F349" s="25"/>
      <c r="G349" s="7"/>
      <c r="H349" s="7"/>
    </row>
    <row r="350" spans="6:8">
      <c r="F350" s="25"/>
      <c r="G350" s="7"/>
      <c r="H350" s="7"/>
    </row>
    <row r="351" spans="6:8">
      <c r="F351" s="25"/>
      <c r="G351" s="7"/>
      <c r="H351" s="7"/>
    </row>
    <row r="352" spans="6:8">
      <c r="F352" s="25"/>
      <c r="G352" s="7"/>
      <c r="H352" s="7"/>
    </row>
    <row r="353" spans="6:8">
      <c r="F353" s="25"/>
      <c r="G353" s="7"/>
      <c r="H353" s="7"/>
    </row>
    <row r="354" spans="6:8">
      <c r="F354" s="25"/>
      <c r="G354" s="7"/>
      <c r="H354" s="7"/>
    </row>
    <row r="355" spans="6:8">
      <c r="F355" s="25"/>
      <c r="G355" s="7"/>
      <c r="H355" s="7"/>
    </row>
    <row r="356" spans="6:8">
      <c r="F356" s="25"/>
      <c r="G356" s="7"/>
      <c r="H356" s="7"/>
    </row>
    <row r="357" spans="6:8">
      <c r="F357" s="25"/>
      <c r="G357" s="7"/>
      <c r="H357" s="7"/>
    </row>
    <row r="358" spans="6:8">
      <c r="F358" s="25"/>
      <c r="G358" s="7"/>
      <c r="H358" s="7"/>
    </row>
    <row r="359" spans="6:8">
      <c r="F359" s="25"/>
      <c r="G359" s="7"/>
      <c r="H359" s="7"/>
    </row>
    <row r="360" spans="6:8">
      <c r="F360" s="25"/>
      <c r="G360" s="7"/>
      <c r="H360" s="7"/>
    </row>
    <row r="361" spans="6:8">
      <c r="F361" s="25"/>
      <c r="G361" s="7"/>
      <c r="H361" s="7"/>
    </row>
    <row r="362" spans="6:8">
      <c r="F362" s="25"/>
      <c r="G362" s="7"/>
      <c r="H362" s="7"/>
    </row>
    <row r="363" spans="6:8">
      <c r="F363" s="25"/>
      <c r="G363" s="7"/>
      <c r="H363" s="7"/>
    </row>
    <row r="364" spans="6:8">
      <c r="F364" s="25"/>
      <c r="G364" s="7"/>
      <c r="H364" s="7"/>
    </row>
    <row r="365" spans="6:8">
      <c r="F365" s="25"/>
      <c r="G365" s="7"/>
      <c r="H365" s="7"/>
    </row>
    <row r="366" spans="6:8">
      <c r="F366" s="25"/>
      <c r="G366" s="7"/>
      <c r="H366" s="7"/>
    </row>
    <row r="367" spans="6:8">
      <c r="F367" s="25"/>
      <c r="G367" s="7"/>
      <c r="H367" s="7"/>
    </row>
    <row r="368" spans="6:8">
      <c r="F368" s="25"/>
      <c r="G368" s="7"/>
      <c r="H368" s="7"/>
    </row>
    <row r="369" spans="6:8">
      <c r="F369" s="25"/>
      <c r="G369" s="7"/>
      <c r="H369" s="7"/>
    </row>
    <row r="370" spans="6:8">
      <c r="F370" s="25"/>
      <c r="G370" s="7"/>
      <c r="H370" s="7"/>
    </row>
    <row r="371" spans="6:8">
      <c r="F371" s="25"/>
      <c r="G371" s="7"/>
      <c r="H371" s="7"/>
    </row>
    <row r="372" spans="6:8">
      <c r="F372" s="25"/>
      <c r="G372" s="7"/>
      <c r="H372" s="7"/>
    </row>
    <row r="373" spans="6:8">
      <c r="F373" s="25"/>
      <c r="G373" s="7"/>
      <c r="H373" s="7"/>
    </row>
    <row r="374" spans="6:8">
      <c r="F374" s="25"/>
      <c r="G374" s="7"/>
      <c r="H374" s="7"/>
    </row>
    <row r="375" spans="6:8">
      <c r="F375" s="25"/>
      <c r="G375" s="7"/>
      <c r="H375" s="7"/>
    </row>
    <row r="376" spans="6:8">
      <c r="F376" s="25"/>
      <c r="G376" s="7"/>
      <c r="H376" s="7"/>
    </row>
    <row r="377" spans="6:8">
      <c r="F377" s="25"/>
      <c r="G377" s="7"/>
      <c r="H377" s="7"/>
    </row>
    <row r="378" spans="6:8">
      <c r="F378" s="25"/>
      <c r="G378" s="7"/>
      <c r="H378" s="7"/>
    </row>
    <row r="379" spans="6:8">
      <c r="F379" s="25"/>
      <c r="G379" s="7"/>
      <c r="H379" s="7"/>
    </row>
    <row r="380" spans="6:8">
      <c r="F380" s="25"/>
      <c r="G380" s="7"/>
      <c r="H380" s="7"/>
    </row>
    <row r="381" spans="6:8">
      <c r="F381" s="25"/>
      <c r="G381" s="7"/>
      <c r="H381" s="7"/>
    </row>
    <row r="382" spans="6:8">
      <c r="F382" s="25"/>
      <c r="G382" s="7"/>
      <c r="H382" s="7"/>
    </row>
    <row r="383" spans="6:8">
      <c r="F383" s="25"/>
      <c r="G383" s="7"/>
      <c r="H383" s="7"/>
    </row>
    <row r="384" spans="6:8">
      <c r="F384" s="25"/>
      <c r="G384" s="7"/>
      <c r="H384" s="7"/>
    </row>
    <row r="385" spans="6:8">
      <c r="F385" s="25"/>
      <c r="G385" s="7"/>
      <c r="H385" s="7"/>
    </row>
    <row r="386" spans="6:8">
      <c r="F386" s="25"/>
      <c r="G386" s="7"/>
      <c r="H386" s="7"/>
    </row>
    <row r="387" spans="6:8">
      <c r="F387" s="25"/>
      <c r="G387" s="7"/>
      <c r="H387" s="7"/>
    </row>
    <row r="388" spans="6:8">
      <c r="F388" s="25"/>
      <c r="G388" s="7"/>
      <c r="H388" s="7"/>
    </row>
    <row r="389" spans="6:8">
      <c r="F389" s="25"/>
      <c r="G389" s="7"/>
      <c r="H389" s="7"/>
    </row>
    <row r="390" spans="6:8">
      <c r="F390" s="25"/>
      <c r="G390" s="7"/>
      <c r="H390" s="7"/>
    </row>
    <row r="391" spans="6:8">
      <c r="F391" s="25"/>
      <c r="G391" s="7"/>
      <c r="H391" s="7"/>
    </row>
    <row r="392" spans="6:8">
      <c r="F392" s="25"/>
      <c r="G392" s="7"/>
      <c r="H392" s="7"/>
    </row>
    <row r="393" spans="6:8">
      <c r="F393" s="25"/>
      <c r="G393" s="7"/>
      <c r="H393" s="7"/>
    </row>
    <row r="394" spans="6:8">
      <c r="F394" s="25"/>
      <c r="G394" s="7"/>
      <c r="H394" s="7"/>
    </row>
    <row r="395" spans="6:8">
      <c r="F395" s="25"/>
      <c r="G395" s="7"/>
      <c r="H395" s="7"/>
    </row>
    <row r="396" spans="6:8">
      <c r="F396" s="25"/>
      <c r="G396" s="7"/>
      <c r="H396" s="7"/>
    </row>
    <row r="397" spans="6:8">
      <c r="F397" s="25"/>
      <c r="G397" s="7"/>
      <c r="H397" s="7"/>
    </row>
    <row r="398" spans="6:8">
      <c r="F398" s="25"/>
      <c r="G398" s="7"/>
      <c r="H398" s="7"/>
    </row>
    <row r="399" spans="6:8">
      <c r="F399" s="25"/>
      <c r="G399" s="7"/>
      <c r="H399" s="7"/>
    </row>
    <row r="400" spans="6:8">
      <c r="F400" s="25"/>
      <c r="G400" s="7"/>
      <c r="H400" s="7"/>
    </row>
    <row r="401" spans="6:8">
      <c r="F401" s="25"/>
      <c r="G401" s="7"/>
      <c r="H401" s="7"/>
    </row>
    <row r="402" spans="6:8">
      <c r="F402" s="25"/>
      <c r="G402" s="7"/>
      <c r="H402" s="7"/>
    </row>
    <row r="403" spans="6:8">
      <c r="F403" s="25"/>
      <c r="G403" s="7"/>
      <c r="H403" s="7"/>
    </row>
    <row r="404" spans="6:8">
      <c r="F404" s="25"/>
      <c r="G404" s="7"/>
      <c r="H404" s="7"/>
    </row>
    <row r="405" spans="6:8">
      <c r="F405" s="25"/>
      <c r="G405" s="7"/>
      <c r="H405" s="7"/>
    </row>
    <row r="406" spans="6:8">
      <c r="F406" s="25"/>
      <c r="G406" s="7"/>
      <c r="H406" s="7"/>
    </row>
    <row r="407" spans="6:8">
      <c r="F407" s="25"/>
      <c r="G407" s="7"/>
      <c r="H407" s="7"/>
    </row>
    <row r="408" spans="6:8">
      <c r="F408" s="25"/>
      <c r="G408" s="7"/>
      <c r="H408" s="7"/>
    </row>
    <row r="409" spans="6:8">
      <c r="F409" s="25"/>
      <c r="G409" s="7"/>
      <c r="H409" s="7"/>
    </row>
    <row r="410" spans="6:8">
      <c r="F410" s="25"/>
      <c r="G410" s="7"/>
      <c r="H410" s="7"/>
    </row>
    <row r="411" spans="6:8">
      <c r="F411" s="25"/>
      <c r="G411" s="7"/>
      <c r="H411" s="7"/>
    </row>
    <row r="412" spans="6:8">
      <c r="F412" s="25"/>
      <c r="G412" s="7"/>
      <c r="H412" s="7"/>
    </row>
    <row r="413" spans="6:8">
      <c r="F413" s="25"/>
      <c r="G413" s="7"/>
      <c r="H413" s="7"/>
    </row>
    <row r="414" spans="6:8">
      <c r="F414" s="25"/>
      <c r="G414" s="7"/>
      <c r="H414" s="7"/>
    </row>
    <row r="415" spans="6:8">
      <c r="F415" s="25"/>
      <c r="G415" s="7"/>
      <c r="H415" s="7"/>
    </row>
    <row r="416" spans="6:8">
      <c r="F416" s="25"/>
      <c r="G416" s="7"/>
      <c r="H416" s="7"/>
    </row>
    <row r="417" spans="6:8">
      <c r="F417" s="25"/>
      <c r="G417" s="7"/>
      <c r="H417" s="7"/>
    </row>
    <row r="418" spans="6:8">
      <c r="F418" s="25"/>
      <c r="G418" s="7"/>
      <c r="H418" s="7"/>
    </row>
    <row r="419" spans="6:8">
      <c r="F419" s="25"/>
      <c r="G419" s="7"/>
      <c r="H419" s="7"/>
    </row>
    <row r="420" spans="6:8">
      <c r="F420" s="25"/>
      <c r="G420" s="7"/>
      <c r="H420" s="7"/>
    </row>
    <row r="421" spans="6:8">
      <c r="F421" s="25"/>
      <c r="G421" s="7"/>
      <c r="H421" s="7"/>
    </row>
    <row r="422" spans="6:8">
      <c r="F422" s="25"/>
      <c r="G422" s="7"/>
      <c r="H422" s="7"/>
    </row>
    <row r="423" spans="6:8">
      <c r="F423" s="25"/>
      <c r="G423" s="7"/>
      <c r="H423" s="7"/>
    </row>
    <row r="424" spans="6:8">
      <c r="F424" s="25"/>
      <c r="G424" s="7"/>
      <c r="H424" s="7"/>
    </row>
    <row r="425" spans="6:8">
      <c r="F425" s="25"/>
      <c r="G425" s="7"/>
      <c r="H425" s="7"/>
    </row>
    <row r="426" spans="6:8">
      <c r="F426" s="25"/>
      <c r="G426" s="7"/>
      <c r="H426" s="7"/>
    </row>
    <row r="427" spans="6:8">
      <c r="F427" s="25"/>
      <c r="G427" s="7"/>
      <c r="H427" s="7"/>
    </row>
    <row r="428" spans="6:8">
      <c r="F428" s="25"/>
      <c r="G428" s="7"/>
      <c r="H428" s="7"/>
    </row>
    <row r="429" spans="6:8">
      <c r="F429" s="25"/>
      <c r="G429" s="7"/>
      <c r="H429" s="7"/>
    </row>
    <row r="430" spans="6:8">
      <c r="F430" s="25"/>
      <c r="G430" s="7"/>
      <c r="H430" s="7"/>
    </row>
    <row r="431" spans="6:8">
      <c r="F431" s="25"/>
      <c r="G431" s="7"/>
      <c r="H431" s="7"/>
    </row>
    <row r="432" spans="6:8">
      <c r="F432" s="25"/>
      <c r="G432" s="7"/>
      <c r="H432" s="7"/>
    </row>
    <row r="433" spans="6:8">
      <c r="F433" s="25"/>
      <c r="G433" s="7"/>
      <c r="H433" s="7"/>
    </row>
    <row r="434" spans="6:8">
      <c r="F434" s="25"/>
      <c r="G434" s="7"/>
      <c r="H434" s="7"/>
    </row>
    <row r="435" spans="6:8">
      <c r="F435" s="25"/>
      <c r="G435" s="7"/>
      <c r="H435" s="7"/>
    </row>
    <row r="436" spans="6:8">
      <c r="F436" s="25"/>
      <c r="G436" s="7"/>
      <c r="H436" s="7"/>
    </row>
    <row r="437" spans="6:8">
      <c r="F437" s="25"/>
      <c r="G437" s="7"/>
      <c r="H437" s="7"/>
    </row>
    <row r="438" spans="6:8">
      <c r="F438" s="25"/>
      <c r="G438" s="7"/>
      <c r="H438" s="7"/>
    </row>
    <row r="439" spans="6:8">
      <c r="F439" s="25"/>
      <c r="G439" s="7"/>
      <c r="H439" s="7"/>
    </row>
    <row r="440" spans="6:8">
      <c r="F440" s="25"/>
      <c r="G440" s="7"/>
      <c r="H440" s="7"/>
    </row>
    <row r="441" spans="6:8">
      <c r="F441" s="25"/>
      <c r="G441" s="7"/>
      <c r="H441" s="7"/>
    </row>
    <row r="442" spans="6:8">
      <c r="F442" s="25"/>
      <c r="G442" s="7"/>
      <c r="H442" s="7"/>
    </row>
    <row r="443" spans="6:8">
      <c r="F443" s="25"/>
      <c r="G443" s="7"/>
      <c r="H443" s="7"/>
    </row>
    <row r="444" spans="6:8">
      <c r="F444" s="25"/>
      <c r="G444" s="7"/>
      <c r="H444" s="7"/>
    </row>
    <row r="445" spans="6:8">
      <c r="F445" s="25"/>
      <c r="G445" s="7"/>
      <c r="H445" s="7"/>
    </row>
    <row r="446" spans="6:8">
      <c r="F446" s="25"/>
      <c r="G446" s="7"/>
      <c r="H446" s="7"/>
    </row>
    <row r="447" spans="6:8">
      <c r="F447" s="25"/>
      <c r="G447" s="7"/>
      <c r="H447" s="7"/>
    </row>
    <row r="448" spans="6:8">
      <c r="F448" s="25"/>
      <c r="G448" s="7"/>
      <c r="H448" s="7"/>
    </row>
    <row r="449" spans="6:8">
      <c r="F449" s="25"/>
      <c r="G449" s="7"/>
      <c r="H449" s="7"/>
    </row>
    <row r="450" spans="6:8">
      <c r="F450" s="25"/>
      <c r="G450" s="7"/>
      <c r="H450" s="7"/>
    </row>
    <row r="451" spans="6:8">
      <c r="F451" s="25"/>
      <c r="G451" s="7"/>
      <c r="H451" s="7"/>
    </row>
    <row r="452" spans="6:8">
      <c r="F452" s="25"/>
      <c r="G452" s="7"/>
      <c r="H452" s="7"/>
    </row>
    <row r="453" spans="6:8">
      <c r="F453" s="25"/>
      <c r="G453" s="7"/>
      <c r="H453" s="7"/>
    </row>
    <row r="454" spans="6:8">
      <c r="F454" s="25"/>
      <c r="G454" s="7"/>
      <c r="H454" s="7"/>
    </row>
    <row r="455" spans="6:8">
      <c r="F455" s="25"/>
      <c r="G455" s="7"/>
      <c r="H455" s="7"/>
    </row>
    <row r="456" spans="6:8">
      <c r="F456" s="25"/>
      <c r="G456" s="7"/>
      <c r="H456" s="7"/>
    </row>
    <row r="457" spans="6:8">
      <c r="F457" s="25"/>
      <c r="G457" s="7"/>
      <c r="H457" s="7"/>
    </row>
    <row r="458" spans="6:8">
      <c r="F458" s="25"/>
      <c r="G458" s="7"/>
      <c r="H458" s="7"/>
    </row>
    <row r="459" spans="6:8">
      <c r="F459" s="25"/>
      <c r="G459" s="7"/>
      <c r="H459" s="7"/>
    </row>
    <row r="460" spans="6:8">
      <c r="F460" s="25"/>
      <c r="G460" s="7"/>
      <c r="H460" s="7"/>
    </row>
    <row r="461" spans="6:8">
      <c r="F461" s="25"/>
      <c r="G461" s="7"/>
      <c r="H461" s="7"/>
    </row>
    <row r="462" spans="6:8">
      <c r="F462" s="25"/>
      <c r="G462" s="7"/>
      <c r="H462" s="7"/>
    </row>
    <row r="463" spans="6:8">
      <c r="F463" s="25"/>
      <c r="G463" s="7"/>
      <c r="H463" s="7"/>
    </row>
    <row r="464" spans="6:8">
      <c r="F464" s="25"/>
      <c r="G464" s="7"/>
      <c r="H464" s="7"/>
    </row>
    <row r="465" spans="6:8">
      <c r="F465" s="25"/>
      <c r="G465" s="7"/>
      <c r="H465" s="7"/>
    </row>
    <row r="466" spans="6:8">
      <c r="F466" s="25"/>
      <c r="G466" s="7"/>
      <c r="H466" s="7"/>
    </row>
    <row r="467" spans="6:8">
      <c r="F467" s="25"/>
      <c r="G467" s="7"/>
      <c r="H467" s="7"/>
    </row>
    <row r="468" spans="6:8">
      <c r="F468" s="25"/>
      <c r="G468" s="7"/>
      <c r="H468" s="7"/>
    </row>
    <row r="469" spans="6:8">
      <c r="F469" s="25"/>
      <c r="G469" s="7"/>
      <c r="H469" s="7"/>
    </row>
    <row r="470" spans="6:8">
      <c r="F470" s="25"/>
      <c r="G470" s="7"/>
      <c r="H470" s="7"/>
    </row>
    <row r="471" spans="6:8">
      <c r="F471" s="25"/>
      <c r="G471" s="7"/>
      <c r="H471" s="7"/>
    </row>
    <row r="472" spans="6:8">
      <c r="F472" s="25"/>
      <c r="G472" s="7"/>
      <c r="H472" s="7"/>
    </row>
    <row r="473" spans="6:8">
      <c r="F473" s="25"/>
      <c r="G473" s="7"/>
      <c r="H473" s="7"/>
    </row>
    <row r="474" spans="6:8">
      <c r="F474" s="25"/>
      <c r="G474" s="7"/>
      <c r="H474" s="7"/>
    </row>
    <row r="475" spans="6:8">
      <c r="F475" s="25"/>
      <c r="G475" s="7"/>
      <c r="H475" s="7"/>
    </row>
    <row r="476" spans="6:8">
      <c r="F476" s="25"/>
      <c r="G476" s="7"/>
      <c r="H476" s="7"/>
    </row>
    <row r="477" spans="6:8">
      <c r="F477" s="25"/>
      <c r="G477" s="7"/>
      <c r="H477" s="7"/>
    </row>
    <row r="478" spans="6:8">
      <c r="F478" s="25"/>
      <c r="G478" s="7"/>
      <c r="H478" s="7"/>
    </row>
    <row r="479" spans="6:8">
      <c r="F479" s="25"/>
      <c r="G479" s="7"/>
      <c r="H479" s="7"/>
    </row>
    <row r="480" spans="6:8">
      <c r="F480" s="25"/>
      <c r="G480" s="7"/>
      <c r="H480" s="7"/>
    </row>
    <row r="481" spans="6:8">
      <c r="F481" s="25"/>
      <c r="G481" s="7"/>
      <c r="H481" s="7"/>
    </row>
    <row r="482" spans="6:8">
      <c r="F482" s="25"/>
      <c r="G482" s="7"/>
      <c r="H482" s="7"/>
    </row>
    <row r="483" spans="6:8">
      <c r="F483" s="25"/>
      <c r="G483" s="7"/>
      <c r="H483" s="7"/>
    </row>
    <row r="484" spans="6:8">
      <c r="F484" s="25"/>
      <c r="G484" s="7"/>
      <c r="H484" s="7"/>
    </row>
    <row r="485" spans="6:8">
      <c r="F485" s="25"/>
      <c r="G485" s="7"/>
      <c r="H485" s="7"/>
    </row>
    <row r="486" spans="6:8">
      <c r="F486" s="25"/>
      <c r="G486" s="7"/>
      <c r="H486" s="7"/>
    </row>
    <row r="487" spans="6:8">
      <c r="F487" s="25"/>
      <c r="G487" s="7"/>
      <c r="H487" s="7"/>
    </row>
    <row r="488" spans="6:8">
      <c r="F488" s="25"/>
      <c r="G488" s="7"/>
      <c r="H488" s="7"/>
    </row>
    <row r="489" spans="6:8">
      <c r="F489" s="25"/>
      <c r="G489" s="7"/>
      <c r="H489" s="7"/>
    </row>
    <row r="490" spans="6:8">
      <c r="F490" s="25"/>
      <c r="G490" s="7"/>
      <c r="H490" s="7"/>
    </row>
    <row r="491" spans="6:8">
      <c r="F491" s="25"/>
      <c r="G491" s="7"/>
      <c r="H491" s="7"/>
    </row>
    <row r="492" spans="6:8">
      <c r="F492" s="25"/>
      <c r="G492" s="7"/>
      <c r="H492" s="7"/>
    </row>
    <row r="493" spans="6:8">
      <c r="F493" s="25"/>
      <c r="G493" s="7"/>
      <c r="H493" s="7"/>
    </row>
    <row r="494" spans="6:8">
      <c r="F494" s="25"/>
      <c r="G494" s="7"/>
      <c r="H494" s="7"/>
    </row>
    <row r="495" spans="6:8">
      <c r="F495" s="25"/>
      <c r="G495" s="7"/>
      <c r="H495" s="7"/>
    </row>
    <row r="496" spans="6:8">
      <c r="F496" s="25"/>
      <c r="G496" s="7"/>
      <c r="H496" s="7"/>
    </row>
    <row r="497" spans="6:8">
      <c r="F497" s="25"/>
      <c r="G497" s="7"/>
      <c r="H497" s="7"/>
    </row>
    <row r="498" spans="6:8">
      <c r="F498" s="25"/>
      <c r="G498" s="7"/>
      <c r="H498" s="7"/>
    </row>
    <row r="499" spans="6:8">
      <c r="F499" s="25"/>
      <c r="G499" s="7"/>
      <c r="H499" s="7"/>
    </row>
    <row r="500" spans="6:8">
      <c r="F500" s="25"/>
      <c r="G500" s="7"/>
      <c r="H500" s="7"/>
    </row>
    <row r="501" spans="6:8">
      <c r="F501" s="25"/>
      <c r="G501" s="7"/>
      <c r="H501" s="7"/>
    </row>
    <row r="502" spans="6:8">
      <c r="F502" s="25"/>
      <c r="G502" s="7"/>
      <c r="H502" s="7"/>
    </row>
    <row r="503" spans="6:8">
      <c r="F503" s="25"/>
      <c r="G503" s="7"/>
      <c r="H503" s="7"/>
    </row>
    <row r="504" spans="6:8">
      <c r="F504" s="25"/>
      <c r="G504" s="7"/>
      <c r="H504" s="7"/>
    </row>
    <row r="505" spans="6:8">
      <c r="F505" s="25"/>
      <c r="G505" s="7"/>
      <c r="H505" s="7"/>
    </row>
    <row r="506" spans="6:8">
      <c r="F506" s="25"/>
      <c r="G506" s="7"/>
      <c r="H506" s="7"/>
    </row>
    <row r="507" spans="6:8">
      <c r="F507" s="25"/>
      <c r="G507" s="7"/>
      <c r="H507" s="7"/>
    </row>
    <row r="508" spans="6:8">
      <c r="F508" s="25"/>
      <c r="G508" s="7"/>
      <c r="H508" s="7"/>
    </row>
    <row r="509" spans="6:8">
      <c r="F509" s="25"/>
      <c r="G509" s="7"/>
      <c r="H509" s="7"/>
    </row>
    <row r="510" spans="6:8">
      <c r="F510" s="25"/>
      <c r="G510" s="7"/>
      <c r="H510" s="7"/>
    </row>
    <row r="511" spans="6:8">
      <c r="F511" s="25"/>
      <c r="G511" s="7"/>
      <c r="H511" s="7"/>
    </row>
    <row r="512" spans="6:8">
      <c r="F512" s="25"/>
      <c r="G512" s="7"/>
      <c r="H512" s="7"/>
    </row>
    <row r="513" spans="6:8">
      <c r="F513" s="25"/>
      <c r="G513" s="7"/>
      <c r="H513" s="7"/>
    </row>
    <row r="514" spans="6:8">
      <c r="F514" s="25"/>
      <c r="G514" s="7"/>
      <c r="H514" s="7"/>
    </row>
    <row r="515" spans="6:8">
      <c r="F515" s="25"/>
      <c r="G515" s="7"/>
      <c r="H515" s="7"/>
    </row>
    <row r="516" spans="6:8">
      <c r="F516" s="25"/>
      <c r="G516" s="7"/>
      <c r="H516" s="7"/>
    </row>
    <row r="517" spans="6:8">
      <c r="F517" s="25"/>
      <c r="G517" s="7"/>
      <c r="H517" s="7"/>
    </row>
    <row r="518" spans="6:8">
      <c r="F518" s="25"/>
      <c r="G518" s="7"/>
      <c r="H518" s="7"/>
    </row>
    <row r="519" spans="6:8">
      <c r="F519" s="25"/>
      <c r="G519" s="7"/>
      <c r="H519" s="7"/>
    </row>
    <row r="520" spans="6:8">
      <c r="F520" s="25"/>
      <c r="G520" s="7"/>
      <c r="H520" s="7"/>
    </row>
    <row r="521" spans="6:8">
      <c r="F521" s="25"/>
      <c r="G521" s="7"/>
      <c r="H521" s="7"/>
    </row>
    <row r="522" spans="6:8">
      <c r="F522" s="25"/>
      <c r="G522" s="7"/>
      <c r="H522" s="7"/>
    </row>
    <row r="523" spans="6:8">
      <c r="F523" s="25"/>
      <c r="G523" s="7"/>
      <c r="H523" s="7"/>
    </row>
    <row r="524" spans="6:8">
      <c r="F524" s="25"/>
      <c r="G524" s="7"/>
      <c r="H524" s="7"/>
    </row>
    <row r="525" spans="6:8">
      <c r="F525" s="25"/>
      <c r="G525" s="7"/>
      <c r="H525" s="7"/>
    </row>
    <row r="526" spans="6:8">
      <c r="F526" s="25"/>
      <c r="G526" s="7"/>
      <c r="H526" s="7"/>
    </row>
    <row r="527" spans="6:8">
      <c r="F527" s="25"/>
      <c r="G527" s="7"/>
      <c r="H527" s="7"/>
    </row>
    <row r="528" spans="6:8">
      <c r="F528" s="25"/>
      <c r="G528" s="7"/>
      <c r="H528" s="7"/>
    </row>
    <row r="529" spans="6:8">
      <c r="F529" s="25"/>
      <c r="G529" s="7"/>
      <c r="H529" s="7"/>
    </row>
    <row r="530" spans="6:8">
      <c r="F530" s="25"/>
      <c r="G530" s="7"/>
      <c r="H530" s="7"/>
    </row>
    <row r="531" spans="6:8">
      <c r="F531" s="25"/>
      <c r="G531" s="7"/>
      <c r="H531" s="7"/>
    </row>
    <row r="532" spans="6:8">
      <c r="F532" s="25"/>
      <c r="G532" s="7"/>
      <c r="H532" s="7"/>
    </row>
    <row r="533" spans="6:8">
      <c r="F533" s="25"/>
      <c r="G533" s="7"/>
      <c r="H533" s="7"/>
    </row>
    <row r="534" spans="6:8">
      <c r="F534" s="25"/>
      <c r="G534" s="7"/>
      <c r="H534" s="7"/>
    </row>
    <row r="535" spans="6:8">
      <c r="F535" s="25"/>
      <c r="G535" s="7"/>
      <c r="H535" s="7"/>
    </row>
    <row r="536" spans="6:8">
      <c r="F536" s="25"/>
      <c r="G536" s="7"/>
      <c r="H536" s="7"/>
    </row>
    <row r="537" spans="6:8">
      <c r="F537" s="25"/>
      <c r="G537" s="7"/>
      <c r="H537" s="7"/>
    </row>
    <row r="538" spans="6:8">
      <c r="F538" s="25"/>
      <c r="G538" s="7"/>
      <c r="H538" s="7"/>
    </row>
    <row r="539" spans="6:8">
      <c r="F539" s="25"/>
      <c r="G539" s="7"/>
      <c r="H539" s="7"/>
    </row>
    <row r="540" spans="6:8">
      <c r="F540" s="25"/>
      <c r="G540" s="7"/>
      <c r="H540" s="7"/>
    </row>
    <row r="541" spans="6:8">
      <c r="F541" s="25"/>
      <c r="G541" s="7"/>
      <c r="H541" s="7"/>
    </row>
    <row r="542" spans="6:8">
      <c r="F542" s="25"/>
      <c r="G542" s="7"/>
      <c r="H542" s="7"/>
    </row>
    <row r="543" spans="6:8">
      <c r="F543" s="25"/>
      <c r="G543" s="7"/>
      <c r="H543" s="7"/>
    </row>
    <row r="544" spans="6:8">
      <c r="F544" s="25"/>
      <c r="G544" s="7"/>
      <c r="H544" s="7"/>
    </row>
    <row r="545" spans="6:8">
      <c r="F545" s="25"/>
      <c r="G545" s="7"/>
      <c r="H545" s="7"/>
    </row>
    <row r="546" spans="6:8">
      <c r="F546" s="25"/>
      <c r="G546" s="7"/>
      <c r="H546" s="7"/>
    </row>
    <row r="547" spans="6:8">
      <c r="F547" s="25"/>
      <c r="G547" s="7"/>
      <c r="H547" s="7"/>
    </row>
    <row r="548" spans="6:8">
      <c r="F548" s="25"/>
      <c r="G548" s="7"/>
      <c r="H548" s="7"/>
    </row>
    <row r="549" spans="6:8">
      <c r="F549" s="25"/>
      <c r="G549" s="7"/>
      <c r="H549" s="7"/>
    </row>
    <row r="550" spans="6:8">
      <c r="F550" s="25"/>
      <c r="G550" s="7"/>
      <c r="H550" s="7"/>
    </row>
    <row r="551" spans="6:8">
      <c r="F551" s="25"/>
      <c r="G551" s="7"/>
      <c r="H551" s="7"/>
    </row>
    <row r="552" spans="6:8">
      <c r="F552" s="25"/>
      <c r="G552" s="7"/>
      <c r="H552" s="7"/>
    </row>
    <row r="553" spans="6:8">
      <c r="F553" s="25"/>
      <c r="G553" s="7"/>
      <c r="H553" s="7"/>
    </row>
    <row r="554" spans="6:8">
      <c r="F554" s="25"/>
      <c r="G554" s="7"/>
      <c r="H554" s="7"/>
    </row>
    <row r="555" spans="6:8">
      <c r="F555" s="25"/>
      <c r="G555" s="7"/>
      <c r="H555" s="7"/>
    </row>
    <row r="556" spans="6:8">
      <c r="F556" s="25"/>
      <c r="G556" s="7"/>
      <c r="H556" s="7"/>
    </row>
    <row r="557" spans="6:8">
      <c r="F557" s="25"/>
      <c r="G557" s="7"/>
      <c r="H557" s="7"/>
    </row>
    <row r="558" spans="6:8">
      <c r="F558" s="25"/>
      <c r="G558" s="7"/>
      <c r="H558" s="7"/>
    </row>
    <row r="559" spans="6:8">
      <c r="F559" s="25"/>
      <c r="G559" s="7"/>
      <c r="H559" s="7"/>
    </row>
    <row r="560" spans="6:8">
      <c r="F560" s="25"/>
      <c r="G560" s="7"/>
      <c r="H560" s="7"/>
    </row>
    <row r="561" spans="6:8">
      <c r="F561" s="25"/>
      <c r="G561" s="7"/>
      <c r="H561" s="7"/>
    </row>
    <row r="562" spans="6:8">
      <c r="F562" s="25"/>
      <c r="G562" s="7"/>
      <c r="H562" s="7"/>
    </row>
    <row r="563" spans="6:8">
      <c r="F563" s="25"/>
      <c r="G563" s="7"/>
      <c r="H563" s="7"/>
    </row>
    <row r="564" spans="6:8">
      <c r="F564" s="25"/>
      <c r="G564" s="7"/>
      <c r="H564" s="7"/>
    </row>
    <row r="565" spans="6:8">
      <c r="F565" s="25"/>
      <c r="G565" s="7"/>
      <c r="H565" s="7"/>
    </row>
    <row r="566" spans="6:8">
      <c r="F566" s="25"/>
      <c r="G566" s="7"/>
      <c r="H566" s="7"/>
    </row>
    <row r="567" spans="6:8">
      <c r="F567" s="25"/>
      <c r="G567" s="7"/>
      <c r="H567" s="7"/>
    </row>
    <row r="568" spans="6:8">
      <c r="F568" s="25"/>
      <c r="G568" s="7"/>
      <c r="H568" s="7"/>
    </row>
    <row r="569" spans="6:8">
      <c r="F569" s="25"/>
      <c r="G569" s="7"/>
      <c r="H569" s="7"/>
    </row>
    <row r="570" spans="6:8">
      <c r="F570" s="25"/>
      <c r="G570" s="7"/>
      <c r="H570" s="7"/>
    </row>
    <row r="571" spans="6:8">
      <c r="F571" s="25"/>
      <c r="G571" s="7"/>
      <c r="H571" s="7"/>
    </row>
    <row r="572" spans="6:8">
      <c r="F572" s="25"/>
      <c r="G572" s="7"/>
      <c r="H572" s="7"/>
    </row>
    <row r="573" spans="6:8">
      <c r="F573" s="25"/>
      <c r="G573" s="7"/>
      <c r="H573" s="7"/>
    </row>
    <row r="574" spans="6:8">
      <c r="F574" s="25"/>
      <c r="G574" s="7"/>
      <c r="H574" s="7"/>
    </row>
    <row r="575" spans="6:8">
      <c r="F575" s="25"/>
      <c r="G575" s="7"/>
      <c r="H575" s="7"/>
    </row>
    <row r="576" spans="6:8">
      <c r="F576" s="25"/>
      <c r="G576" s="7"/>
      <c r="H576" s="7"/>
    </row>
    <row r="577" spans="6:8">
      <c r="F577" s="25"/>
      <c r="G577" s="7"/>
      <c r="H577" s="7"/>
    </row>
    <row r="578" spans="6:8">
      <c r="F578" s="25"/>
      <c r="G578" s="7"/>
      <c r="H578" s="7"/>
    </row>
    <row r="579" spans="6:8">
      <c r="F579" s="25"/>
      <c r="G579" s="7"/>
      <c r="H579" s="7"/>
    </row>
    <row r="580" spans="6:8">
      <c r="F580" s="25"/>
      <c r="G580" s="7"/>
      <c r="H580" s="7"/>
    </row>
    <row r="581" spans="6:8">
      <c r="F581" s="25"/>
      <c r="G581" s="7"/>
      <c r="H581" s="7"/>
    </row>
    <row r="582" spans="6:8">
      <c r="F582" s="25"/>
      <c r="G582" s="7"/>
      <c r="H582" s="7"/>
    </row>
    <row r="583" spans="6:8">
      <c r="F583" s="25"/>
      <c r="G583" s="7"/>
      <c r="H583" s="7"/>
    </row>
    <row r="584" spans="6:8">
      <c r="F584" s="25"/>
      <c r="G584" s="7"/>
      <c r="H584" s="7"/>
    </row>
    <row r="585" spans="6:8">
      <c r="F585" s="25"/>
      <c r="G585" s="7"/>
      <c r="H585" s="7"/>
    </row>
    <row r="586" spans="6:8">
      <c r="F586" s="25"/>
      <c r="G586" s="7"/>
      <c r="H586" s="7"/>
    </row>
    <row r="587" spans="6:8">
      <c r="F587" s="25"/>
      <c r="G587" s="7"/>
      <c r="H587" s="7"/>
    </row>
    <row r="588" spans="6:8">
      <c r="F588" s="25"/>
      <c r="G588" s="7"/>
      <c r="H588" s="7"/>
    </row>
    <row r="589" spans="6:8">
      <c r="F589" s="25"/>
      <c r="G589" s="7"/>
      <c r="H589" s="7"/>
    </row>
    <row r="590" spans="6:8">
      <c r="F590" s="25"/>
      <c r="G590" s="7"/>
      <c r="H590" s="7"/>
    </row>
    <row r="591" spans="6:8">
      <c r="F591" s="25"/>
      <c r="G591" s="7"/>
      <c r="H591" s="7"/>
    </row>
    <row r="592" spans="6:8">
      <c r="F592" s="25"/>
      <c r="G592" s="7"/>
      <c r="H592" s="7"/>
    </row>
    <row r="593" spans="6:8">
      <c r="F593" s="25"/>
      <c r="G593" s="7"/>
      <c r="H593" s="7"/>
    </row>
    <row r="594" spans="6:8">
      <c r="F594" s="25"/>
      <c r="G594" s="7"/>
      <c r="H594" s="7"/>
    </row>
    <row r="595" spans="6:8">
      <c r="F595" s="25"/>
      <c r="G595" s="7"/>
      <c r="H595" s="7"/>
    </row>
    <row r="596" spans="6:8">
      <c r="F596" s="25"/>
      <c r="G596" s="7"/>
      <c r="H596" s="7"/>
    </row>
    <row r="597" spans="6:8">
      <c r="F597" s="25"/>
      <c r="G597" s="7"/>
      <c r="H597" s="7"/>
    </row>
    <row r="598" spans="6:8">
      <c r="F598" s="25"/>
      <c r="G598" s="7"/>
      <c r="H598" s="7"/>
    </row>
    <row r="599" spans="6:8">
      <c r="F599" s="25"/>
      <c r="G599" s="7"/>
      <c r="H599" s="7"/>
    </row>
    <row r="600" spans="6:8">
      <c r="F600" s="25"/>
      <c r="G600" s="7"/>
      <c r="H600" s="7"/>
    </row>
    <row r="601" spans="6:8">
      <c r="F601" s="25"/>
      <c r="G601" s="7"/>
      <c r="H601" s="7"/>
    </row>
    <row r="602" spans="6:8">
      <c r="F602" s="25"/>
      <c r="G602" s="7"/>
      <c r="H602" s="7"/>
    </row>
    <row r="603" spans="6:8">
      <c r="F603" s="25"/>
      <c r="G603" s="7"/>
      <c r="H603" s="7"/>
    </row>
    <row r="604" spans="6:8">
      <c r="F604" s="25"/>
      <c r="G604" s="7"/>
      <c r="H604" s="7"/>
    </row>
    <row r="605" spans="6:8">
      <c r="F605" s="25"/>
      <c r="G605" s="7"/>
      <c r="H605" s="7"/>
    </row>
    <row r="606" spans="6:8">
      <c r="F606" s="25"/>
      <c r="G606" s="7"/>
      <c r="H606" s="7"/>
    </row>
    <row r="607" spans="6:8">
      <c r="F607" s="25"/>
      <c r="G607" s="7"/>
      <c r="H607" s="7"/>
    </row>
    <row r="608" spans="6:8">
      <c r="F608" s="25"/>
      <c r="G608" s="7"/>
      <c r="H608" s="7"/>
    </row>
    <row r="609" spans="6:8">
      <c r="F609" s="25"/>
      <c r="G609" s="7"/>
      <c r="H609" s="7"/>
    </row>
    <row r="610" spans="6:8">
      <c r="F610" s="25"/>
      <c r="G610" s="7"/>
      <c r="H610" s="7"/>
    </row>
    <row r="611" spans="6:8">
      <c r="F611" s="25"/>
      <c r="G611" s="7"/>
      <c r="H611" s="7"/>
    </row>
    <row r="612" spans="6:8">
      <c r="F612" s="25"/>
      <c r="G612" s="7"/>
      <c r="H612" s="7"/>
    </row>
    <row r="613" spans="6:8">
      <c r="F613" s="25"/>
      <c r="G613" s="7"/>
      <c r="H613" s="7"/>
    </row>
    <row r="614" spans="6:8">
      <c r="F614" s="25"/>
      <c r="G614" s="7"/>
      <c r="H614" s="7"/>
    </row>
    <row r="615" spans="6:8">
      <c r="F615" s="25"/>
      <c r="G615" s="7"/>
      <c r="H615" s="7"/>
    </row>
    <row r="616" spans="6:8">
      <c r="F616" s="25"/>
      <c r="G616" s="7"/>
      <c r="H616" s="7"/>
    </row>
    <row r="617" spans="6:8">
      <c r="F617" s="25"/>
      <c r="G617" s="7"/>
      <c r="H617" s="7"/>
    </row>
    <row r="618" spans="6:8">
      <c r="F618" s="25"/>
      <c r="G618" s="7"/>
      <c r="H618" s="7"/>
    </row>
    <row r="619" spans="6:8">
      <c r="F619" s="25"/>
      <c r="G619" s="7"/>
      <c r="H619" s="7"/>
    </row>
    <row r="620" spans="6:8">
      <c r="F620" s="25"/>
      <c r="G620" s="7"/>
      <c r="H620" s="7"/>
    </row>
    <row r="621" spans="6:8">
      <c r="F621" s="25"/>
      <c r="G621" s="7"/>
      <c r="H621" s="7"/>
    </row>
    <row r="622" spans="6:8">
      <c r="F622" s="25"/>
      <c r="G622" s="7"/>
      <c r="H622" s="7"/>
    </row>
    <row r="623" spans="6:8">
      <c r="F623" s="25"/>
      <c r="G623" s="7"/>
      <c r="H623" s="7"/>
    </row>
    <row r="624" spans="6:8">
      <c r="F624" s="25"/>
      <c r="G624" s="7"/>
      <c r="H624" s="7"/>
    </row>
    <row r="625" spans="6:8">
      <c r="F625" s="25"/>
      <c r="G625" s="7"/>
      <c r="H625" s="7"/>
    </row>
    <row r="626" spans="6:8">
      <c r="F626" s="25"/>
      <c r="G626" s="7"/>
      <c r="H626" s="7"/>
    </row>
    <row r="627" spans="6:8">
      <c r="F627" s="25"/>
      <c r="G627" s="7"/>
      <c r="H627" s="7"/>
    </row>
    <row r="628" spans="6:8">
      <c r="F628" s="25"/>
      <c r="G628" s="7"/>
      <c r="H628" s="7"/>
    </row>
    <row r="629" spans="6:8">
      <c r="F629" s="25"/>
      <c r="G629" s="7"/>
      <c r="H629" s="7"/>
    </row>
    <row r="630" spans="6:8">
      <c r="F630" s="25"/>
      <c r="G630" s="7"/>
      <c r="H630" s="7"/>
    </row>
    <row r="631" spans="6:8">
      <c r="F631" s="25"/>
      <c r="G631" s="7"/>
      <c r="H631" s="7"/>
    </row>
    <row r="632" spans="6:8">
      <c r="F632" s="25"/>
      <c r="G632" s="7"/>
      <c r="H632" s="7"/>
    </row>
    <row r="633" spans="6:8">
      <c r="F633" s="25"/>
      <c r="G633" s="7"/>
      <c r="H633" s="7"/>
    </row>
    <row r="634" spans="6:8">
      <c r="F634" s="25"/>
      <c r="G634" s="7"/>
      <c r="H634" s="7"/>
    </row>
    <row r="635" spans="6:8">
      <c r="F635" s="25"/>
      <c r="G635" s="7"/>
      <c r="H635" s="7"/>
    </row>
    <row r="636" spans="6:8">
      <c r="F636" s="25"/>
      <c r="G636" s="7"/>
      <c r="H636" s="7"/>
    </row>
    <row r="637" spans="6:8">
      <c r="F637" s="25"/>
      <c r="G637" s="7"/>
      <c r="H637" s="7"/>
    </row>
    <row r="638" spans="6:8">
      <c r="F638" s="25"/>
      <c r="G638" s="7"/>
      <c r="H638" s="7"/>
    </row>
    <row r="639" spans="6:8">
      <c r="F639" s="25"/>
      <c r="G639" s="7"/>
      <c r="H639" s="7"/>
    </row>
    <row r="640" spans="6:8">
      <c r="F640" s="25"/>
      <c r="G640" s="7"/>
      <c r="H640" s="7"/>
    </row>
    <row r="641" spans="6:8">
      <c r="F641" s="25"/>
      <c r="G641" s="7"/>
      <c r="H641" s="7"/>
    </row>
    <row r="642" spans="6:8">
      <c r="F642" s="25"/>
      <c r="G642" s="7"/>
      <c r="H642" s="7"/>
    </row>
    <row r="643" spans="6:8">
      <c r="F643" s="25"/>
      <c r="G643" s="7"/>
      <c r="H643" s="7"/>
    </row>
    <row r="644" spans="6:8">
      <c r="F644" s="25"/>
      <c r="G644" s="7"/>
      <c r="H644" s="7"/>
    </row>
    <row r="645" spans="6:8">
      <c r="F645" s="25"/>
      <c r="G645" s="7"/>
      <c r="H645" s="7"/>
    </row>
    <row r="646" spans="6:8">
      <c r="F646" s="25"/>
      <c r="G646" s="7"/>
      <c r="H646" s="7"/>
    </row>
    <row r="647" spans="6:8">
      <c r="F647" s="25"/>
      <c r="G647" s="7"/>
      <c r="H647" s="7"/>
    </row>
    <row r="648" spans="6:8">
      <c r="F648" s="25"/>
      <c r="G648" s="7"/>
      <c r="H648" s="7"/>
    </row>
    <row r="649" spans="6:8">
      <c r="F649" s="25"/>
      <c r="G649" s="7"/>
      <c r="H649" s="7"/>
    </row>
    <row r="650" spans="6:8">
      <c r="F650" s="25"/>
      <c r="G650" s="7"/>
      <c r="H650" s="7"/>
    </row>
    <row r="651" spans="6:8">
      <c r="F651" s="25"/>
      <c r="G651" s="7"/>
      <c r="H651" s="7"/>
    </row>
    <row r="652" spans="6:8">
      <c r="F652" s="25"/>
      <c r="G652" s="7"/>
      <c r="H652" s="7"/>
    </row>
    <row r="653" spans="6:8">
      <c r="F653" s="25"/>
      <c r="G653" s="7"/>
      <c r="H653" s="7"/>
    </row>
    <row r="654" spans="6:8">
      <c r="F654" s="25"/>
      <c r="G654" s="7"/>
      <c r="H654" s="7"/>
    </row>
    <row r="655" spans="6:8">
      <c r="F655" s="25"/>
      <c r="G655" s="7"/>
      <c r="H655" s="7"/>
    </row>
    <row r="656" spans="6:8">
      <c r="F656" s="25"/>
      <c r="G656" s="7"/>
      <c r="H656" s="7"/>
    </row>
    <row r="657" spans="6:8">
      <c r="F657" s="25"/>
      <c r="G657" s="7"/>
      <c r="H657" s="7"/>
    </row>
    <row r="658" spans="6:8">
      <c r="F658" s="25"/>
      <c r="G658" s="7"/>
      <c r="H658" s="7"/>
    </row>
    <row r="659" spans="6:8">
      <c r="F659" s="25"/>
      <c r="G659" s="7"/>
      <c r="H659" s="7"/>
    </row>
    <row r="660" spans="6:8">
      <c r="F660" s="25"/>
      <c r="G660" s="7"/>
      <c r="H660" s="7"/>
    </row>
    <row r="661" spans="6:8">
      <c r="F661" s="25"/>
      <c r="G661" s="7"/>
      <c r="H661" s="7"/>
    </row>
    <row r="662" spans="6:8">
      <c r="F662" s="25"/>
      <c r="G662" s="7"/>
      <c r="H662" s="7"/>
    </row>
    <row r="663" spans="6:8">
      <c r="F663" s="25"/>
      <c r="G663" s="7"/>
      <c r="H663" s="7"/>
    </row>
    <row r="664" spans="6:8">
      <c r="F664" s="25"/>
      <c r="G664" s="7"/>
      <c r="H664" s="7"/>
    </row>
    <row r="665" spans="6:8">
      <c r="F665" s="25"/>
      <c r="G665" s="7"/>
      <c r="H665" s="7"/>
    </row>
    <row r="666" spans="6:8">
      <c r="F666" s="25"/>
      <c r="G666" s="7"/>
      <c r="H666" s="7"/>
    </row>
    <row r="667" spans="6:8">
      <c r="F667" s="25"/>
      <c r="G667" s="7"/>
      <c r="H667" s="7"/>
    </row>
    <row r="668" spans="6:8">
      <c r="F668" s="25"/>
      <c r="G668" s="7"/>
      <c r="H668" s="7"/>
    </row>
    <row r="669" spans="6:8">
      <c r="F669" s="25"/>
      <c r="G669" s="7"/>
      <c r="H669" s="7"/>
    </row>
    <row r="670" spans="6:8">
      <c r="F670" s="25"/>
      <c r="G670" s="7"/>
      <c r="H670" s="7"/>
    </row>
    <row r="671" spans="6:8">
      <c r="F671" s="25"/>
      <c r="G671" s="7"/>
      <c r="H671" s="7"/>
    </row>
    <row r="672" spans="6:8">
      <c r="F672" s="25"/>
      <c r="G672" s="7"/>
      <c r="H672" s="7"/>
    </row>
    <row r="673" spans="6:8">
      <c r="F673" s="25"/>
      <c r="G673" s="7"/>
      <c r="H673" s="7"/>
    </row>
    <row r="674" spans="6:8">
      <c r="F674" s="25"/>
      <c r="G674" s="7"/>
      <c r="H674" s="7"/>
    </row>
    <row r="675" spans="6:8">
      <c r="F675" s="25"/>
      <c r="G675" s="7"/>
      <c r="H675" s="7"/>
    </row>
    <row r="676" spans="6:8">
      <c r="F676" s="25"/>
      <c r="G676" s="7"/>
      <c r="H676" s="7"/>
    </row>
    <row r="677" spans="6:8">
      <c r="F677" s="25"/>
      <c r="G677" s="7"/>
      <c r="H677" s="7"/>
    </row>
    <row r="678" spans="6:8">
      <c r="F678" s="25"/>
      <c r="G678" s="7"/>
      <c r="H678" s="7"/>
    </row>
    <row r="679" spans="6:8">
      <c r="F679" s="25"/>
      <c r="G679" s="7"/>
      <c r="H679" s="7"/>
    </row>
    <row r="680" spans="6:8">
      <c r="F680" s="25"/>
      <c r="G680" s="7"/>
      <c r="H680" s="7"/>
    </row>
    <row r="681" spans="6:8">
      <c r="F681" s="25"/>
      <c r="G681" s="7"/>
      <c r="H681" s="7"/>
    </row>
    <row r="682" spans="6:8">
      <c r="F682" s="25"/>
      <c r="G682" s="7"/>
      <c r="H682" s="7"/>
    </row>
    <row r="683" spans="6:8">
      <c r="F683" s="25"/>
      <c r="G683" s="7"/>
      <c r="H683" s="7"/>
    </row>
    <row r="684" spans="6:8">
      <c r="F684" s="25"/>
      <c r="G684" s="7"/>
      <c r="H684" s="7"/>
    </row>
    <row r="685" spans="6:8">
      <c r="F685" s="25"/>
      <c r="G685" s="7"/>
      <c r="H685" s="7"/>
    </row>
    <row r="686" spans="6:8">
      <c r="F686" s="25"/>
      <c r="G686" s="7"/>
      <c r="H686" s="7"/>
    </row>
    <row r="687" spans="6:8">
      <c r="F687" s="25"/>
      <c r="G687" s="7"/>
      <c r="H687" s="7"/>
    </row>
    <row r="688" spans="6:8">
      <c r="F688" s="25"/>
      <c r="G688" s="7"/>
      <c r="H688" s="7"/>
    </row>
    <row r="689" spans="6:8">
      <c r="F689" s="25"/>
      <c r="G689" s="7"/>
      <c r="H689" s="7"/>
    </row>
    <row r="690" spans="6:8">
      <c r="F690" s="25"/>
      <c r="G690" s="7"/>
      <c r="H690" s="7"/>
    </row>
    <row r="691" spans="6:8">
      <c r="F691" s="25"/>
      <c r="G691" s="7"/>
      <c r="H691" s="7"/>
    </row>
    <row r="692" spans="6:8">
      <c r="F692" s="25"/>
      <c r="G692" s="7"/>
      <c r="H692" s="7"/>
    </row>
    <row r="693" spans="6:8">
      <c r="F693" s="25"/>
      <c r="G693" s="7"/>
      <c r="H693" s="7"/>
    </row>
    <row r="694" spans="6:8">
      <c r="F694" s="25"/>
      <c r="G694" s="7"/>
      <c r="H694" s="7"/>
    </row>
    <row r="695" spans="6:8">
      <c r="F695" s="25"/>
      <c r="G695" s="7"/>
      <c r="H695" s="7"/>
    </row>
    <row r="696" spans="6:8">
      <c r="F696" s="25"/>
      <c r="G696" s="7"/>
      <c r="H696" s="7"/>
    </row>
    <row r="697" spans="6:8">
      <c r="F697" s="25"/>
      <c r="G697" s="7"/>
      <c r="H697" s="7"/>
    </row>
    <row r="698" spans="6:8">
      <c r="F698" s="25"/>
      <c r="G698" s="7"/>
      <c r="H698" s="7"/>
    </row>
    <row r="699" spans="6:8">
      <c r="F699" s="25"/>
      <c r="G699" s="7"/>
      <c r="H699" s="7"/>
    </row>
    <row r="700" spans="6:8">
      <c r="F700" s="25"/>
      <c r="G700" s="7"/>
      <c r="H700" s="7"/>
    </row>
    <row r="701" spans="6:8">
      <c r="F701" s="25"/>
      <c r="G701" s="7"/>
      <c r="H701" s="7"/>
    </row>
    <row r="702" spans="6:8">
      <c r="F702" s="25"/>
      <c r="G702" s="7"/>
      <c r="H702" s="7"/>
    </row>
    <row r="703" spans="6:8">
      <c r="F703" s="25"/>
      <c r="G703" s="7"/>
      <c r="H703" s="7"/>
    </row>
    <row r="704" spans="6:8">
      <c r="F704" s="25"/>
      <c r="G704" s="7"/>
      <c r="H704" s="7"/>
    </row>
    <row r="705" spans="6:8">
      <c r="F705" s="25"/>
      <c r="G705" s="7"/>
      <c r="H705" s="7"/>
    </row>
    <row r="706" spans="6:8">
      <c r="F706" s="25"/>
      <c r="G706" s="7"/>
      <c r="H706" s="7"/>
    </row>
    <row r="707" spans="6:8">
      <c r="F707" s="25"/>
      <c r="G707" s="7"/>
      <c r="H707" s="7"/>
    </row>
    <row r="708" spans="6:8">
      <c r="F708" s="25"/>
      <c r="G708" s="7"/>
      <c r="H708" s="7"/>
    </row>
    <row r="709" spans="6:8">
      <c r="F709" s="25"/>
      <c r="G709" s="7"/>
      <c r="H709" s="7"/>
    </row>
    <row r="710" spans="6:8">
      <c r="F710" s="25"/>
      <c r="G710" s="7"/>
      <c r="H710" s="7"/>
    </row>
    <row r="711" spans="6:8">
      <c r="F711" s="25"/>
      <c r="G711" s="7"/>
      <c r="H711" s="7"/>
    </row>
    <row r="712" spans="6:8">
      <c r="F712" s="25"/>
      <c r="G712" s="7"/>
      <c r="H712" s="7"/>
    </row>
    <row r="713" spans="6:8">
      <c r="F713" s="25"/>
      <c r="G713" s="7"/>
      <c r="H713" s="7"/>
    </row>
    <row r="714" spans="6:8">
      <c r="F714" s="25"/>
      <c r="G714" s="7"/>
      <c r="H714" s="7"/>
    </row>
    <row r="715" spans="6:8">
      <c r="F715" s="25"/>
      <c r="G715" s="7"/>
      <c r="H715" s="7"/>
    </row>
    <row r="716" spans="6:8">
      <c r="F716" s="25"/>
      <c r="G716" s="7"/>
      <c r="H716" s="7"/>
    </row>
    <row r="717" spans="6:8">
      <c r="F717" s="25"/>
      <c r="G717" s="7"/>
      <c r="H717" s="7"/>
    </row>
    <row r="718" spans="6:8">
      <c r="F718" s="25"/>
      <c r="G718" s="7"/>
      <c r="H718" s="7"/>
    </row>
    <row r="719" spans="6:8">
      <c r="F719" s="25"/>
      <c r="G719" s="7"/>
      <c r="H719" s="7"/>
    </row>
    <row r="720" spans="6:8">
      <c r="F720" s="25"/>
      <c r="G720" s="7"/>
      <c r="H720" s="7"/>
    </row>
    <row r="721" spans="6:8">
      <c r="F721" s="25"/>
      <c r="G721" s="7"/>
      <c r="H721" s="7"/>
    </row>
    <row r="722" spans="6:8">
      <c r="F722" s="25"/>
      <c r="G722" s="7"/>
      <c r="H722" s="7"/>
    </row>
    <row r="723" spans="6:8">
      <c r="F723" s="25"/>
      <c r="G723" s="7"/>
      <c r="H723" s="7"/>
    </row>
    <row r="724" spans="6:8">
      <c r="F724" s="25"/>
      <c r="G724" s="7"/>
      <c r="H724" s="7"/>
    </row>
    <row r="725" spans="6:8">
      <c r="F725" s="25"/>
      <c r="G725" s="7"/>
      <c r="H725" s="7"/>
    </row>
    <row r="726" spans="6:8">
      <c r="F726" s="25"/>
      <c r="G726" s="7"/>
      <c r="H726" s="7"/>
    </row>
    <row r="727" spans="6:8">
      <c r="F727" s="25"/>
      <c r="G727" s="7"/>
      <c r="H727" s="7"/>
    </row>
    <row r="728" spans="6:8">
      <c r="F728" s="25"/>
      <c r="G728" s="7"/>
      <c r="H728" s="7"/>
    </row>
    <row r="729" spans="6:8">
      <c r="F729" s="25"/>
      <c r="G729" s="7"/>
      <c r="H729" s="7"/>
    </row>
    <row r="730" spans="6:8">
      <c r="F730" s="25"/>
      <c r="G730" s="7"/>
      <c r="H730" s="7"/>
    </row>
    <row r="731" spans="6:8">
      <c r="F731" s="25"/>
      <c r="G731" s="7"/>
      <c r="H731" s="7"/>
    </row>
    <row r="732" spans="6:8">
      <c r="F732" s="25"/>
      <c r="G732" s="7"/>
      <c r="H732" s="7"/>
    </row>
    <row r="733" spans="6:8">
      <c r="F733" s="25"/>
      <c r="G733" s="7"/>
      <c r="H733" s="7"/>
    </row>
    <row r="734" spans="6:8">
      <c r="F734" s="25"/>
      <c r="G734" s="7"/>
      <c r="H734" s="7"/>
    </row>
    <row r="735" spans="6:8">
      <c r="F735" s="25"/>
      <c r="G735" s="7"/>
      <c r="H735" s="7"/>
    </row>
    <row r="736" spans="6:8">
      <c r="F736" s="25"/>
      <c r="G736" s="7"/>
      <c r="H736" s="7"/>
    </row>
    <row r="737" spans="6:8">
      <c r="F737" s="25"/>
      <c r="G737" s="7"/>
      <c r="H737" s="7"/>
    </row>
    <row r="738" spans="6:8">
      <c r="F738" s="25"/>
      <c r="G738" s="7"/>
      <c r="H738" s="7"/>
    </row>
    <row r="739" spans="6:8">
      <c r="F739" s="25"/>
      <c r="G739" s="7"/>
      <c r="H739" s="7"/>
    </row>
    <row r="740" spans="6:8">
      <c r="F740" s="25"/>
      <c r="G740" s="7"/>
      <c r="H740" s="7"/>
    </row>
    <row r="741" spans="6:8">
      <c r="F741" s="25"/>
      <c r="G741" s="7"/>
      <c r="H741" s="7"/>
    </row>
    <row r="742" spans="6:8">
      <c r="F742" s="25"/>
      <c r="G742" s="7"/>
      <c r="H742" s="7"/>
    </row>
    <row r="743" spans="6:8">
      <c r="F743" s="25"/>
      <c r="G743" s="7"/>
      <c r="H743" s="7"/>
    </row>
    <row r="744" spans="6:8">
      <c r="F744" s="25"/>
      <c r="G744" s="7"/>
      <c r="H744" s="7"/>
    </row>
    <row r="745" spans="6:8">
      <c r="F745" s="25"/>
      <c r="G745" s="7"/>
      <c r="H745" s="7"/>
    </row>
    <row r="746" spans="6:8">
      <c r="F746" s="25"/>
      <c r="G746" s="7"/>
      <c r="H746" s="7"/>
    </row>
    <row r="747" spans="6:8">
      <c r="F747" s="25"/>
      <c r="G747" s="7"/>
      <c r="H747" s="7"/>
    </row>
    <row r="748" spans="6:8">
      <c r="F748" s="25"/>
      <c r="G748" s="7"/>
      <c r="H748" s="7"/>
    </row>
    <row r="749" spans="6:8">
      <c r="F749" s="25"/>
      <c r="G749" s="7"/>
      <c r="H749" s="7"/>
    </row>
    <row r="750" spans="6:8">
      <c r="F750" s="25"/>
      <c r="G750" s="7"/>
      <c r="H750" s="7"/>
    </row>
    <row r="751" spans="6:8">
      <c r="F751" s="25"/>
      <c r="G751" s="7"/>
      <c r="H751" s="7"/>
    </row>
    <row r="752" spans="6:8">
      <c r="F752" s="25"/>
      <c r="G752" s="7"/>
      <c r="H752" s="7"/>
    </row>
    <row r="753" spans="6:8">
      <c r="F753" s="25"/>
      <c r="G753" s="7"/>
      <c r="H753" s="7"/>
    </row>
    <row r="754" spans="6:8">
      <c r="F754" s="25"/>
      <c r="G754" s="7"/>
      <c r="H754" s="7"/>
    </row>
    <row r="755" spans="6:8">
      <c r="F755" s="25"/>
      <c r="G755" s="7"/>
      <c r="H755" s="7"/>
    </row>
    <row r="756" spans="6:8">
      <c r="F756" s="25"/>
      <c r="G756" s="7"/>
      <c r="H756" s="7"/>
    </row>
    <row r="757" spans="6:8">
      <c r="F757" s="25"/>
      <c r="G757" s="7"/>
      <c r="H757" s="7"/>
    </row>
    <row r="758" spans="6:8">
      <c r="F758" s="25"/>
      <c r="G758" s="7"/>
      <c r="H758" s="7"/>
    </row>
    <row r="759" spans="6:8">
      <c r="F759" s="25"/>
      <c r="G759" s="7"/>
      <c r="H759" s="7"/>
    </row>
    <row r="760" spans="6:8">
      <c r="F760" s="25"/>
      <c r="G760" s="7"/>
      <c r="H760" s="7"/>
    </row>
    <row r="761" spans="6:8">
      <c r="F761" s="25"/>
      <c r="G761" s="7"/>
      <c r="H761" s="7"/>
    </row>
    <row r="762" spans="6:8">
      <c r="F762" s="25"/>
      <c r="G762" s="7"/>
      <c r="H762" s="7"/>
    </row>
    <row r="763" spans="6:8">
      <c r="F763" s="25"/>
      <c r="G763" s="7"/>
      <c r="H763" s="7"/>
    </row>
    <row r="764" spans="6:8">
      <c r="F764" s="25"/>
      <c r="G764" s="7"/>
      <c r="H764" s="7"/>
    </row>
    <row r="765" spans="6:8">
      <c r="F765" s="25"/>
      <c r="G765" s="7"/>
      <c r="H765" s="7"/>
    </row>
    <row r="766" spans="6:8">
      <c r="F766" s="25"/>
      <c r="G766" s="7"/>
      <c r="H766" s="7"/>
    </row>
    <row r="767" spans="6:8">
      <c r="F767" s="25"/>
      <c r="G767" s="7"/>
      <c r="H767" s="7"/>
    </row>
    <row r="768" spans="6:8">
      <c r="F768" s="25"/>
      <c r="G768" s="7"/>
      <c r="H768" s="7"/>
    </row>
    <row r="769" spans="6:8">
      <c r="F769" s="25"/>
      <c r="G769" s="7"/>
      <c r="H769" s="7"/>
    </row>
    <row r="770" spans="6:8">
      <c r="F770" s="25"/>
      <c r="G770" s="7"/>
      <c r="H770" s="7"/>
    </row>
    <row r="771" spans="6:8">
      <c r="F771" s="25"/>
      <c r="G771" s="7"/>
      <c r="H771" s="7"/>
    </row>
    <row r="772" spans="6:8">
      <c r="F772" s="25"/>
      <c r="G772" s="7"/>
      <c r="H772" s="7"/>
    </row>
    <row r="773" spans="6:8">
      <c r="F773" s="25"/>
      <c r="G773" s="7"/>
      <c r="H773" s="7"/>
    </row>
    <row r="774" spans="6:8">
      <c r="F774" s="25"/>
      <c r="G774" s="7"/>
      <c r="H774" s="7"/>
    </row>
    <row r="775" spans="6:8">
      <c r="F775" s="25"/>
      <c r="G775" s="7"/>
      <c r="H775" s="7"/>
    </row>
    <row r="776" spans="6:8">
      <c r="F776" s="25"/>
      <c r="G776" s="7"/>
      <c r="H776" s="7"/>
    </row>
    <row r="777" spans="6:8">
      <c r="F777" s="25"/>
      <c r="G777" s="7"/>
      <c r="H777" s="7"/>
    </row>
    <row r="778" spans="6:8">
      <c r="F778" s="25"/>
      <c r="G778" s="7"/>
      <c r="H778" s="7"/>
    </row>
    <row r="779" spans="6:8">
      <c r="F779" s="25"/>
      <c r="G779" s="7"/>
      <c r="H779" s="7"/>
    </row>
    <row r="780" spans="6:8">
      <c r="F780" s="25"/>
      <c r="G780" s="7"/>
      <c r="H780" s="7"/>
    </row>
    <row r="781" spans="6:8">
      <c r="F781" s="25"/>
      <c r="G781" s="7"/>
      <c r="H781" s="7"/>
    </row>
    <row r="782" spans="6:8">
      <c r="F782" s="25"/>
      <c r="G782" s="7"/>
      <c r="H782" s="7"/>
    </row>
    <row r="783" spans="6:8">
      <c r="F783" s="25"/>
      <c r="G783" s="7"/>
      <c r="H783" s="7"/>
    </row>
    <row r="784" spans="6:8">
      <c r="F784" s="25"/>
      <c r="G784" s="7"/>
      <c r="H784" s="7"/>
    </row>
    <row r="785" spans="6:8">
      <c r="F785" s="25"/>
      <c r="G785" s="7"/>
      <c r="H785" s="7"/>
    </row>
    <row r="786" spans="6:8">
      <c r="F786" s="25"/>
      <c r="G786" s="7"/>
      <c r="H786" s="7"/>
    </row>
    <row r="787" spans="6:8">
      <c r="F787" s="25"/>
      <c r="G787" s="7"/>
      <c r="H787" s="7"/>
    </row>
    <row r="788" spans="6:8">
      <c r="F788" s="25"/>
      <c r="G788" s="7"/>
      <c r="H788" s="7"/>
    </row>
    <row r="789" spans="6:8">
      <c r="F789" s="25"/>
      <c r="G789" s="7"/>
      <c r="H789" s="7"/>
    </row>
    <row r="790" spans="6:8">
      <c r="F790" s="25"/>
      <c r="G790" s="7"/>
      <c r="H790" s="7"/>
    </row>
    <row r="791" spans="6:8">
      <c r="F791" s="25"/>
      <c r="G791" s="7"/>
      <c r="H791" s="7"/>
    </row>
    <row r="792" spans="6:8">
      <c r="F792" s="25"/>
      <c r="G792" s="7"/>
      <c r="H792" s="7"/>
    </row>
    <row r="793" spans="6:8">
      <c r="F793" s="25"/>
      <c r="G793" s="7"/>
      <c r="H793" s="7"/>
    </row>
    <row r="794" spans="6:8">
      <c r="F794" s="25"/>
      <c r="G794" s="7"/>
      <c r="H794" s="7"/>
    </row>
    <row r="795" spans="6:8">
      <c r="F795" s="25"/>
      <c r="G795" s="7"/>
      <c r="H795" s="7"/>
    </row>
    <row r="796" spans="6:8">
      <c r="F796" s="25"/>
      <c r="G796" s="7"/>
      <c r="H796" s="7"/>
    </row>
    <row r="797" spans="6:8">
      <c r="F797" s="25"/>
      <c r="G797" s="7"/>
      <c r="H797" s="7"/>
    </row>
    <row r="798" spans="6:8">
      <c r="F798" s="25"/>
      <c r="G798" s="7"/>
      <c r="H798" s="7"/>
    </row>
    <row r="799" spans="6:8">
      <c r="F799" s="25"/>
      <c r="G799" s="7"/>
      <c r="H799" s="7"/>
    </row>
    <row r="800" spans="6:8">
      <c r="F800" s="25"/>
      <c r="G800" s="7"/>
      <c r="H800" s="7"/>
    </row>
    <row r="801" spans="6:8">
      <c r="F801" s="25"/>
      <c r="G801" s="7"/>
      <c r="H801" s="7"/>
    </row>
    <row r="802" spans="6:8">
      <c r="F802" s="25"/>
      <c r="G802" s="7"/>
      <c r="H802" s="7"/>
    </row>
    <row r="803" spans="6:8">
      <c r="F803" s="25"/>
      <c r="G803" s="7"/>
      <c r="H803" s="7"/>
    </row>
    <row r="804" spans="6:8">
      <c r="F804" s="25"/>
      <c r="G804" s="7"/>
      <c r="H804" s="7"/>
    </row>
    <row r="805" spans="6:8">
      <c r="F805" s="25"/>
      <c r="G805" s="7"/>
      <c r="H805" s="7"/>
    </row>
    <row r="806" spans="6:8">
      <c r="F806" s="25"/>
      <c r="G806" s="7"/>
      <c r="H806" s="7"/>
    </row>
    <row r="807" spans="6:8">
      <c r="F807" s="25"/>
      <c r="G807" s="7"/>
      <c r="H807" s="7"/>
    </row>
    <row r="808" spans="6:8">
      <c r="F808" s="25"/>
      <c r="G808" s="7"/>
      <c r="H808" s="7"/>
    </row>
    <row r="809" spans="6:8">
      <c r="F809" s="25"/>
      <c r="G809" s="7"/>
      <c r="H809" s="7"/>
    </row>
    <row r="810" spans="6:8">
      <c r="F810" s="25"/>
      <c r="G810" s="7"/>
      <c r="H810" s="7"/>
    </row>
    <row r="811" spans="6:8">
      <c r="F811" s="25"/>
      <c r="G811" s="7"/>
      <c r="H811" s="7"/>
    </row>
    <row r="812" spans="6:8">
      <c r="F812" s="25"/>
      <c r="G812" s="7"/>
      <c r="H812" s="7"/>
    </row>
    <row r="813" spans="6:8">
      <c r="F813" s="25"/>
      <c r="G813" s="7"/>
      <c r="H813" s="7"/>
    </row>
    <row r="814" spans="6:8">
      <c r="F814" s="25"/>
      <c r="G814" s="7"/>
      <c r="H814" s="7"/>
    </row>
    <row r="815" spans="6:8">
      <c r="F815" s="25"/>
      <c r="G815" s="7"/>
      <c r="H815" s="7"/>
    </row>
    <row r="816" spans="6:8">
      <c r="F816" s="25"/>
      <c r="G816" s="7"/>
      <c r="H816" s="7"/>
    </row>
    <row r="817" spans="6:8">
      <c r="F817" s="25"/>
      <c r="G817" s="7"/>
      <c r="H817" s="7"/>
    </row>
    <row r="818" spans="6:8">
      <c r="F818" s="25"/>
      <c r="G818" s="7"/>
      <c r="H818" s="7"/>
    </row>
    <row r="819" spans="6:8">
      <c r="F819" s="25"/>
      <c r="G819" s="7"/>
      <c r="H819" s="7"/>
    </row>
    <row r="820" spans="6:8">
      <c r="F820" s="25"/>
      <c r="G820" s="7"/>
      <c r="H820" s="7"/>
    </row>
    <row r="821" spans="6:8">
      <c r="F821" s="25"/>
      <c r="G821" s="7"/>
      <c r="H821" s="7"/>
    </row>
    <row r="822" spans="6:8">
      <c r="F822" s="25"/>
      <c r="G822" s="7"/>
      <c r="H822" s="7"/>
    </row>
    <row r="823" spans="6:8">
      <c r="F823" s="25"/>
      <c r="G823" s="7"/>
      <c r="H823" s="7"/>
    </row>
    <row r="824" spans="6:8">
      <c r="F824" s="25"/>
      <c r="G824" s="7"/>
      <c r="H824" s="7"/>
    </row>
    <row r="825" spans="6:8">
      <c r="F825" s="25"/>
      <c r="G825" s="7"/>
      <c r="H825" s="7"/>
    </row>
    <row r="826" spans="6:8">
      <c r="F826" s="25"/>
      <c r="G826" s="7"/>
      <c r="H826" s="7"/>
    </row>
    <row r="827" spans="6:8">
      <c r="F827" s="25"/>
      <c r="G827" s="7"/>
      <c r="H827" s="7"/>
    </row>
    <row r="828" spans="6:8">
      <c r="F828" s="25"/>
      <c r="G828" s="7"/>
      <c r="H828" s="7"/>
    </row>
    <row r="829" spans="6:8">
      <c r="F829" s="25"/>
      <c r="G829" s="7"/>
      <c r="H829" s="7"/>
    </row>
    <row r="830" spans="6:8">
      <c r="F830" s="25"/>
      <c r="G830" s="7"/>
      <c r="H830" s="7"/>
    </row>
    <row r="831" spans="6:8">
      <c r="F831" s="25"/>
      <c r="G831" s="7"/>
      <c r="H831" s="7"/>
    </row>
    <row r="832" spans="6:8">
      <c r="F832" s="25"/>
      <c r="G832" s="7"/>
      <c r="H832" s="7"/>
    </row>
    <row r="833" spans="6:8">
      <c r="F833" s="25"/>
      <c r="G833" s="7"/>
      <c r="H833" s="7"/>
    </row>
    <row r="834" spans="6:8">
      <c r="F834" s="25"/>
      <c r="G834" s="7"/>
      <c r="H834" s="7"/>
    </row>
    <row r="835" spans="6:8">
      <c r="F835" s="25"/>
      <c r="G835" s="7"/>
      <c r="H835" s="7"/>
    </row>
    <row r="836" spans="6:8">
      <c r="F836" s="25"/>
      <c r="G836" s="7"/>
      <c r="H836" s="7"/>
    </row>
    <row r="837" spans="6:8">
      <c r="F837" s="25"/>
      <c r="G837" s="7"/>
      <c r="H837" s="7"/>
    </row>
    <row r="838" spans="6:8">
      <c r="F838" s="25"/>
      <c r="G838" s="7"/>
      <c r="H838" s="7"/>
    </row>
    <row r="839" spans="6:8">
      <c r="F839" s="25"/>
      <c r="G839" s="7"/>
      <c r="H839" s="7"/>
    </row>
    <row r="840" spans="6:8">
      <c r="F840" s="25"/>
      <c r="G840" s="7"/>
      <c r="H840" s="7"/>
    </row>
    <row r="841" spans="6:8">
      <c r="F841" s="25"/>
      <c r="G841" s="7"/>
      <c r="H841" s="7"/>
    </row>
    <row r="842" spans="6:8">
      <c r="F842" s="25"/>
      <c r="G842" s="7"/>
      <c r="H842" s="7"/>
    </row>
    <row r="843" spans="6:8">
      <c r="F843" s="25"/>
      <c r="G843" s="7"/>
      <c r="H843" s="7"/>
    </row>
    <row r="844" spans="6:8">
      <c r="F844" s="25"/>
      <c r="G844" s="7"/>
      <c r="H844" s="7"/>
    </row>
    <row r="845" spans="6:8">
      <c r="F845" s="25"/>
      <c r="G845" s="7"/>
      <c r="H845" s="7"/>
    </row>
    <row r="846" spans="6:8">
      <c r="F846" s="25"/>
      <c r="G846" s="7"/>
      <c r="H846" s="7"/>
    </row>
    <row r="847" spans="6:8">
      <c r="F847" s="25"/>
      <c r="G847" s="7"/>
      <c r="H847" s="7"/>
    </row>
    <row r="848" spans="6:8">
      <c r="F848" s="25"/>
      <c r="G848" s="7"/>
      <c r="H848" s="7"/>
    </row>
    <row r="849" spans="6:8">
      <c r="F849" s="25"/>
      <c r="G849" s="7"/>
      <c r="H849" s="7"/>
    </row>
    <row r="850" spans="6:8">
      <c r="F850" s="25"/>
      <c r="G850" s="7"/>
      <c r="H850" s="7"/>
    </row>
    <row r="851" spans="6:8">
      <c r="F851" s="25"/>
      <c r="G851" s="7"/>
      <c r="H851" s="7"/>
    </row>
    <row r="852" spans="6:8">
      <c r="F852" s="25"/>
      <c r="G852" s="7"/>
      <c r="H852" s="7"/>
    </row>
    <row r="853" spans="6:8">
      <c r="F853" s="25"/>
      <c r="G853" s="7"/>
      <c r="H853" s="7"/>
    </row>
    <row r="854" spans="6:8">
      <c r="F854" s="25"/>
      <c r="G854" s="7"/>
      <c r="H854" s="7"/>
    </row>
    <row r="855" spans="6:8">
      <c r="F855" s="25"/>
      <c r="G855" s="7"/>
      <c r="H855" s="7"/>
    </row>
    <row r="856" spans="6:8">
      <c r="F856" s="25"/>
      <c r="G856" s="7"/>
      <c r="H856" s="7"/>
    </row>
    <row r="857" spans="6:8">
      <c r="F857" s="25"/>
      <c r="G857" s="7"/>
      <c r="H857" s="7"/>
    </row>
    <row r="858" spans="6:8">
      <c r="F858" s="25"/>
      <c r="G858" s="7"/>
      <c r="H858" s="7"/>
    </row>
    <row r="859" spans="6:8">
      <c r="F859" s="25"/>
      <c r="G859" s="7"/>
      <c r="H859" s="7"/>
    </row>
    <row r="860" spans="6:8">
      <c r="F860" s="25"/>
      <c r="G860" s="7"/>
      <c r="H860" s="7"/>
    </row>
    <row r="861" spans="6:8">
      <c r="F861" s="25"/>
      <c r="G861" s="7"/>
      <c r="H861" s="7"/>
    </row>
    <row r="862" spans="6:8">
      <c r="F862" s="25"/>
      <c r="G862" s="7"/>
      <c r="H862" s="7"/>
    </row>
    <row r="863" spans="6:8">
      <c r="F863" s="25"/>
      <c r="G863" s="7"/>
      <c r="H863" s="7"/>
    </row>
    <row r="864" spans="6:8">
      <c r="F864" s="25"/>
      <c r="G864" s="7"/>
      <c r="H864" s="7"/>
    </row>
    <row r="865" spans="6:8">
      <c r="F865" s="25"/>
      <c r="G865" s="7"/>
      <c r="H865" s="7"/>
    </row>
    <row r="866" spans="6:8">
      <c r="F866" s="25"/>
      <c r="G866" s="7"/>
      <c r="H866" s="7"/>
    </row>
    <row r="867" spans="6:8">
      <c r="F867" s="25"/>
      <c r="G867" s="7"/>
      <c r="H867" s="7"/>
    </row>
    <row r="868" spans="6:8">
      <c r="F868" s="25"/>
      <c r="G868" s="7"/>
      <c r="H868" s="7"/>
    </row>
    <row r="869" spans="6:8">
      <c r="F869" s="25"/>
      <c r="G869" s="7"/>
      <c r="H869" s="7"/>
    </row>
    <row r="870" spans="6:8">
      <c r="F870" s="25"/>
      <c r="G870" s="7"/>
      <c r="H870" s="7"/>
    </row>
    <row r="871" spans="6:8">
      <c r="F871" s="25"/>
      <c r="G871" s="7"/>
      <c r="H871" s="7"/>
    </row>
    <row r="872" spans="6:8">
      <c r="F872" s="25"/>
      <c r="G872" s="7"/>
      <c r="H872" s="7"/>
    </row>
    <row r="873" spans="6:8">
      <c r="F873" s="25"/>
      <c r="G873" s="7"/>
      <c r="H873" s="7"/>
    </row>
    <row r="874" spans="6:8">
      <c r="F874" s="25"/>
      <c r="G874" s="7"/>
      <c r="H874" s="7"/>
    </row>
    <row r="875" spans="6:8">
      <c r="F875" s="25"/>
      <c r="G875" s="7"/>
      <c r="H875" s="7"/>
    </row>
    <row r="876" spans="6:8">
      <c r="F876" s="25"/>
      <c r="G876" s="7"/>
      <c r="H876" s="7"/>
    </row>
    <row r="877" spans="6:8">
      <c r="F877" s="25"/>
      <c r="G877" s="7"/>
      <c r="H877" s="7"/>
    </row>
    <row r="878" spans="6:8">
      <c r="F878" s="25"/>
      <c r="G878" s="7"/>
      <c r="H878" s="7"/>
    </row>
    <row r="879" spans="6:8">
      <c r="F879" s="25"/>
      <c r="G879" s="7"/>
      <c r="H879" s="7"/>
    </row>
    <row r="880" spans="6:8">
      <c r="F880" s="25"/>
      <c r="G880" s="7"/>
      <c r="H880" s="7"/>
    </row>
    <row r="881" spans="6:8">
      <c r="F881" s="25"/>
      <c r="G881" s="7"/>
      <c r="H881" s="7"/>
    </row>
    <row r="882" spans="6:8">
      <c r="F882" s="25"/>
      <c r="G882" s="7"/>
      <c r="H882" s="7"/>
    </row>
    <row r="883" spans="6:8">
      <c r="F883" s="25"/>
      <c r="G883" s="7"/>
      <c r="H883" s="7"/>
    </row>
    <row r="884" spans="6:8">
      <c r="F884" s="25"/>
      <c r="G884" s="7"/>
      <c r="H884" s="7"/>
    </row>
    <row r="885" spans="6:8">
      <c r="F885" s="25"/>
      <c r="G885" s="7"/>
      <c r="H885" s="7"/>
    </row>
    <row r="886" spans="6:8">
      <c r="F886" s="25"/>
      <c r="G886" s="7"/>
      <c r="H886" s="7"/>
    </row>
    <row r="887" spans="6:8">
      <c r="F887" s="25"/>
      <c r="G887" s="7"/>
      <c r="H887" s="7"/>
    </row>
    <row r="888" spans="6:8">
      <c r="F888" s="25"/>
      <c r="G888" s="7"/>
      <c r="H888" s="7"/>
    </row>
    <row r="889" spans="6:8">
      <c r="F889" s="25"/>
      <c r="G889" s="7"/>
      <c r="H889" s="7"/>
    </row>
    <row r="890" spans="6:8">
      <c r="F890" s="25"/>
      <c r="G890" s="7"/>
      <c r="H890" s="7"/>
    </row>
    <row r="891" spans="6:8">
      <c r="F891" s="25"/>
      <c r="G891" s="7"/>
      <c r="H891" s="7"/>
    </row>
    <row r="892" spans="6:8">
      <c r="F892" s="25"/>
      <c r="G892" s="7"/>
      <c r="H892" s="7"/>
    </row>
    <row r="893" spans="6:8">
      <c r="F893" s="25"/>
      <c r="G893" s="7"/>
      <c r="H893" s="7"/>
    </row>
    <row r="894" spans="6:8">
      <c r="F894" s="25"/>
      <c r="G894" s="7"/>
      <c r="H894" s="7"/>
    </row>
    <row r="895" spans="6:8">
      <c r="F895" s="25"/>
      <c r="G895" s="7"/>
      <c r="H895" s="7"/>
    </row>
    <row r="896" spans="6:8">
      <c r="F896" s="25"/>
      <c r="G896" s="7"/>
      <c r="H896" s="7"/>
    </row>
    <row r="897" spans="6:8">
      <c r="F897" s="25"/>
      <c r="G897" s="7"/>
      <c r="H897" s="7"/>
    </row>
    <row r="898" spans="6:8">
      <c r="F898" s="25"/>
      <c r="G898" s="7"/>
      <c r="H898" s="7"/>
    </row>
    <row r="899" spans="6:8">
      <c r="F899" s="25"/>
      <c r="G899" s="7"/>
      <c r="H899" s="7"/>
    </row>
    <row r="900" spans="6:8">
      <c r="F900" s="25"/>
      <c r="G900" s="7"/>
      <c r="H900" s="7"/>
    </row>
    <row r="901" spans="6:8">
      <c r="F901" s="25"/>
      <c r="G901" s="7"/>
      <c r="H901" s="7"/>
    </row>
    <row r="902" spans="6:8">
      <c r="F902" s="25"/>
      <c r="G902" s="7"/>
      <c r="H902" s="7"/>
    </row>
    <row r="903" spans="6:8">
      <c r="F903" s="25"/>
      <c r="G903" s="7"/>
      <c r="H903" s="7"/>
    </row>
    <row r="904" spans="6:8">
      <c r="F904" s="25"/>
      <c r="G904" s="7"/>
      <c r="H904" s="7"/>
    </row>
    <row r="905" spans="6:8">
      <c r="F905" s="25"/>
      <c r="G905" s="7"/>
      <c r="H905" s="7"/>
    </row>
    <row r="906" spans="6:8">
      <c r="F906" s="25"/>
      <c r="G906" s="7"/>
      <c r="H906" s="7"/>
    </row>
    <row r="907" spans="6:8">
      <c r="F907" s="25"/>
      <c r="G907" s="7"/>
      <c r="H907" s="7"/>
    </row>
    <row r="908" spans="6:8">
      <c r="F908" s="25"/>
      <c r="G908" s="7"/>
      <c r="H908" s="7"/>
    </row>
    <row r="909" spans="6:8">
      <c r="F909" s="25"/>
      <c r="G909" s="7"/>
      <c r="H909" s="7"/>
    </row>
    <row r="910" spans="6:8">
      <c r="F910" s="25"/>
      <c r="G910" s="7"/>
      <c r="H910" s="7"/>
    </row>
    <row r="911" spans="6:8">
      <c r="F911" s="25"/>
      <c r="G911" s="7"/>
      <c r="H911" s="7"/>
    </row>
    <row r="912" spans="6:8">
      <c r="F912" s="25"/>
      <c r="G912" s="7"/>
      <c r="H912" s="7"/>
    </row>
    <row r="913" spans="6:8">
      <c r="F913" s="25"/>
      <c r="G913" s="7"/>
      <c r="H913" s="7"/>
    </row>
    <row r="914" spans="6:8">
      <c r="F914" s="25"/>
      <c r="G914" s="7"/>
      <c r="H914" s="7"/>
    </row>
    <row r="915" spans="6:8">
      <c r="F915" s="25"/>
      <c r="G915" s="7"/>
      <c r="H915" s="7"/>
    </row>
    <row r="916" spans="6:8">
      <c r="F916" s="25"/>
      <c r="G916" s="7"/>
      <c r="H916" s="7"/>
    </row>
    <row r="917" spans="6:8">
      <c r="F917" s="25"/>
      <c r="G917" s="7"/>
      <c r="H917" s="7"/>
    </row>
    <row r="918" spans="6:8">
      <c r="F918" s="25"/>
      <c r="G918" s="7"/>
      <c r="H918" s="7"/>
    </row>
    <row r="919" spans="6:8">
      <c r="F919" s="25"/>
      <c r="G919" s="7"/>
      <c r="H919" s="7"/>
    </row>
    <row r="920" spans="6:8">
      <c r="F920" s="25"/>
      <c r="G920" s="7"/>
      <c r="H920" s="7"/>
    </row>
    <row r="921" spans="6:8">
      <c r="F921" s="25"/>
      <c r="G921" s="7"/>
      <c r="H921" s="7"/>
    </row>
    <row r="922" spans="6:8">
      <c r="F922" s="25"/>
      <c r="G922" s="7"/>
      <c r="H922" s="7"/>
    </row>
    <row r="923" spans="6:8">
      <c r="F923" s="25"/>
      <c r="G923" s="7"/>
      <c r="H923" s="7"/>
    </row>
    <row r="924" spans="6:8">
      <c r="F924" s="25"/>
      <c r="G924" s="7"/>
      <c r="H924" s="7"/>
    </row>
    <row r="925" spans="6:8">
      <c r="F925" s="25"/>
      <c r="G925" s="7"/>
      <c r="H925" s="7"/>
    </row>
    <row r="926" spans="6:8">
      <c r="F926" s="25"/>
      <c r="G926" s="7"/>
      <c r="H926" s="7"/>
    </row>
    <row r="927" spans="6:8">
      <c r="F927" s="25"/>
      <c r="G927" s="7"/>
      <c r="H927" s="7"/>
    </row>
    <row r="928" spans="6:8">
      <c r="F928" s="25"/>
      <c r="G928" s="7"/>
      <c r="H928" s="7"/>
    </row>
    <row r="929" spans="6:8">
      <c r="F929" s="25"/>
      <c r="G929" s="7"/>
      <c r="H929" s="7"/>
    </row>
    <row r="930" spans="6:8">
      <c r="F930" s="25"/>
      <c r="G930" s="7"/>
      <c r="H930" s="7"/>
    </row>
    <row r="931" spans="6:8">
      <c r="F931" s="25"/>
      <c r="G931" s="7"/>
      <c r="H931" s="7"/>
    </row>
    <row r="932" spans="6:8">
      <c r="F932" s="25"/>
      <c r="G932" s="7"/>
      <c r="H932" s="7"/>
    </row>
    <row r="933" spans="6:8">
      <c r="F933" s="25"/>
      <c r="G933" s="7"/>
      <c r="H933" s="7"/>
    </row>
    <row r="934" spans="6:8">
      <c r="F934" s="25"/>
      <c r="G934" s="7"/>
      <c r="H934" s="7"/>
    </row>
    <row r="935" spans="6:8">
      <c r="F935" s="25"/>
      <c r="G935" s="7"/>
      <c r="H935" s="7"/>
    </row>
    <row r="936" spans="6:8">
      <c r="F936" s="25"/>
      <c r="G936" s="7"/>
      <c r="H936" s="7"/>
    </row>
    <row r="937" spans="6:8">
      <c r="F937" s="25"/>
      <c r="G937" s="7"/>
      <c r="H937" s="7"/>
    </row>
    <row r="938" spans="6:8">
      <c r="F938" s="25"/>
      <c r="G938" s="7"/>
      <c r="H938" s="7"/>
    </row>
    <row r="939" spans="6:8">
      <c r="F939" s="25"/>
      <c r="G939" s="7"/>
      <c r="H939" s="7"/>
    </row>
    <row r="940" spans="6:8">
      <c r="F940" s="25"/>
      <c r="G940" s="7"/>
      <c r="H940" s="7"/>
    </row>
    <row r="941" spans="6:8">
      <c r="F941" s="25"/>
      <c r="G941" s="7"/>
      <c r="H941" s="7"/>
    </row>
    <row r="942" spans="6:8">
      <c r="F942" s="25"/>
      <c r="G942" s="7"/>
      <c r="H942" s="7"/>
    </row>
    <row r="943" spans="6:8">
      <c r="F943" s="25"/>
      <c r="G943" s="7"/>
      <c r="H943" s="7"/>
    </row>
    <row r="944" spans="6:8">
      <c r="F944" s="25"/>
      <c r="G944" s="7"/>
      <c r="H944" s="7"/>
    </row>
    <row r="945" spans="6:8">
      <c r="F945" s="25"/>
      <c r="G945" s="7"/>
      <c r="H945" s="7"/>
    </row>
    <row r="946" spans="6:8">
      <c r="F946" s="25"/>
      <c r="G946" s="7"/>
      <c r="H946" s="7"/>
    </row>
    <row r="947" spans="6:8">
      <c r="F947" s="25"/>
      <c r="G947" s="7"/>
      <c r="H947" s="7"/>
    </row>
    <row r="948" spans="6:8">
      <c r="F948" s="25"/>
      <c r="G948" s="7"/>
      <c r="H948" s="7"/>
    </row>
    <row r="949" spans="6:8">
      <c r="F949" s="25"/>
      <c r="G949" s="7"/>
      <c r="H949" s="7"/>
    </row>
    <row r="950" spans="6:8">
      <c r="F950" s="25"/>
      <c r="G950" s="7"/>
      <c r="H950" s="7"/>
    </row>
    <row r="951" spans="6:8">
      <c r="F951" s="25"/>
      <c r="G951" s="7"/>
      <c r="H951" s="7"/>
    </row>
    <row r="952" spans="6:8">
      <c r="F952" s="25"/>
      <c r="G952" s="7"/>
      <c r="H952" s="7"/>
    </row>
    <row r="953" spans="6:8">
      <c r="F953" s="25"/>
      <c r="G953" s="7"/>
      <c r="H953" s="7"/>
    </row>
    <row r="954" spans="6:8">
      <c r="F954" s="25"/>
      <c r="G954" s="7"/>
      <c r="H954" s="7"/>
    </row>
    <row r="955" spans="6:8">
      <c r="F955" s="25"/>
      <c r="G955" s="7"/>
      <c r="H955" s="7"/>
    </row>
    <row r="956" spans="6:8">
      <c r="F956" s="25"/>
      <c r="G956" s="7"/>
      <c r="H956" s="7"/>
    </row>
    <row r="957" spans="6:8">
      <c r="F957" s="25"/>
      <c r="G957" s="7"/>
      <c r="H957" s="7"/>
    </row>
    <row r="958" spans="6:8">
      <c r="F958" s="25"/>
      <c r="G958" s="7"/>
      <c r="H958" s="7"/>
    </row>
    <row r="959" spans="6:8">
      <c r="F959" s="25"/>
      <c r="G959" s="7"/>
      <c r="H959" s="7"/>
    </row>
    <row r="960" spans="6:8">
      <c r="F960" s="25"/>
      <c r="G960" s="7"/>
      <c r="H960" s="7"/>
    </row>
    <row r="961" spans="6:8">
      <c r="F961" s="25"/>
      <c r="G961" s="7"/>
      <c r="H961" s="7"/>
    </row>
    <row r="962" spans="6:8">
      <c r="F962" s="25"/>
      <c r="G962" s="7"/>
      <c r="H962" s="7"/>
    </row>
    <row r="963" spans="6:8">
      <c r="F963" s="25"/>
      <c r="G963" s="7"/>
      <c r="H963" s="7"/>
    </row>
    <row r="964" spans="6:8">
      <c r="F964" s="25"/>
      <c r="G964" s="7"/>
      <c r="H964" s="7"/>
    </row>
    <row r="965" spans="6:8">
      <c r="F965" s="25"/>
      <c r="G965" s="7"/>
      <c r="H965" s="7"/>
    </row>
    <row r="966" spans="6:8">
      <c r="F966" s="25"/>
      <c r="G966" s="7"/>
      <c r="H966" s="7"/>
    </row>
    <row r="967" spans="6:8">
      <c r="F967" s="25"/>
      <c r="G967" s="7"/>
      <c r="H967" s="7"/>
    </row>
    <row r="968" spans="6:8">
      <c r="F968" s="25"/>
      <c r="G968" s="7"/>
      <c r="H968" s="7"/>
    </row>
    <row r="969" spans="6:8">
      <c r="F969" s="25"/>
      <c r="G969" s="7"/>
      <c r="H969" s="7"/>
    </row>
    <row r="970" spans="6:8">
      <c r="F970" s="25"/>
      <c r="G970" s="7"/>
      <c r="H970" s="7"/>
    </row>
    <row r="971" spans="6:8">
      <c r="F971" s="25"/>
      <c r="G971" s="7"/>
      <c r="H971" s="7"/>
    </row>
    <row r="972" spans="6:8">
      <c r="F972" s="25"/>
      <c r="G972" s="7"/>
      <c r="H972" s="7"/>
    </row>
    <row r="973" spans="6:8">
      <c r="F973" s="25"/>
      <c r="G973" s="7"/>
      <c r="H973" s="7"/>
    </row>
    <row r="974" spans="6:8">
      <c r="F974" s="25"/>
      <c r="G974" s="7"/>
      <c r="H974" s="7"/>
    </row>
    <row r="975" spans="6:8">
      <c r="F975" s="25"/>
      <c r="G975" s="7"/>
      <c r="H975" s="7"/>
    </row>
    <row r="976" spans="6:8">
      <c r="F976" s="25"/>
      <c r="G976" s="7"/>
      <c r="H976" s="7"/>
    </row>
    <row r="977" spans="6:8">
      <c r="F977" s="25"/>
      <c r="G977" s="7"/>
      <c r="H977" s="7"/>
    </row>
    <row r="978" spans="6:8">
      <c r="F978" s="25"/>
      <c r="G978" s="7"/>
      <c r="H978" s="7"/>
    </row>
    <row r="979" spans="6:8">
      <c r="F979" s="25"/>
      <c r="G979" s="7"/>
      <c r="H979" s="7"/>
    </row>
    <row r="980" spans="6:8">
      <c r="F980" s="25"/>
      <c r="G980" s="7"/>
      <c r="H980" s="7"/>
    </row>
    <row r="981" spans="6:8">
      <c r="F981" s="25"/>
      <c r="G981" s="7"/>
      <c r="H981" s="7"/>
    </row>
    <row r="982" spans="6:8">
      <c r="F982" s="25"/>
      <c r="G982" s="7"/>
      <c r="H982" s="7"/>
    </row>
    <row r="983" spans="6:8">
      <c r="F983" s="25"/>
      <c r="G983" s="7"/>
      <c r="H983" s="7"/>
    </row>
    <row r="984" spans="6:8">
      <c r="F984" s="25"/>
      <c r="G984" s="7"/>
      <c r="H984" s="7"/>
    </row>
    <row r="985" spans="6:8">
      <c r="F985" s="25"/>
      <c r="G985" s="7"/>
      <c r="H985" s="7"/>
    </row>
    <row r="986" spans="6:8">
      <c r="F986" s="25"/>
      <c r="G986" s="7"/>
      <c r="H986" s="7"/>
    </row>
    <row r="987" spans="6:8">
      <c r="F987" s="25"/>
      <c r="G987" s="7"/>
      <c r="H987" s="7"/>
    </row>
    <row r="988" spans="6:8">
      <c r="F988" s="25"/>
      <c r="G988" s="7"/>
      <c r="H988" s="7"/>
    </row>
    <row r="989" spans="6:8">
      <c r="F989" s="25"/>
      <c r="G989" s="7"/>
      <c r="H989" s="7"/>
    </row>
    <row r="990" spans="6:8">
      <c r="F990" s="25"/>
      <c r="G990" s="7"/>
      <c r="H990" s="7"/>
    </row>
    <row r="991" spans="6:8">
      <c r="F991" s="25"/>
      <c r="G991" s="7"/>
      <c r="H991" s="7"/>
    </row>
  </sheetData>
  <autoFilter ref="A1:I306" xr:uid="{00000000-0009-0000-0000-000002000000}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78"/>
  <sheetViews>
    <sheetView workbookViewId="0">
      <selection activeCell="F135" sqref="F135"/>
    </sheetView>
  </sheetViews>
  <sheetFormatPr baseColWidth="10" defaultColWidth="14.42578125" defaultRowHeight="15" customHeight="1"/>
  <cols>
    <col min="1" max="1" width="57.5703125" customWidth="1"/>
    <col min="2" max="2" width="28.5703125" customWidth="1"/>
    <col min="3" max="3" width="32.140625" customWidth="1"/>
    <col min="4" max="4" width="61.42578125" style="446" bestFit="1" customWidth="1"/>
    <col min="5" max="6" width="10.7109375" customWidth="1"/>
    <col min="7" max="7" width="9.7109375" bestFit="1" customWidth="1"/>
  </cols>
  <sheetData>
    <row r="1" spans="1:8" ht="14.25" customHeight="1">
      <c r="A1" s="17" t="s">
        <v>955</v>
      </c>
      <c r="B1" s="26" t="s">
        <v>561</v>
      </c>
      <c r="C1" s="17" t="s">
        <v>956</v>
      </c>
      <c r="D1" s="435" t="s">
        <v>2874</v>
      </c>
      <c r="E1" s="17" t="s">
        <v>11</v>
      </c>
      <c r="F1" s="27" t="s">
        <v>12</v>
      </c>
      <c r="G1" s="1" t="s">
        <v>395</v>
      </c>
    </row>
    <row r="2" spans="1:8" s="181" customFormat="1" ht="14.25" customHeight="1">
      <c r="A2" s="179" t="s">
        <v>957</v>
      </c>
      <c r="B2" s="196" t="s">
        <v>2556</v>
      </c>
      <c r="C2" s="180" t="s">
        <v>959</v>
      </c>
      <c r="D2" s="436" t="s">
        <v>3002</v>
      </c>
      <c r="E2" s="356">
        <v>-20.313922999999999</v>
      </c>
      <c r="F2" s="356">
        <v>-69.746600000000001</v>
      </c>
      <c r="G2" s="184">
        <v>1</v>
      </c>
      <c r="H2" s="195"/>
    </row>
    <row r="3" spans="1:8" s="181" customFormat="1" ht="14.25" customHeight="1">
      <c r="A3" s="179" t="s">
        <v>2544</v>
      </c>
      <c r="B3" s="180" t="s">
        <v>958</v>
      </c>
      <c r="C3" s="180" t="s">
        <v>959</v>
      </c>
      <c r="D3" s="436" t="s">
        <v>964</v>
      </c>
      <c r="E3" s="356">
        <v>-30.471012999999999</v>
      </c>
      <c r="F3" s="356">
        <v>-71.165976000000001</v>
      </c>
      <c r="G3" s="184">
        <v>1</v>
      </c>
    </row>
    <row r="4" spans="1:8" ht="14.25" customHeight="1">
      <c r="A4" s="158" t="s">
        <v>960</v>
      </c>
      <c r="B4" s="159" t="s">
        <v>958</v>
      </c>
      <c r="C4" s="159" t="s">
        <v>2539</v>
      </c>
      <c r="D4" s="437" t="s">
        <v>964</v>
      </c>
      <c r="E4" s="357">
        <v>-24.805579999999999</v>
      </c>
      <c r="F4" s="357">
        <v>-69.849382000000006</v>
      </c>
      <c r="G4" s="189">
        <v>1</v>
      </c>
    </row>
    <row r="5" spans="1:8" ht="14.25" customHeight="1">
      <c r="A5" s="179" t="s">
        <v>961</v>
      </c>
      <c r="B5" s="180" t="s">
        <v>958</v>
      </c>
      <c r="C5" s="180" t="s">
        <v>959</v>
      </c>
      <c r="D5" s="436" t="s">
        <v>964</v>
      </c>
      <c r="E5" s="356">
        <v>-24.202774000000002</v>
      </c>
      <c r="F5" s="356">
        <v>-68.812944000000002</v>
      </c>
      <c r="G5" s="184">
        <v>1</v>
      </c>
    </row>
    <row r="6" spans="1:8" ht="14.25" customHeight="1">
      <c r="A6" s="179" t="s">
        <v>2543</v>
      </c>
      <c r="B6" s="180" t="s">
        <v>958</v>
      </c>
      <c r="C6" s="180" t="s">
        <v>959</v>
      </c>
      <c r="D6" s="436" t="s">
        <v>964</v>
      </c>
      <c r="E6" s="356">
        <v>-32.806953</v>
      </c>
      <c r="F6" s="356">
        <v>-70.952421999999999</v>
      </c>
      <c r="G6" s="184">
        <v>1</v>
      </c>
    </row>
    <row r="7" spans="1:8" s="181" customFormat="1" ht="14.25" customHeight="1">
      <c r="A7" s="179" t="s">
        <v>2546</v>
      </c>
      <c r="B7" s="180" t="s">
        <v>958</v>
      </c>
      <c r="C7" s="180" t="s">
        <v>962</v>
      </c>
      <c r="D7" s="436" t="s">
        <v>3351</v>
      </c>
      <c r="E7" s="358">
        <v>-37.286177018089901</v>
      </c>
      <c r="F7" s="358">
        <v>-72.707694012383399</v>
      </c>
      <c r="G7" s="184">
        <v>1</v>
      </c>
    </row>
    <row r="8" spans="1:8" ht="14.25" customHeight="1">
      <c r="A8" s="28" t="s">
        <v>963</v>
      </c>
      <c r="B8" s="18" t="s">
        <v>567</v>
      </c>
      <c r="C8" s="18" t="s">
        <v>2534</v>
      </c>
      <c r="D8" s="436" t="s">
        <v>964</v>
      </c>
      <c r="E8" s="356">
        <v>-42.458502000000003</v>
      </c>
      <c r="F8" s="356">
        <v>-73.829409999999996</v>
      </c>
      <c r="G8" s="184">
        <v>1</v>
      </c>
    </row>
    <row r="9" spans="1:8" ht="14.25" customHeight="1">
      <c r="A9" s="28" t="s">
        <v>965</v>
      </c>
      <c r="B9" s="18" t="s">
        <v>567</v>
      </c>
      <c r="C9" s="18" t="s">
        <v>574</v>
      </c>
      <c r="D9" s="436" t="s">
        <v>964</v>
      </c>
      <c r="E9" s="356">
        <v>-32.867744000000002</v>
      </c>
      <c r="F9" s="356">
        <v>-71.229760999999996</v>
      </c>
      <c r="G9" s="184">
        <v>1</v>
      </c>
    </row>
    <row r="10" spans="1:8" ht="14.25" customHeight="1">
      <c r="A10" s="28" t="s">
        <v>966</v>
      </c>
      <c r="B10" s="18" t="s">
        <v>567</v>
      </c>
      <c r="C10" s="18" t="s">
        <v>967</v>
      </c>
      <c r="D10" s="436" t="s">
        <v>964</v>
      </c>
      <c r="E10" s="356">
        <v>-41.777346999999999</v>
      </c>
      <c r="F10" s="356">
        <v>-73.501617999999993</v>
      </c>
      <c r="G10" s="184">
        <v>1</v>
      </c>
    </row>
    <row r="11" spans="1:8" ht="14.25" customHeight="1">
      <c r="A11" s="28" t="s">
        <v>968</v>
      </c>
      <c r="B11" s="18" t="s">
        <v>567</v>
      </c>
      <c r="C11" s="18" t="s">
        <v>969</v>
      </c>
      <c r="D11" s="436" t="s">
        <v>964</v>
      </c>
      <c r="E11" s="356">
        <v>-41.394931</v>
      </c>
      <c r="F11" s="356">
        <v>-72.961370000000002</v>
      </c>
      <c r="G11" s="184">
        <v>1</v>
      </c>
    </row>
    <row r="12" spans="1:8" ht="14.25" customHeight="1">
      <c r="A12" s="28" t="s">
        <v>970</v>
      </c>
      <c r="B12" s="18" t="s">
        <v>567</v>
      </c>
      <c r="C12" s="18" t="s">
        <v>959</v>
      </c>
      <c r="D12" s="438" t="s">
        <v>964</v>
      </c>
      <c r="E12" s="356">
        <v>-32.853752</v>
      </c>
      <c r="F12" s="356">
        <v>-71.169566000000003</v>
      </c>
      <c r="G12" s="184">
        <v>1</v>
      </c>
    </row>
    <row r="13" spans="1:8" ht="14.25" customHeight="1">
      <c r="A13" s="28" t="s">
        <v>971</v>
      </c>
      <c r="B13" s="18" t="s">
        <v>567</v>
      </c>
      <c r="C13" s="18" t="s">
        <v>959</v>
      </c>
      <c r="D13" s="438" t="s">
        <v>964</v>
      </c>
      <c r="E13" s="359">
        <v>-33.048565000000004</v>
      </c>
      <c r="F13" s="359">
        <v>-71.329051000000007</v>
      </c>
      <c r="G13" s="184">
        <v>1</v>
      </c>
    </row>
    <row r="14" spans="1:8" ht="14.25" customHeight="1">
      <c r="A14" s="29" t="s">
        <v>972</v>
      </c>
      <c r="B14" s="20" t="s">
        <v>567</v>
      </c>
      <c r="C14" s="18" t="s">
        <v>973</v>
      </c>
      <c r="D14" s="438" t="s">
        <v>964</v>
      </c>
      <c r="E14" s="356">
        <v>-36.878064999999999</v>
      </c>
      <c r="F14" s="356">
        <v>-72.216785999999999</v>
      </c>
      <c r="G14" s="184">
        <v>1</v>
      </c>
    </row>
    <row r="15" spans="1:8" ht="14.25" customHeight="1">
      <c r="A15" s="28" t="s">
        <v>974</v>
      </c>
      <c r="B15" s="18" t="s">
        <v>567</v>
      </c>
      <c r="C15" s="18" t="s">
        <v>975</v>
      </c>
      <c r="D15" s="438" t="s">
        <v>964</v>
      </c>
      <c r="E15" s="356">
        <v>-36.644953000000001</v>
      </c>
      <c r="F15" s="356">
        <v>-72.101438999999999</v>
      </c>
      <c r="G15" s="184">
        <v>1</v>
      </c>
    </row>
    <row r="16" spans="1:8" ht="14.25" customHeight="1">
      <c r="A16" s="28" t="s">
        <v>976</v>
      </c>
      <c r="B16" s="18" t="s">
        <v>567</v>
      </c>
      <c r="C16" s="18" t="s">
        <v>677</v>
      </c>
      <c r="D16" s="438" t="s">
        <v>964</v>
      </c>
      <c r="E16" s="356">
        <v>-33.561293999999997</v>
      </c>
      <c r="F16" s="356">
        <v>-70.811599000000001</v>
      </c>
      <c r="G16" s="184">
        <v>1</v>
      </c>
    </row>
    <row r="17" spans="1:7" ht="14.25" customHeight="1">
      <c r="A17" s="28" t="s">
        <v>977</v>
      </c>
      <c r="B17" s="18" t="s">
        <v>567</v>
      </c>
      <c r="C17" s="18" t="s">
        <v>978</v>
      </c>
      <c r="D17" s="438" t="s">
        <v>964</v>
      </c>
      <c r="E17" s="359">
        <v>-37.450637</v>
      </c>
      <c r="F17" s="359">
        <v>-73.361952000000002</v>
      </c>
      <c r="G17" s="184">
        <v>1</v>
      </c>
    </row>
    <row r="18" spans="1:7" ht="14.25" customHeight="1">
      <c r="A18" s="5" t="s">
        <v>979</v>
      </c>
      <c r="B18" s="18" t="s">
        <v>567</v>
      </c>
      <c r="C18" s="18" t="s">
        <v>959</v>
      </c>
      <c r="D18" s="438" t="s">
        <v>964</v>
      </c>
      <c r="E18" s="359">
        <v>-37.263423000000003</v>
      </c>
      <c r="F18" s="359">
        <v>-73.239397999999994</v>
      </c>
      <c r="G18" s="184">
        <v>1</v>
      </c>
    </row>
    <row r="19" spans="1:7" s="181" customFormat="1" ht="14.25" customHeight="1">
      <c r="A19" s="179" t="s">
        <v>980</v>
      </c>
      <c r="B19" s="180" t="s">
        <v>567</v>
      </c>
      <c r="C19" s="180" t="s">
        <v>978</v>
      </c>
      <c r="D19" s="436" t="s">
        <v>964</v>
      </c>
      <c r="E19" s="356">
        <v>-38.246667000000002</v>
      </c>
      <c r="F19" s="356">
        <v>-72.314582999999999</v>
      </c>
      <c r="G19" s="184">
        <v>1</v>
      </c>
    </row>
    <row r="20" spans="1:7" ht="14.25" customHeight="1">
      <c r="A20" s="28" t="s">
        <v>981</v>
      </c>
      <c r="B20" s="18" t="s">
        <v>567</v>
      </c>
      <c r="C20" s="18" t="s">
        <v>982</v>
      </c>
      <c r="D20" s="438" t="s">
        <v>964</v>
      </c>
      <c r="E20" s="356">
        <v>-40.164378999999997</v>
      </c>
      <c r="F20" s="356">
        <v>-72.884185000000002</v>
      </c>
      <c r="G20" s="184">
        <v>1</v>
      </c>
    </row>
    <row r="21" spans="1:7" ht="14.25" customHeight="1">
      <c r="A21" s="28" t="s">
        <v>983</v>
      </c>
      <c r="B21" s="18" t="s">
        <v>567</v>
      </c>
      <c r="C21" s="20" t="s">
        <v>984</v>
      </c>
      <c r="D21" s="438" t="s">
        <v>964</v>
      </c>
      <c r="E21" s="359">
        <v>-41.278711999999999</v>
      </c>
      <c r="F21" s="359">
        <v>-73.010102000000003</v>
      </c>
      <c r="G21" s="184">
        <v>1</v>
      </c>
    </row>
    <row r="22" spans="1:7" ht="14.25" customHeight="1">
      <c r="A22" s="5" t="s">
        <v>985</v>
      </c>
      <c r="B22" s="18" t="s">
        <v>567</v>
      </c>
      <c r="C22" s="18" t="s">
        <v>986</v>
      </c>
      <c r="D22" s="438" t="s">
        <v>964</v>
      </c>
      <c r="E22" s="359">
        <v>-40.788733999999998</v>
      </c>
      <c r="F22" s="359">
        <v>-73.197461000000004</v>
      </c>
      <c r="G22" s="184">
        <v>1</v>
      </c>
    </row>
    <row r="23" spans="1:7" ht="14.25" customHeight="1">
      <c r="A23" s="28" t="s">
        <v>2535</v>
      </c>
      <c r="B23" s="18" t="s">
        <v>567</v>
      </c>
      <c r="C23" s="18" t="s">
        <v>959</v>
      </c>
      <c r="D23" s="438" t="s">
        <v>964</v>
      </c>
      <c r="E23" s="359">
        <v>-40.543551000000001</v>
      </c>
      <c r="F23" s="359">
        <v>-73.104355999999996</v>
      </c>
      <c r="G23" s="184">
        <v>1</v>
      </c>
    </row>
    <row r="24" spans="1:7" ht="14.25" customHeight="1">
      <c r="A24" s="5" t="s">
        <v>987</v>
      </c>
      <c r="B24" s="18" t="s">
        <v>567</v>
      </c>
      <c r="C24" s="18" t="s">
        <v>719</v>
      </c>
      <c r="D24" s="438" t="s">
        <v>964</v>
      </c>
      <c r="E24" s="359">
        <v>-40.542926000000001</v>
      </c>
      <c r="F24" s="359">
        <v>-73.184641999999997</v>
      </c>
      <c r="G24" s="184">
        <v>1</v>
      </c>
    </row>
    <row r="25" spans="1:7" ht="14.25" customHeight="1">
      <c r="A25" s="28" t="s">
        <v>988</v>
      </c>
      <c r="B25" s="18" t="s">
        <v>567</v>
      </c>
      <c r="C25" s="18" t="s">
        <v>989</v>
      </c>
      <c r="D25" s="438" t="s">
        <v>964</v>
      </c>
      <c r="E25" s="359">
        <v>-40.631903999999999</v>
      </c>
      <c r="F25" s="359">
        <v>-72.624539999999996</v>
      </c>
      <c r="G25" s="184">
        <v>1</v>
      </c>
    </row>
    <row r="26" spans="1:7" ht="14.25" customHeight="1">
      <c r="A26" s="5" t="s">
        <v>990</v>
      </c>
      <c r="B26" s="18" t="s">
        <v>567</v>
      </c>
      <c r="C26" s="18" t="s">
        <v>991</v>
      </c>
      <c r="D26" s="438" t="s">
        <v>964</v>
      </c>
      <c r="E26" s="359">
        <v>-37.668909999999997</v>
      </c>
      <c r="F26" s="359">
        <v>-72.007514999999998</v>
      </c>
      <c r="G26" s="184">
        <v>1</v>
      </c>
    </row>
    <row r="27" spans="1:7" ht="14.25" customHeight="1">
      <c r="A27" s="28" t="s">
        <v>992</v>
      </c>
      <c r="B27" s="18" t="s">
        <v>567</v>
      </c>
      <c r="C27" s="18" t="s">
        <v>989</v>
      </c>
      <c r="D27" s="438" t="s">
        <v>964</v>
      </c>
      <c r="E27" s="359">
        <v>-38.932096999999999</v>
      </c>
      <c r="F27" s="359">
        <v>-72.126203000000004</v>
      </c>
      <c r="G27" s="184">
        <v>1</v>
      </c>
    </row>
    <row r="28" spans="1:7" ht="14.25" customHeight="1">
      <c r="A28" s="28" t="s">
        <v>993</v>
      </c>
      <c r="B28" s="18" t="s">
        <v>567</v>
      </c>
      <c r="C28" s="18" t="s">
        <v>994</v>
      </c>
      <c r="D28" s="438" t="s">
        <v>964</v>
      </c>
      <c r="E28" s="359">
        <v>-37.826033000000002</v>
      </c>
      <c r="F28" s="359">
        <v>-72.698460999999995</v>
      </c>
      <c r="G28" s="186">
        <v>1</v>
      </c>
    </row>
    <row r="29" spans="1:7" ht="14.25" customHeight="1">
      <c r="A29" s="28" t="s">
        <v>995</v>
      </c>
      <c r="B29" s="18" t="s">
        <v>567</v>
      </c>
      <c r="C29" s="18" t="s">
        <v>959</v>
      </c>
      <c r="D29" s="438" t="s">
        <v>964</v>
      </c>
      <c r="E29" s="359">
        <v>-36.797961999999998</v>
      </c>
      <c r="F29" s="359">
        <v>-72.175661000000005</v>
      </c>
      <c r="G29" s="184">
        <v>1</v>
      </c>
    </row>
    <row r="30" spans="1:7" ht="14.25" customHeight="1">
      <c r="A30" s="28" t="s">
        <v>996</v>
      </c>
      <c r="B30" s="18" t="s">
        <v>567</v>
      </c>
      <c r="C30" s="18" t="s">
        <v>657</v>
      </c>
      <c r="D30" s="438" t="s">
        <v>3107</v>
      </c>
      <c r="E30" s="360">
        <v>-36.746028194049003</v>
      </c>
      <c r="F30" s="361">
        <v>-72.278471999999994</v>
      </c>
      <c r="G30" s="184">
        <v>1</v>
      </c>
    </row>
    <row r="31" spans="1:7" s="157" customFormat="1" ht="14.25" customHeight="1">
      <c r="A31" s="28" t="s">
        <v>2536</v>
      </c>
      <c r="B31" s="18" t="s">
        <v>567</v>
      </c>
      <c r="C31" s="18" t="s">
        <v>754</v>
      </c>
      <c r="D31" s="438" t="s">
        <v>964</v>
      </c>
      <c r="E31" s="360">
        <v>-36.022092000000001</v>
      </c>
      <c r="F31" s="361">
        <v>-71.928890999999993</v>
      </c>
      <c r="G31" s="184">
        <v>1</v>
      </c>
    </row>
    <row r="32" spans="1:7" ht="14.25" customHeight="1">
      <c r="A32" s="28" t="s">
        <v>997</v>
      </c>
      <c r="B32" s="18" t="s">
        <v>567</v>
      </c>
      <c r="C32" s="18" t="s">
        <v>959</v>
      </c>
      <c r="D32" s="438" t="s">
        <v>964</v>
      </c>
      <c r="E32" s="356">
        <v>-36.278872999999997</v>
      </c>
      <c r="F32" s="356">
        <v>-71.819098999999994</v>
      </c>
      <c r="G32" s="184">
        <v>1</v>
      </c>
    </row>
    <row r="33" spans="1:8" ht="14.25" customHeight="1">
      <c r="A33" s="28" t="s">
        <v>998</v>
      </c>
      <c r="B33" s="18" t="s">
        <v>567</v>
      </c>
      <c r="C33" s="18" t="s">
        <v>999</v>
      </c>
      <c r="D33" s="438" t="s">
        <v>3004</v>
      </c>
      <c r="E33" s="356">
        <v>-23.59179</v>
      </c>
      <c r="F33" s="356">
        <v>-70.372946999999996</v>
      </c>
      <c r="G33" s="184">
        <v>1</v>
      </c>
    </row>
    <row r="34" spans="1:8" ht="14.25" customHeight="1">
      <c r="A34" s="5" t="s">
        <v>1000</v>
      </c>
      <c r="B34" s="18" t="s">
        <v>567</v>
      </c>
      <c r="C34" s="18" t="s">
        <v>1001</v>
      </c>
      <c r="D34" s="438" t="s">
        <v>2898</v>
      </c>
      <c r="E34" s="356">
        <v>-32.818668000000002</v>
      </c>
      <c r="F34" s="356">
        <v>-70.98912</v>
      </c>
      <c r="G34" s="184">
        <v>1</v>
      </c>
    </row>
    <row r="35" spans="1:8" ht="14.25" customHeight="1">
      <c r="A35" s="28" t="s">
        <v>1002</v>
      </c>
      <c r="B35" s="18" t="s">
        <v>567</v>
      </c>
      <c r="C35" s="18" t="s">
        <v>1003</v>
      </c>
      <c r="D35" s="438" t="s">
        <v>2991</v>
      </c>
      <c r="E35" s="356">
        <v>-33.314819999999997</v>
      </c>
      <c r="F35" s="356">
        <v>-71.425129999999996</v>
      </c>
      <c r="G35" s="184">
        <v>1</v>
      </c>
    </row>
    <row r="36" spans="1:8" ht="14.25" customHeight="1">
      <c r="A36" s="5" t="s">
        <v>1004</v>
      </c>
      <c r="B36" s="18" t="s">
        <v>567</v>
      </c>
      <c r="C36" s="18" t="s">
        <v>669</v>
      </c>
      <c r="D36" s="438" t="s">
        <v>3012</v>
      </c>
      <c r="E36" s="359">
        <v>-33.087322999999998</v>
      </c>
      <c r="F36" s="359">
        <v>-71.627244000000005</v>
      </c>
      <c r="G36" s="184">
        <v>1</v>
      </c>
    </row>
    <row r="37" spans="1:8" ht="14.25" customHeight="1">
      <c r="A37" s="28" t="s">
        <v>1005</v>
      </c>
      <c r="B37" s="18" t="s">
        <v>567</v>
      </c>
      <c r="C37" s="18" t="s">
        <v>1006</v>
      </c>
      <c r="D37" s="438" t="s">
        <v>3013</v>
      </c>
      <c r="E37" s="359">
        <v>-32.804276999999999</v>
      </c>
      <c r="F37" s="359">
        <v>-70.912599999999998</v>
      </c>
      <c r="G37" s="184">
        <v>1</v>
      </c>
    </row>
    <row r="38" spans="1:8" ht="14.25" customHeight="1">
      <c r="A38" s="28" t="s">
        <v>1007</v>
      </c>
      <c r="B38" s="18" t="s">
        <v>567</v>
      </c>
      <c r="C38" s="18" t="s">
        <v>959</v>
      </c>
      <c r="D38" s="438" t="s">
        <v>3014</v>
      </c>
      <c r="E38" s="359">
        <v>-32.831862000000001</v>
      </c>
      <c r="F38" s="359">
        <v>-70.624116000000001</v>
      </c>
      <c r="G38" s="184">
        <v>1</v>
      </c>
    </row>
    <row r="39" spans="1:8" ht="14.25" customHeight="1">
      <c r="A39" s="28" t="s">
        <v>1008</v>
      </c>
      <c r="B39" s="18" t="s">
        <v>567</v>
      </c>
      <c r="C39" s="18" t="s">
        <v>1009</v>
      </c>
      <c r="D39" s="439" t="s">
        <v>3034</v>
      </c>
      <c r="E39" s="359">
        <v>-36.887849000000003</v>
      </c>
      <c r="F39" s="359">
        <v>-72.122643999999994</v>
      </c>
      <c r="G39" s="184">
        <v>1</v>
      </c>
    </row>
    <row r="40" spans="1:8" ht="14.25" customHeight="1">
      <c r="A40" s="28" t="s">
        <v>1010</v>
      </c>
      <c r="B40" s="18" t="s">
        <v>567</v>
      </c>
      <c r="C40" s="18" t="s">
        <v>984</v>
      </c>
      <c r="D40" s="439" t="s">
        <v>3381</v>
      </c>
      <c r="E40" s="356">
        <v>-37.006666000000003</v>
      </c>
      <c r="F40" s="356">
        <v>-72.908614999999998</v>
      </c>
      <c r="G40" s="184">
        <v>1</v>
      </c>
    </row>
    <row r="41" spans="1:8" ht="14.25" customHeight="1">
      <c r="A41" s="28" t="s">
        <v>1011</v>
      </c>
      <c r="B41" s="18" t="s">
        <v>567</v>
      </c>
      <c r="C41" s="18" t="s">
        <v>984</v>
      </c>
      <c r="D41" s="438" t="s">
        <v>3026</v>
      </c>
      <c r="E41" s="359">
        <v>-35.553742</v>
      </c>
      <c r="F41" s="359">
        <v>-72.104985999999997</v>
      </c>
      <c r="G41" s="184">
        <v>1</v>
      </c>
    </row>
    <row r="42" spans="1:8" ht="14.25" customHeight="1">
      <c r="A42" s="30" t="s">
        <v>1012</v>
      </c>
      <c r="B42" s="24" t="s">
        <v>567</v>
      </c>
      <c r="C42" s="24" t="s">
        <v>984</v>
      </c>
      <c r="D42" s="438" t="s">
        <v>3027</v>
      </c>
      <c r="E42" s="359">
        <v>-35.962037000000002</v>
      </c>
      <c r="F42" s="359">
        <v>-72.298741000000007</v>
      </c>
      <c r="G42" s="184">
        <v>1</v>
      </c>
    </row>
    <row r="43" spans="1:8" ht="14.25" customHeight="1">
      <c r="A43" s="179" t="s">
        <v>1013</v>
      </c>
      <c r="B43" s="180" t="s">
        <v>567</v>
      </c>
      <c r="C43" s="180" t="s">
        <v>984</v>
      </c>
      <c r="D43" s="440" t="s">
        <v>3038</v>
      </c>
      <c r="E43" s="358">
        <v>-36.600549999999998</v>
      </c>
      <c r="F43" s="358">
        <v>-72.921829000000002</v>
      </c>
      <c r="G43" s="184">
        <v>1</v>
      </c>
      <c r="H43" s="181"/>
    </row>
    <row r="44" spans="1:8" ht="14.25" customHeight="1">
      <c r="A44" s="179" t="s">
        <v>1014</v>
      </c>
      <c r="B44" s="180" t="s">
        <v>567</v>
      </c>
      <c r="C44" s="180" t="s">
        <v>2537</v>
      </c>
      <c r="D44" s="436" t="s">
        <v>3025</v>
      </c>
      <c r="E44" s="358">
        <v>-35.043256999999997</v>
      </c>
      <c r="F44" s="358">
        <v>-71.692629999999994</v>
      </c>
      <c r="G44" s="184">
        <v>1</v>
      </c>
      <c r="H44" s="181"/>
    </row>
    <row r="45" spans="1:8" ht="14.25" customHeight="1">
      <c r="A45" s="179" t="s">
        <v>1015</v>
      </c>
      <c r="B45" s="180" t="s">
        <v>567</v>
      </c>
      <c r="C45" s="180" t="s">
        <v>984</v>
      </c>
      <c r="D45" s="436" t="s">
        <v>3337</v>
      </c>
      <c r="E45" s="356">
        <v>-36.801352000000001</v>
      </c>
      <c r="F45" s="356">
        <v>-73.069821000000005</v>
      </c>
      <c r="G45" s="184">
        <v>1</v>
      </c>
      <c r="H45" s="181"/>
    </row>
    <row r="46" spans="1:8" ht="14.25" customHeight="1">
      <c r="A46" s="179" t="s">
        <v>1016</v>
      </c>
      <c r="B46" s="180" t="s">
        <v>567</v>
      </c>
      <c r="C46" s="180" t="s">
        <v>984</v>
      </c>
      <c r="D46" s="440" t="s">
        <v>3037</v>
      </c>
      <c r="E46" s="356">
        <v>-36.873556999999998</v>
      </c>
      <c r="F46" s="356">
        <v>-73.129048999999995</v>
      </c>
      <c r="G46" s="184">
        <v>1</v>
      </c>
      <c r="H46" s="181"/>
    </row>
    <row r="47" spans="1:8" ht="14.25" customHeight="1">
      <c r="A47" s="179" t="s">
        <v>3036</v>
      </c>
      <c r="B47" s="180" t="s">
        <v>567</v>
      </c>
      <c r="C47" s="180" t="s">
        <v>984</v>
      </c>
      <c r="D47" s="440" t="s">
        <v>3035</v>
      </c>
      <c r="E47" s="359">
        <v>-37.451988</v>
      </c>
      <c r="F47" s="358">
        <v>-72.324213</v>
      </c>
      <c r="G47" s="184">
        <v>1</v>
      </c>
      <c r="H47" s="181"/>
    </row>
    <row r="48" spans="1:8" ht="14.25" customHeight="1">
      <c r="A48" s="179" t="s">
        <v>1017</v>
      </c>
      <c r="B48" s="180" t="s">
        <v>567</v>
      </c>
      <c r="C48" s="180" t="s">
        <v>1018</v>
      </c>
      <c r="D48" s="436" t="s">
        <v>2899</v>
      </c>
      <c r="E48" s="356">
        <v>-39.346781</v>
      </c>
      <c r="F48" s="356">
        <v>-72.630476999999999</v>
      </c>
      <c r="G48" s="184">
        <v>1</v>
      </c>
      <c r="H48" s="181"/>
    </row>
    <row r="49" spans="1:8" ht="14.25" customHeight="1">
      <c r="A49" s="179" t="s">
        <v>1019</v>
      </c>
      <c r="B49" s="180" t="s">
        <v>567</v>
      </c>
      <c r="C49" s="180" t="s">
        <v>1020</v>
      </c>
      <c r="D49" s="439" t="s">
        <v>3047</v>
      </c>
      <c r="E49" s="356">
        <v>-38.833427</v>
      </c>
      <c r="F49" s="356">
        <v>-72.632136000000003</v>
      </c>
      <c r="G49" s="184">
        <v>1</v>
      </c>
      <c r="H49" s="181"/>
    </row>
    <row r="50" spans="1:8" ht="14.25" customHeight="1">
      <c r="A50" s="28" t="s">
        <v>1021</v>
      </c>
      <c r="B50" s="18" t="s">
        <v>2893</v>
      </c>
      <c r="C50" s="18" t="s">
        <v>1022</v>
      </c>
      <c r="D50" s="439" t="s">
        <v>3049</v>
      </c>
      <c r="E50" s="356">
        <v>-38.757112999999997</v>
      </c>
      <c r="F50" s="356">
        <v>-72.913368000000006</v>
      </c>
      <c r="G50" s="184">
        <v>1</v>
      </c>
    </row>
    <row r="51" spans="1:8" ht="14.25" customHeight="1">
      <c r="A51" s="28" t="s">
        <v>1023</v>
      </c>
      <c r="B51" s="18" t="s">
        <v>567</v>
      </c>
      <c r="C51" s="18" t="s">
        <v>959</v>
      </c>
      <c r="D51" s="438" t="s">
        <v>964</v>
      </c>
      <c r="E51" s="359">
        <v>-35.481746999999999</v>
      </c>
      <c r="F51" s="359">
        <v>-71.346791999999994</v>
      </c>
      <c r="G51" s="184">
        <v>1</v>
      </c>
    </row>
    <row r="52" spans="1:8" ht="14.25" customHeight="1">
      <c r="A52" s="28" t="s">
        <v>1024</v>
      </c>
      <c r="B52" s="18" t="s">
        <v>1025</v>
      </c>
      <c r="C52" s="18" t="s">
        <v>959</v>
      </c>
      <c r="D52" s="438" t="s">
        <v>964</v>
      </c>
      <c r="E52" s="358">
        <v>-22.935348999999999</v>
      </c>
      <c r="F52" s="359">
        <v>-69.145370999999997</v>
      </c>
      <c r="G52" s="184">
        <v>1</v>
      </c>
    </row>
    <row r="53" spans="1:8" ht="14.25" customHeight="1">
      <c r="A53" s="28" t="s">
        <v>1026</v>
      </c>
      <c r="B53" s="18" t="s">
        <v>1025</v>
      </c>
      <c r="C53" s="18" t="s">
        <v>959</v>
      </c>
      <c r="D53" s="438" t="s">
        <v>964</v>
      </c>
      <c r="E53" s="356">
        <v>-31.901416999999999</v>
      </c>
      <c r="F53" s="356">
        <v>-70.856506999999993</v>
      </c>
      <c r="G53" s="184">
        <v>1</v>
      </c>
    </row>
    <row r="54" spans="1:8" ht="14.25" customHeight="1">
      <c r="A54" s="28" t="s">
        <v>1027</v>
      </c>
      <c r="B54" s="18" t="s">
        <v>1025</v>
      </c>
      <c r="C54" s="18" t="s">
        <v>959</v>
      </c>
      <c r="D54" s="438" t="s">
        <v>3007</v>
      </c>
      <c r="E54" s="356">
        <v>-28.178602000000001</v>
      </c>
      <c r="F54" s="356">
        <v>-70.658358000000007</v>
      </c>
      <c r="G54" s="184">
        <v>1</v>
      </c>
    </row>
    <row r="55" spans="1:8" ht="14.25" customHeight="1">
      <c r="A55" s="28" t="s">
        <v>1028</v>
      </c>
      <c r="B55" s="18" t="s">
        <v>1025</v>
      </c>
      <c r="C55" s="18" t="s">
        <v>959</v>
      </c>
      <c r="D55" s="438" t="s">
        <v>3108</v>
      </c>
      <c r="E55" s="356">
        <v>-39.940471000000002</v>
      </c>
      <c r="F55" s="356">
        <v>-72.899240000000006</v>
      </c>
      <c r="G55" s="184">
        <v>1</v>
      </c>
    </row>
    <row r="56" spans="1:8" ht="14.25" customHeight="1">
      <c r="A56" s="29" t="s">
        <v>1029</v>
      </c>
      <c r="B56" s="18" t="s">
        <v>1025</v>
      </c>
      <c r="C56" s="18" t="s">
        <v>959</v>
      </c>
      <c r="D56" s="439" t="s">
        <v>3007</v>
      </c>
      <c r="E56" s="356">
        <v>-37.249161999999998</v>
      </c>
      <c r="F56" s="356">
        <v>-72.348630999999997</v>
      </c>
      <c r="G56" s="184">
        <v>1</v>
      </c>
    </row>
    <row r="57" spans="1:8" ht="14.25" customHeight="1">
      <c r="A57" s="5" t="s">
        <v>1030</v>
      </c>
      <c r="B57" s="18" t="s">
        <v>1025</v>
      </c>
      <c r="C57" s="18" t="s">
        <v>959</v>
      </c>
      <c r="D57" s="439" t="s">
        <v>3051</v>
      </c>
      <c r="E57" s="356">
        <v>-38.954951999999999</v>
      </c>
      <c r="F57" s="356">
        <v>-72.639218999999997</v>
      </c>
      <c r="G57" s="184">
        <v>1</v>
      </c>
    </row>
    <row r="58" spans="1:8" ht="14.25" customHeight="1">
      <c r="A58" s="5" t="s">
        <v>1031</v>
      </c>
      <c r="B58" s="18" t="s">
        <v>1025</v>
      </c>
      <c r="C58" s="18" t="s">
        <v>959</v>
      </c>
      <c r="D58" s="439" t="s">
        <v>3048</v>
      </c>
      <c r="E58" s="356">
        <v>-38.041153000000001</v>
      </c>
      <c r="F58" s="356">
        <v>-72.285832999999997</v>
      </c>
      <c r="G58" s="184">
        <v>1</v>
      </c>
    </row>
    <row r="59" spans="1:8" ht="14.25" customHeight="1">
      <c r="A59" s="28" t="s">
        <v>1032</v>
      </c>
      <c r="B59" s="18" t="s">
        <v>1033</v>
      </c>
      <c r="C59" s="18" t="s">
        <v>1034</v>
      </c>
      <c r="D59" s="438" t="s">
        <v>964</v>
      </c>
      <c r="E59" s="356">
        <v>-20.992915</v>
      </c>
      <c r="F59" s="356">
        <v>-69.224998999999997</v>
      </c>
      <c r="G59" s="184">
        <v>1</v>
      </c>
    </row>
    <row r="60" spans="1:8" ht="14.25" customHeight="1">
      <c r="A60" s="28" t="s">
        <v>1035</v>
      </c>
      <c r="B60" s="18" t="s">
        <v>1033</v>
      </c>
      <c r="C60" s="18" t="s">
        <v>1034</v>
      </c>
      <c r="D60" s="438" t="s">
        <v>964</v>
      </c>
      <c r="E60" s="356">
        <v>-20.998684000000001</v>
      </c>
      <c r="F60" s="356">
        <v>-68.842702000000003</v>
      </c>
      <c r="G60" s="184">
        <v>1</v>
      </c>
    </row>
    <row r="61" spans="1:8" ht="14.25" customHeight="1">
      <c r="A61" s="28" t="s">
        <v>1036</v>
      </c>
      <c r="B61" s="18" t="s">
        <v>1033</v>
      </c>
      <c r="C61" s="18" t="s">
        <v>1034</v>
      </c>
      <c r="D61" s="438" t="s">
        <v>964</v>
      </c>
      <c r="E61" s="356">
        <v>-20.981590000000001</v>
      </c>
      <c r="F61" s="356">
        <v>-69.049576000000002</v>
      </c>
      <c r="G61" s="184">
        <v>1</v>
      </c>
    </row>
    <row r="62" spans="1:8" ht="14.25" customHeight="1">
      <c r="A62" s="5" t="s">
        <v>1037</v>
      </c>
      <c r="B62" s="18" t="s">
        <v>1033</v>
      </c>
      <c r="C62" s="18" t="s">
        <v>1034</v>
      </c>
      <c r="D62" s="438" t="s">
        <v>3144</v>
      </c>
      <c r="E62" s="356">
        <v>-20.967791999999999</v>
      </c>
      <c r="F62" s="356">
        <v>-68.904675999999995</v>
      </c>
      <c r="G62" s="184">
        <v>1</v>
      </c>
    </row>
    <row r="63" spans="1:8" ht="14.25" customHeight="1">
      <c r="A63" s="28" t="s">
        <v>1038</v>
      </c>
      <c r="B63" s="18" t="s">
        <v>1039</v>
      </c>
      <c r="C63" s="18" t="s">
        <v>1040</v>
      </c>
      <c r="D63" s="438" t="s">
        <v>964</v>
      </c>
      <c r="E63" s="356">
        <v>-36.648556999999997</v>
      </c>
      <c r="F63" s="356">
        <v>-72.448016999999993</v>
      </c>
      <c r="G63" s="184">
        <v>1</v>
      </c>
    </row>
    <row r="64" spans="1:8" s="149" customFormat="1" ht="14.25" customHeight="1">
      <c r="A64" s="158" t="s">
        <v>1041</v>
      </c>
      <c r="B64" s="142" t="s">
        <v>3338</v>
      </c>
      <c r="C64" s="159" t="s">
        <v>959</v>
      </c>
      <c r="D64" s="436" t="s">
        <v>3337</v>
      </c>
      <c r="E64" s="356">
        <v>-32.462085999999999</v>
      </c>
      <c r="F64" s="356">
        <v>-71.262192999999996</v>
      </c>
      <c r="G64" s="184">
        <v>1</v>
      </c>
    </row>
    <row r="65" spans="1:8" ht="14.25" customHeight="1">
      <c r="A65" s="28" t="s">
        <v>1042</v>
      </c>
      <c r="B65" s="142" t="s">
        <v>3338</v>
      </c>
      <c r="C65" s="18" t="s">
        <v>959</v>
      </c>
      <c r="D65" s="436" t="s">
        <v>3337</v>
      </c>
      <c r="E65" s="356">
        <v>-33.379961000000002</v>
      </c>
      <c r="F65" s="356">
        <v>-71.635597000000004</v>
      </c>
      <c r="G65" s="184">
        <v>1</v>
      </c>
    </row>
    <row r="66" spans="1:8" ht="14.25" customHeight="1">
      <c r="A66" s="158" t="s">
        <v>1043</v>
      </c>
      <c r="B66" s="142" t="s">
        <v>3338</v>
      </c>
      <c r="C66" s="159" t="s">
        <v>1044</v>
      </c>
      <c r="D66" s="436" t="s">
        <v>3337</v>
      </c>
      <c r="E66" s="356">
        <v>-33.545102999999997</v>
      </c>
      <c r="F66" s="356">
        <v>-70.525054999999995</v>
      </c>
      <c r="G66" s="184">
        <v>1</v>
      </c>
    </row>
    <row r="67" spans="1:8" s="149" customFormat="1" ht="14.25" customHeight="1">
      <c r="A67" s="158" t="s">
        <v>1045</v>
      </c>
      <c r="B67" s="142" t="s">
        <v>3338</v>
      </c>
      <c r="C67" s="159" t="s">
        <v>1046</v>
      </c>
      <c r="D67" s="436" t="s">
        <v>3337</v>
      </c>
      <c r="E67" s="356">
        <v>-35.45223</v>
      </c>
      <c r="F67" s="356">
        <v>-71.645374000000004</v>
      </c>
      <c r="G67" s="184">
        <v>1</v>
      </c>
    </row>
    <row r="68" spans="1:8" s="149" customFormat="1" ht="14.25" customHeight="1">
      <c r="A68" s="158" t="s">
        <v>1047</v>
      </c>
      <c r="B68" s="142" t="s">
        <v>3338</v>
      </c>
      <c r="C68" s="159" t="s">
        <v>1048</v>
      </c>
      <c r="D68" s="436" t="s">
        <v>3337</v>
      </c>
      <c r="E68" s="356">
        <v>-37.658893999999997</v>
      </c>
      <c r="F68" s="356">
        <v>-72.576757999999998</v>
      </c>
      <c r="G68" s="184">
        <v>1</v>
      </c>
    </row>
    <row r="69" spans="1:8" ht="14.25" customHeight="1">
      <c r="A69" s="28" t="s">
        <v>1049</v>
      </c>
      <c r="B69" s="18" t="s">
        <v>1050</v>
      </c>
      <c r="C69" s="18" t="s">
        <v>959</v>
      </c>
      <c r="D69" s="438" t="s">
        <v>964</v>
      </c>
      <c r="E69" s="356">
        <v>-20.820072</v>
      </c>
      <c r="F69" s="356">
        <v>-69.951532</v>
      </c>
      <c r="G69" s="184">
        <v>1</v>
      </c>
    </row>
    <row r="70" spans="1:8" ht="14.25" customHeight="1">
      <c r="A70" s="28" t="s">
        <v>1051</v>
      </c>
      <c r="B70" s="18" t="s">
        <v>1050</v>
      </c>
      <c r="C70" s="18" t="s">
        <v>959</v>
      </c>
      <c r="D70" s="438" t="s">
        <v>964</v>
      </c>
      <c r="E70" s="356">
        <v>-20.781371</v>
      </c>
      <c r="F70" s="356">
        <v>-70.180746999999997</v>
      </c>
      <c r="G70" s="184">
        <v>1</v>
      </c>
    </row>
    <row r="71" spans="1:8" ht="14.25" customHeight="1">
      <c r="A71" s="28" t="s">
        <v>1052</v>
      </c>
      <c r="B71" s="18" t="s">
        <v>1053</v>
      </c>
      <c r="C71" s="18" t="s">
        <v>959</v>
      </c>
      <c r="D71" s="438" t="s">
        <v>964</v>
      </c>
      <c r="E71" s="356">
        <v>-22.79851</v>
      </c>
      <c r="F71" s="356">
        <v>-69.300978999999998</v>
      </c>
      <c r="G71" s="184">
        <v>1</v>
      </c>
    </row>
    <row r="72" spans="1:8" ht="14.25" customHeight="1">
      <c r="A72" s="28" t="s">
        <v>1054</v>
      </c>
      <c r="B72" s="18" t="s">
        <v>1055</v>
      </c>
      <c r="C72" s="18" t="s">
        <v>959</v>
      </c>
      <c r="D72" s="441" t="s">
        <v>3058</v>
      </c>
      <c r="E72" s="356">
        <v>-22.51024</v>
      </c>
      <c r="F72" s="356">
        <v>-69.411833000000001</v>
      </c>
      <c r="G72" s="184">
        <v>1</v>
      </c>
    </row>
    <row r="73" spans="1:8" ht="14.25" customHeight="1">
      <c r="A73" s="28" t="s">
        <v>1056</v>
      </c>
      <c r="B73" s="18"/>
      <c r="C73" s="18" t="s">
        <v>959</v>
      </c>
      <c r="D73" s="438" t="s">
        <v>964</v>
      </c>
      <c r="E73" s="356">
        <v>-21.659825000000001</v>
      </c>
      <c r="F73" s="356">
        <v>-69.513530000000003</v>
      </c>
      <c r="G73" s="184">
        <v>1</v>
      </c>
    </row>
    <row r="74" spans="1:8" s="149" customFormat="1" ht="14.25" customHeight="1">
      <c r="A74" s="158" t="s">
        <v>1057</v>
      </c>
      <c r="B74" s="159" t="s">
        <v>958</v>
      </c>
      <c r="C74" s="193" t="s">
        <v>2542</v>
      </c>
      <c r="D74" s="437" t="s">
        <v>964</v>
      </c>
      <c r="E74" s="357">
        <v>-23.768723000000001</v>
      </c>
      <c r="F74" s="357">
        <v>-70.331710999999999</v>
      </c>
      <c r="G74" s="189">
        <v>1</v>
      </c>
    </row>
    <row r="75" spans="1:8" ht="14.25" customHeight="1">
      <c r="A75" s="28" t="s">
        <v>1058</v>
      </c>
      <c r="B75" s="18" t="s">
        <v>567</v>
      </c>
      <c r="C75" s="18" t="s">
        <v>959</v>
      </c>
      <c r="D75" s="438" t="s">
        <v>964</v>
      </c>
      <c r="E75" s="356">
        <v>-24.639614999999999</v>
      </c>
      <c r="F75" s="356">
        <v>-70.333836000000005</v>
      </c>
      <c r="G75" s="184">
        <v>1</v>
      </c>
    </row>
    <row r="76" spans="1:8" ht="14.25" customHeight="1">
      <c r="A76" s="28" t="s">
        <v>1059</v>
      </c>
      <c r="B76" s="18" t="s">
        <v>936</v>
      </c>
      <c r="C76" s="18" t="s">
        <v>959</v>
      </c>
      <c r="D76" s="438" t="s">
        <v>964</v>
      </c>
      <c r="E76" s="356">
        <v>-19.617068</v>
      </c>
      <c r="F76" s="356">
        <v>-69.946161000000004</v>
      </c>
      <c r="G76" s="184">
        <v>1</v>
      </c>
    </row>
    <row r="77" spans="1:8" ht="14.25" customHeight="1">
      <c r="A77" s="28" t="s">
        <v>1060</v>
      </c>
      <c r="B77" s="18" t="s">
        <v>1061</v>
      </c>
      <c r="C77" s="18" t="s">
        <v>959</v>
      </c>
      <c r="D77" s="438" t="s">
        <v>2814</v>
      </c>
      <c r="E77" s="356">
        <v>-22.554986</v>
      </c>
      <c r="F77" s="356">
        <v>-68.748119000000003</v>
      </c>
      <c r="G77" s="184">
        <v>1</v>
      </c>
    </row>
    <row r="78" spans="1:8" ht="14.25" customHeight="1">
      <c r="A78" s="28" t="s">
        <v>1062</v>
      </c>
      <c r="B78" s="18" t="s">
        <v>567</v>
      </c>
      <c r="C78" s="18" t="s">
        <v>959</v>
      </c>
      <c r="D78" s="438" t="s">
        <v>964</v>
      </c>
      <c r="E78" s="356">
        <v>-33.081893999999998</v>
      </c>
      <c r="F78" s="356">
        <v>-71.636634999999998</v>
      </c>
      <c r="G78" s="184">
        <v>1</v>
      </c>
    </row>
    <row r="79" spans="1:8" s="181" customFormat="1" ht="14.25" customHeight="1">
      <c r="A79" s="179" t="s">
        <v>2541</v>
      </c>
      <c r="B79" s="180" t="s">
        <v>958</v>
      </c>
      <c r="C79" s="180" t="s">
        <v>959</v>
      </c>
      <c r="D79" s="436" t="s">
        <v>964</v>
      </c>
      <c r="E79" s="356">
        <v>-37.713517000000003</v>
      </c>
      <c r="F79" s="356">
        <v>-71.828969999999998</v>
      </c>
      <c r="G79" s="184">
        <v>1</v>
      </c>
      <c r="H79" s="195"/>
    </row>
    <row r="80" spans="1:8" ht="14.25" customHeight="1">
      <c r="A80" s="28" t="s">
        <v>1063</v>
      </c>
      <c r="B80" s="18" t="s">
        <v>3355</v>
      </c>
      <c r="C80" s="18" t="s">
        <v>959</v>
      </c>
      <c r="D80" s="438" t="s">
        <v>3354</v>
      </c>
      <c r="E80" s="356">
        <v>-39.842486999999998</v>
      </c>
      <c r="F80" s="356">
        <v>-73.197224000000006</v>
      </c>
      <c r="G80" s="184">
        <v>1</v>
      </c>
    </row>
    <row r="81" spans="1:7" ht="14.25" customHeight="1">
      <c r="A81" s="28" t="s">
        <v>1064</v>
      </c>
      <c r="B81" s="18" t="s">
        <v>1065</v>
      </c>
      <c r="C81" s="18" t="s">
        <v>959</v>
      </c>
      <c r="D81" s="439" t="s">
        <v>3056</v>
      </c>
      <c r="E81" s="356">
        <v>-41.069662999999998</v>
      </c>
      <c r="F81" s="356">
        <v>-73.094830000000002</v>
      </c>
      <c r="G81" s="184">
        <v>1</v>
      </c>
    </row>
    <row r="82" spans="1:7" ht="14.25" customHeight="1">
      <c r="A82" s="28" t="s">
        <v>1066</v>
      </c>
      <c r="B82" s="18" t="s">
        <v>1067</v>
      </c>
      <c r="C82" s="18" t="s">
        <v>959</v>
      </c>
      <c r="D82" s="442" t="s">
        <v>3056</v>
      </c>
      <c r="E82" s="356">
        <v>-41.958838</v>
      </c>
      <c r="F82" s="356">
        <v>-73.677824999999999</v>
      </c>
      <c r="G82" s="184">
        <v>1</v>
      </c>
    </row>
    <row r="83" spans="1:7" ht="14.25" customHeight="1">
      <c r="A83" s="5" t="s">
        <v>1068</v>
      </c>
      <c r="B83" s="18" t="s">
        <v>1069</v>
      </c>
      <c r="C83" s="18" t="s">
        <v>959</v>
      </c>
      <c r="D83" s="441" t="s">
        <v>3140</v>
      </c>
      <c r="E83" s="356">
        <v>-22.085408999999999</v>
      </c>
      <c r="F83" s="356">
        <v>-69.601481000000007</v>
      </c>
      <c r="G83" s="184">
        <v>1</v>
      </c>
    </row>
    <row r="84" spans="1:7" ht="14.25" customHeight="1">
      <c r="A84" s="5" t="s">
        <v>1070</v>
      </c>
      <c r="B84" s="18"/>
      <c r="C84" s="18" t="s">
        <v>959</v>
      </c>
      <c r="D84" s="438" t="s">
        <v>964</v>
      </c>
      <c r="E84" s="356">
        <v>-26.505839000000002</v>
      </c>
      <c r="F84" s="356">
        <v>-69.957194000000001</v>
      </c>
      <c r="G84" s="184">
        <v>1</v>
      </c>
    </row>
    <row r="85" spans="1:7" ht="14.25" customHeight="1">
      <c r="A85" s="5" t="s">
        <v>1071</v>
      </c>
      <c r="B85" s="18" t="s">
        <v>1072</v>
      </c>
      <c r="C85" s="18" t="s">
        <v>959</v>
      </c>
      <c r="D85" s="438" t="s">
        <v>3015</v>
      </c>
      <c r="E85" s="356">
        <v>-33.319851</v>
      </c>
      <c r="F85" s="356">
        <v>-70.756827000000001</v>
      </c>
      <c r="G85" s="184">
        <v>1</v>
      </c>
    </row>
    <row r="86" spans="1:7" ht="14.25" customHeight="1">
      <c r="A86" s="5" t="s">
        <v>1073</v>
      </c>
      <c r="B86" s="18"/>
      <c r="C86" s="18" t="s">
        <v>959</v>
      </c>
      <c r="D86" s="438" t="s">
        <v>964</v>
      </c>
      <c r="E86" s="356">
        <v>-37.685290999999999</v>
      </c>
      <c r="F86" s="356">
        <v>-72.586252999999999</v>
      </c>
      <c r="G86" s="184">
        <v>1</v>
      </c>
    </row>
    <row r="87" spans="1:7" ht="14.25" customHeight="1">
      <c r="A87" s="5" t="s">
        <v>2550</v>
      </c>
      <c r="B87" s="18" t="s">
        <v>891</v>
      </c>
      <c r="C87" s="18" t="s">
        <v>959</v>
      </c>
      <c r="D87" s="438" t="s">
        <v>3288</v>
      </c>
      <c r="E87" s="356">
        <v>-18.942252</v>
      </c>
      <c r="F87" s="356">
        <v>-70.165604000000002</v>
      </c>
      <c r="G87" s="184">
        <v>1</v>
      </c>
    </row>
    <row r="88" spans="1:7" ht="14.25" customHeight="1">
      <c r="A88" s="5" t="s">
        <v>2551</v>
      </c>
      <c r="B88" s="18" t="s">
        <v>891</v>
      </c>
      <c r="C88" s="18" t="s">
        <v>959</v>
      </c>
      <c r="D88" s="438" t="s">
        <v>3287</v>
      </c>
      <c r="E88" s="356">
        <v>-28.843927999999998</v>
      </c>
      <c r="F88" s="356">
        <v>-70.816378</v>
      </c>
      <c r="G88" s="184">
        <v>1</v>
      </c>
    </row>
    <row r="89" spans="1:7" ht="14.25" customHeight="1">
      <c r="A89" s="5" t="s">
        <v>2549</v>
      </c>
      <c r="B89" s="18" t="s">
        <v>891</v>
      </c>
      <c r="C89" s="18" t="s">
        <v>677</v>
      </c>
      <c r="D89" s="438" t="s">
        <v>3287</v>
      </c>
      <c r="E89" s="356">
        <v>-29.987072999999999</v>
      </c>
      <c r="F89" s="356">
        <v>-70.962322</v>
      </c>
      <c r="G89" s="184">
        <v>1</v>
      </c>
    </row>
    <row r="90" spans="1:7" ht="14.25" customHeight="1">
      <c r="A90" s="5" t="s">
        <v>2877</v>
      </c>
      <c r="B90" s="18" t="s">
        <v>1074</v>
      </c>
      <c r="C90" s="18" t="s">
        <v>2878</v>
      </c>
      <c r="D90" s="438" t="s">
        <v>3146</v>
      </c>
      <c r="E90" s="356">
        <v>-32.786284000000002</v>
      </c>
      <c r="F90" s="356">
        <v>-71.477369999999993</v>
      </c>
      <c r="G90" s="184">
        <v>1</v>
      </c>
    </row>
    <row r="91" spans="1:7" ht="14.25" customHeight="1">
      <c r="A91" s="5" t="s">
        <v>2470</v>
      </c>
      <c r="B91" s="18" t="s">
        <v>1075</v>
      </c>
      <c r="C91" s="18" t="s">
        <v>2885</v>
      </c>
      <c r="D91" s="439" t="s">
        <v>3052</v>
      </c>
      <c r="E91" s="356">
        <v>-38.575794000000002</v>
      </c>
      <c r="F91" s="356">
        <v>-72.449676999999994</v>
      </c>
      <c r="G91" s="184">
        <v>1</v>
      </c>
    </row>
    <row r="92" spans="1:7" ht="14.25" customHeight="1">
      <c r="A92" s="5" t="s">
        <v>2552</v>
      </c>
      <c r="B92" s="167" t="s">
        <v>2507</v>
      </c>
      <c r="C92" s="18" t="s">
        <v>574</v>
      </c>
      <c r="D92" s="443" t="s">
        <v>2988</v>
      </c>
      <c r="E92" s="356">
        <v>-32.921528000000002</v>
      </c>
      <c r="F92" s="356">
        <v>-71.472565000000003</v>
      </c>
      <c r="G92" s="184">
        <v>1</v>
      </c>
    </row>
    <row r="93" spans="1:7" ht="14.25" customHeight="1">
      <c r="A93" s="5" t="s">
        <v>1076</v>
      </c>
      <c r="B93" s="18" t="s">
        <v>891</v>
      </c>
      <c r="C93" s="18" t="s">
        <v>1077</v>
      </c>
      <c r="D93" s="438" t="s">
        <v>3290</v>
      </c>
      <c r="E93" s="362">
        <v>-34.007069999999999</v>
      </c>
      <c r="F93" s="363">
        <v>-70.675259999999994</v>
      </c>
      <c r="G93" s="184">
        <v>1</v>
      </c>
    </row>
    <row r="94" spans="1:7" ht="14.25" customHeight="1">
      <c r="A94" s="5" t="s">
        <v>1078</v>
      </c>
      <c r="B94" s="18" t="s">
        <v>891</v>
      </c>
      <c r="C94" s="18" t="s">
        <v>959</v>
      </c>
      <c r="D94" s="438" t="s">
        <v>3292</v>
      </c>
      <c r="E94" s="356">
        <v>-34.031913000000003</v>
      </c>
      <c r="F94" s="356">
        <v>-71.541511999999997</v>
      </c>
      <c r="G94" s="184">
        <v>1</v>
      </c>
    </row>
    <row r="95" spans="1:7" ht="14.25" customHeight="1">
      <c r="A95" s="5" t="s">
        <v>1079</v>
      </c>
      <c r="B95" s="18" t="s">
        <v>891</v>
      </c>
      <c r="C95" s="18" t="s">
        <v>959</v>
      </c>
      <c r="D95" s="443" t="s">
        <v>2987</v>
      </c>
      <c r="E95" s="356">
        <v>-41.667262999999998</v>
      </c>
      <c r="F95" s="356">
        <v>-73.196865000000003</v>
      </c>
      <c r="G95" s="184">
        <v>1</v>
      </c>
    </row>
    <row r="96" spans="1:7" ht="14.25" customHeight="1">
      <c r="A96" s="5" t="s">
        <v>1080</v>
      </c>
      <c r="B96" s="18"/>
      <c r="C96" s="18"/>
      <c r="D96" s="438" t="s">
        <v>964</v>
      </c>
      <c r="E96" s="356">
        <v>-41.281216999999998</v>
      </c>
      <c r="F96" s="356">
        <v>-73.093903999999995</v>
      </c>
      <c r="G96" s="184">
        <v>1</v>
      </c>
    </row>
    <row r="97" spans="1:7" ht="14.25" customHeight="1">
      <c r="A97" s="5" t="s">
        <v>1081</v>
      </c>
      <c r="B97" s="18"/>
      <c r="C97" s="18"/>
      <c r="D97" s="438" t="s">
        <v>964</v>
      </c>
      <c r="E97" s="356">
        <v>-21.169678999999999</v>
      </c>
      <c r="F97" s="356">
        <v>-69.559394999999995</v>
      </c>
      <c r="G97" s="184">
        <v>1</v>
      </c>
    </row>
    <row r="98" spans="1:7" ht="14.25" customHeight="1">
      <c r="A98" s="5" t="s">
        <v>1082</v>
      </c>
      <c r="B98" s="18"/>
      <c r="C98" s="18"/>
      <c r="D98" s="438" t="s">
        <v>964</v>
      </c>
      <c r="E98" s="359">
        <v>-27.093851999999998</v>
      </c>
      <c r="F98" s="359">
        <v>-70.822911000000005</v>
      </c>
      <c r="G98" s="184">
        <v>1</v>
      </c>
    </row>
    <row r="99" spans="1:7" ht="14.25" customHeight="1">
      <c r="A99" s="5" t="s">
        <v>252</v>
      </c>
      <c r="B99" s="18" t="s">
        <v>1083</v>
      </c>
      <c r="C99" s="18"/>
      <c r="D99" s="438" t="s">
        <v>3005</v>
      </c>
      <c r="E99" s="356">
        <v>-22.332099480564899</v>
      </c>
      <c r="F99" s="356">
        <v>-68.932869678537799</v>
      </c>
      <c r="G99" s="184">
        <v>1</v>
      </c>
    </row>
    <row r="100" spans="1:7" ht="14.25" customHeight="1">
      <c r="A100" s="5" t="s">
        <v>1084</v>
      </c>
      <c r="B100" s="18"/>
      <c r="C100" s="18"/>
      <c r="D100" s="438" t="s">
        <v>964</v>
      </c>
      <c r="E100" s="356">
        <v>-31.135882658553001</v>
      </c>
      <c r="F100" s="356">
        <v>-71.614078491236498</v>
      </c>
      <c r="G100" s="184">
        <v>1</v>
      </c>
    </row>
    <row r="101" spans="1:7" ht="14.25" customHeight="1">
      <c r="A101" s="5" t="s">
        <v>1085</v>
      </c>
      <c r="B101" s="18"/>
      <c r="C101" s="18"/>
      <c r="D101" s="438" t="s">
        <v>964</v>
      </c>
      <c r="E101" s="356">
        <v>-37.682087925477603</v>
      </c>
      <c r="F101" s="356">
        <v>-72.258502968068797</v>
      </c>
      <c r="G101" s="184">
        <v>1</v>
      </c>
    </row>
    <row r="102" spans="1:7" ht="14.25" customHeight="1">
      <c r="A102" s="5" t="s">
        <v>1086</v>
      </c>
      <c r="B102" s="167" t="s">
        <v>2540</v>
      </c>
      <c r="C102" s="167" t="s">
        <v>2545</v>
      </c>
      <c r="D102" s="436" t="s">
        <v>3348</v>
      </c>
      <c r="E102" s="359">
        <v>-34.117466999999998</v>
      </c>
      <c r="F102" s="359">
        <v>-70.751007999999999</v>
      </c>
      <c r="G102" s="184">
        <v>1</v>
      </c>
    </row>
    <row r="103" spans="1:7" ht="14.25" customHeight="1">
      <c r="A103" s="5" t="s">
        <v>1087</v>
      </c>
      <c r="B103" s="18" t="s">
        <v>1088</v>
      </c>
      <c r="C103" s="18" t="s">
        <v>1089</v>
      </c>
      <c r="D103" s="438" t="s">
        <v>964</v>
      </c>
      <c r="E103" s="359">
        <v>-23.838940000000001</v>
      </c>
      <c r="F103" s="359">
        <v>-69.876159999999999</v>
      </c>
      <c r="G103" s="184">
        <v>1</v>
      </c>
    </row>
    <row r="104" spans="1:7" ht="14.25" customHeight="1">
      <c r="A104" s="5" t="s">
        <v>1090</v>
      </c>
      <c r="B104" s="18" t="s">
        <v>1091</v>
      </c>
      <c r="C104" s="18" t="s">
        <v>1089</v>
      </c>
      <c r="D104" s="438" t="s">
        <v>964</v>
      </c>
      <c r="E104" s="359">
        <v>-27.686492000000001</v>
      </c>
      <c r="F104" s="359">
        <v>-70.225915999999998</v>
      </c>
      <c r="G104" s="184">
        <v>1</v>
      </c>
    </row>
    <row r="105" spans="1:7" ht="14.25" customHeight="1">
      <c r="A105" s="11" t="s">
        <v>1092</v>
      </c>
      <c r="B105" s="31"/>
      <c r="D105" s="441" t="s">
        <v>3142</v>
      </c>
      <c r="E105" s="359">
        <v>-33.530425000000001</v>
      </c>
      <c r="F105" s="359">
        <v>-70.254510999999994</v>
      </c>
      <c r="G105" s="184">
        <v>1</v>
      </c>
    </row>
    <row r="106" spans="1:7" ht="14.25" customHeight="1">
      <c r="A106" s="5" t="s">
        <v>1093</v>
      </c>
      <c r="B106" s="18" t="s">
        <v>1094</v>
      </c>
      <c r="C106" s="18" t="s">
        <v>1095</v>
      </c>
      <c r="D106" s="438" t="s">
        <v>964</v>
      </c>
      <c r="E106" s="359">
        <v>-20.784458999999998</v>
      </c>
      <c r="F106" s="359">
        <v>-70.183653000000007</v>
      </c>
      <c r="G106" s="184">
        <v>1</v>
      </c>
    </row>
    <row r="107" spans="1:7" ht="14.25" customHeight="1">
      <c r="A107" s="5" t="s">
        <v>1096</v>
      </c>
      <c r="B107" s="18" t="s">
        <v>1094</v>
      </c>
      <c r="C107" s="18" t="s">
        <v>1095</v>
      </c>
      <c r="D107" s="438" t="s">
        <v>964</v>
      </c>
      <c r="E107" s="359">
        <v>-20.819351999999999</v>
      </c>
      <c r="F107" s="359">
        <v>-69.973609999999994</v>
      </c>
      <c r="G107" s="184">
        <v>1</v>
      </c>
    </row>
    <row r="108" spans="1:7" ht="14.25" customHeight="1">
      <c r="A108" s="11" t="s">
        <v>1097</v>
      </c>
      <c r="B108" s="31" t="s">
        <v>1098</v>
      </c>
      <c r="C108" s="11" t="s">
        <v>1099</v>
      </c>
      <c r="D108" s="438" t="s">
        <v>964</v>
      </c>
      <c r="E108" s="364">
        <v>-26.330950999999999</v>
      </c>
      <c r="F108" s="364">
        <v>-69.920974000000001</v>
      </c>
      <c r="G108" s="187">
        <v>1</v>
      </c>
    </row>
    <row r="109" spans="1:7" ht="14.25" customHeight="1">
      <c r="A109" s="134" t="s">
        <v>2471</v>
      </c>
      <c r="B109" s="32"/>
      <c r="C109" s="135" t="s">
        <v>2472</v>
      </c>
      <c r="D109" s="438" t="s">
        <v>964</v>
      </c>
      <c r="E109" s="364">
        <v>-33.358603000000002</v>
      </c>
      <c r="F109" s="364">
        <v>-70.694512000000003</v>
      </c>
      <c r="G109" s="185">
        <v>1</v>
      </c>
    </row>
    <row r="110" spans="1:7" s="162" customFormat="1" ht="14.25" customHeight="1">
      <c r="A110" s="168" t="s">
        <v>2487</v>
      </c>
      <c r="B110" s="142" t="s">
        <v>3338</v>
      </c>
      <c r="C110" s="169" t="s">
        <v>2495</v>
      </c>
      <c r="D110" s="444" t="s">
        <v>964</v>
      </c>
      <c r="E110" s="365"/>
      <c r="F110" s="365"/>
      <c r="G110" s="169">
        <v>0</v>
      </c>
    </row>
    <row r="111" spans="1:7" s="175" customFormat="1" ht="14.25" customHeight="1">
      <c r="A111" s="173" t="s">
        <v>2497</v>
      </c>
      <c r="B111" s="174" t="s">
        <v>2498</v>
      </c>
      <c r="C111" s="178" t="s">
        <v>2501</v>
      </c>
      <c r="D111" s="445" t="s">
        <v>964</v>
      </c>
      <c r="E111" s="366">
        <v>-33.421394999999997</v>
      </c>
      <c r="F111" s="366">
        <v>-70.612421999999995</v>
      </c>
      <c r="G111" s="173">
        <v>1</v>
      </c>
    </row>
    <row r="112" spans="1:7" s="175" customFormat="1" ht="14.25" customHeight="1">
      <c r="A112" s="173" t="s">
        <v>2844</v>
      </c>
      <c r="B112" s="174" t="s">
        <v>2504</v>
      </c>
      <c r="C112" s="175" t="s">
        <v>2506</v>
      </c>
      <c r="D112" s="445" t="s">
        <v>2887</v>
      </c>
      <c r="E112" s="366">
        <v>-36.760635999999998</v>
      </c>
      <c r="F112" s="366">
        <v>-72.095670999999996</v>
      </c>
      <c r="G112" s="173">
        <v>1</v>
      </c>
    </row>
    <row r="113" spans="1:8" ht="14.25" customHeight="1">
      <c r="A113" s="165" t="s">
        <v>2508</v>
      </c>
      <c r="B113" s="174" t="s">
        <v>3020</v>
      </c>
      <c r="C113" s="165" t="s">
        <v>2888</v>
      </c>
      <c r="D113" s="445" t="s">
        <v>3021</v>
      </c>
      <c r="E113" s="367">
        <v>-33.632883</v>
      </c>
      <c r="F113" s="367">
        <v>-70.606440000000006</v>
      </c>
      <c r="G113">
        <v>1</v>
      </c>
    </row>
    <row r="114" spans="1:8" ht="14.25" customHeight="1">
      <c r="A114" s="165" t="s">
        <v>2553</v>
      </c>
      <c r="B114" s="194" t="s">
        <v>2554</v>
      </c>
      <c r="C114" s="165" t="s">
        <v>573</v>
      </c>
      <c r="D114" s="445" t="s">
        <v>964</v>
      </c>
      <c r="E114" s="367">
        <v>-34.138660000000002</v>
      </c>
      <c r="F114" s="367">
        <v>-71.642411999999993</v>
      </c>
      <c r="G114">
        <v>1</v>
      </c>
    </row>
    <row r="115" spans="1:8" ht="14.25" customHeight="1">
      <c r="A115" t="s">
        <v>2589</v>
      </c>
      <c r="B115" s="32" t="s">
        <v>2590</v>
      </c>
      <c r="D115" s="445" t="s">
        <v>964</v>
      </c>
      <c r="E115" s="367">
        <v>-31.819257</v>
      </c>
      <c r="F115" s="367">
        <v>-70.572074000000001</v>
      </c>
      <c r="G115">
        <v>1</v>
      </c>
    </row>
    <row r="116" spans="1:8" ht="14.25" customHeight="1">
      <c r="A116" t="s">
        <v>2639</v>
      </c>
      <c r="B116" s="32" t="s">
        <v>2640</v>
      </c>
      <c r="D116" s="445" t="s">
        <v>964</v>
      </c>
      <c r="E116" s="367">
        <v>-40.569384999999997</v>
      </c>
      <c r="F116" s="367">
        <v>-72.798468999999997</v>
      </c>
      <c r="G116">
        <v>1</v>
      </c>
    </row>
    <row r="117" spans="1:8" ht="14.25" customHeight="1">
      <c r="A117" t="s">
        <v>2678</v>
      </c>
      <c r="B117" s="32" t="s">
        <v>2679</v>
      </c>
      <c r="C117" t="s">
        <v>2680</v>
      </c>
      <c r="E117" s="367">
        <v>-34.106797999999998</v>
      </c>
      <c r="F117" s="367">
        <v>-70.452269999999999</v>
      </c>
      <c r="G117">
        <v>1</v>
      </c>
    </row>
    <row r="118" spans="1:8" ht="14.25" customHeight="1">
      <c r="A118" t="s">
        <v>2681</v>
      </c>
      <c r="B118" s="32" t="s">
        <v>2682</v>
      </c>
      <c r="C118" t="s">
        <v>2683</v>
      </c>
      <c r="D118" s="446" t="s">
        <v>2814</v>
      </c>
      <c r="E118" s="367">
        <v>-32.778368999999998</v>
      </c>
      <c r="F118" s="367">
        <v>-71.487084999999993</v>
      </c>
      <c r="G118">
        <v>1</v>
      </c>
    </row>
    <row r="119" spans="1:8" ht="14.25" customHeight="1">
      <c r="A119" s="286" t="s">
        <v>2731</v>
      </c>
      <c r="B119" s="32" t="s">
        <v>2732</v>
      </c>
      <c r="E119" s="368">
        <v>-31.8214132057768</v>
      </c>
      <c r="F119" s="368">
        <v>-70.574908239450906</v>
      </c>
      <c r="G119">
        <v>1</v>
      </c>
    </row>
    <row r="120" spans="1:8" ht="14.25" customHeight="1">
      <c r="A120" t="s">
        <v>2882</v>
      </c>
      <c r="B120" s="18" t="s">
        <v>1074</v>
      </c>
      <c r="C120" t="s">
        <v>2883</v>
      </c>
      <c r="D120" s="438" t="s">
        <v>3145</v>
      </c>
      <c r="E120">
        <v>-32.782949000000002</v>
      </c>
      <c r="F120">
        <v>-71.467713000000003</v>
      </c>
      <c r="G120">
        <v>1</v>
      </c>
    </row>
    <row r="121" spans="1:8" ht="14.25" customHeight="1">
      <c r="A121" t="s">
        <v>2955</v>
      </c>
      <c r="B121" s="32" t="s">
        <v>2956</v>
      </c>
      <c r="C121" t="s">
        <v>3284</v>
      </c>
      <c r="D121" s="446" t="s">
        <v>3285</v>
      </c>
      <c r="E121">
        <v>-37.344788000000001</v>
      </c>
      <c r="F121">
        <v>-72.303464000000005</v>
      </c>
      <c r="G121">
        <v>1</v>
      </c>
    </row>
    <row r="122" spans="1:8" ht="14.25" customHeight="1">
      <c r="A122" t="s">
        <v>3176</v>
      </c>
      <c r="B122" s="32" t="s">
        <v>3281</v>
      </c>
      <c r="C122" t="s">
        <v>3179</v>
      </c>
      <c r="D122" s="440" t="s">
        <v>3279</v>
      </c>
      <c r="E122">
        <v>-34.656213999999999</v>
      </c>
      <c r="F122">
        <v>-71.200070999999994</v>
      </c>
      <c r="G122">
        <v>1</v>
      </c>
    </row>
    <row r="123" spans="1:8" ht="14.25" customHeight="1">
      <c r="A123" t="s">
        <v>3177</v>
      </c>
      <c r="B123" s="32" t="s">
        <v>3282</v>
      </c>
      <c r="C123" s="165" t="s">
        <v>3180</v>
      </c>
      <c r="D123" s="440" t="s">
        <v>3280</v>
      </c>
      <c r="E123">
        <v>-34.630291</v>
      </c>
      <c r="F123">
        <v>-71.347299000000007</v>
      </c>
      <c r="G123">
        <v>1</v>
      </c>
    </row>
    <row r="124" spans="1:8" ht="14.25" customHeight="1">
      <c r="A124" t="s">
        <v>3178</v>
      </c>
      <c r="B124" s="32" t="s">
        <v>3283</v>
      </c>
      <c r="C124" s="165" t="s">
        <v>3181</v>
      </c>
      <c r="D124" s="440" t="s">
        <v>3280</v>
      </c>
      <c r="E124" s="469">
        <v>-34.428702999999999</v>
      </c>
      <c r="F124" s="469">
        <v>-71.088845000000006</v>
      </c>
      <c r="G124">
        <v>1</v>
      </c>
    </row>
    <row r="125" spans="1:8" ht="14.25" customHeight="1">
      <c r="A125" s="179" t="s">
        <v>3391</v>
      </c>
      <c r="B125" s="32" t="s">
        <v>3392</v>
      </c>
      <c r="C125" s="149"/>
      <c r="E125" s="469">
        <v>-35.252828000000001</v>
      </c>
      <c r="F125" s="469">
        <v>-71.816588999999993</v>
      </c>
      <c r="G125">
        <v>1</v>
      </c>
    </row>
    <row r="126" spans="1:8">
      <c r="A126" s="149" t="s">
        <v>3531</v>
      </c>
      <c r="B126" s="32" t="s">
        <v>3533</v>
      </c>
      <c r="C126" s="149" t="s">
        <v>3590</v>
      </c>
      <c r="D126" s="473" t="s">
        <v>3591</v>
      </c>
      <c r="E126" s="469">
        <v>-20.229828000000001</v>
      </c>
      <c r="F126" s="469">
        <v>-70.127685999999997</v>
      </c>
      <c r="G126" s="469">
        <v>1</v>
      </c>
      <c r="H126" s="7"/>
    </row>
    <row r="127" spans="1:8" s="469" customFormat="1">
      <c r="A127" s="149" t="s">
        <v>3601</v>
      </c>
      <c r="B127" s="32" t="s">
        <v>3533</v>
      </c>
      <c r="C127" s="149" t="s">
        <v>3602</v>
      </c>
      <c r="D127" s="446" t="s">
        <v>3603</v>
      </c>
      <c r="E127" s="469">
        <v>-33.359665</v>
      </c>
      <c r="F127" s="469">
        <v>-70.654972999999998</v>
      </c>
      <c r="G127" s="469">
        <v>1</v>
      </c>
      <c r="H127" s="7"/>
    </row>
    <row r="128" spans="1:8" s="469" customFormat="1">
      <c r="A128" s="149" t="s">
        <v>3604</v>
      </c>
      <c r="B128" s="32" t="s">
        <v>3533</v>
      </c>
      <c r="C128" s="149" t="s">
        <v>3602</v>
      </c>
      <c r="D128" s="446" t="s">
        <v>3603</v>
      </c>
      <c r="E128" s="469">
        <v>-33.469940999999999</v>
      </c>
      <c r="F128" s="469">
        <v>-70.611407999999997</v>
      </c>
      <c r="G128" s="469">
        <v>1</v>
      </c>
      <c r="H128" s="7"/>
    </row>
    <row r="129" spans="1:7" ht="14.25" customHeight="1">
      <c r="A129" s="468" t="s">
        <v>3532</v>
      </c>
      <c r="B129" s="32" t="s">
        <v>3533</v>
      </c>
      <c r="C129" s="252" t="s">
        <v>3605</v>
      </c>
      <c r="D129" s="446" t="s">
        <v>3603</v>
      </c>
      <c r="E129" s="166">
        <v>-36.310448000000001</v>
      </c>
      <c r="F129" s="469">
        <v>-72.556663999999998</v>
      </c>
      <c r="G129" s="469">
        <v>1</v>
      </c>
    </row>
    <row r="130" spans="1:7" ht="14.25" customHeight="1">
      <c r="A130" s="166" t="s">
        <v>3534</v>
      </c>
      <c r="B130" s="32" t="s">
        <v>3533</v>
      </c>
      <c r="C130" s="252" t="s">
        <v>3607</v>
      </c>
      <c r="D130" s="446" t="s">
        <v>3603</v>
      </c>
      <c r="E130" s="166">
        <v>-36.630023000000001</v>
      </c>
      <c r="F130" s="469">
        <v>-71.851935999999995</v>
      </c>
      <c r="G130" s="469">
        <v>1</v>
      </c>
    </row>
    <row r="131" spans="1:7" ht="14.25" customHeight="1">
      <c r="A131" s="166" t="s">
        <v>3535</v>
      </c>
      <c r="B131" s="32" t="s">
        <v>3533</v>
      </c>
      <c r="C131" s="252" t="s">
        <v>3606</v>
      </c>
      <c r="D131" s="446" t="s">
        <v>3603</v>
      </c>
      <c r="E131">
        <v>-36.653377999999996</v>
      </c>
      <c r="F131">
        <v>-72.414079999999998</v>
      </c>
      <c r="G131" s="469">
        <v>1</v>
      </c>
    </row>
    <row r="132" spans="1:7" ht="14.25" customHeight="1">
      <c r="A132" s="166" t="s">
        <v>3536</v>
      </c>
      <c r="B132" s="32" t="s">
        <v>3533</v>
      </c>
      <c r="C132" s="252" t="s">
        <v>3608</v>
      </c>
      <c r="D132" s="446" t="s">
        <v>3603</v>
      </c>
      <c r="E132">
        <v>-36.712060000000001</v>
      </c>
      <c r="F132">
        <v>-71.866544000000005</v>
      </c>
      <c r="G132" s="469">
        <v>1</v>
      </c>
    </row>
    <row r="133" spans="1:7" ht="14.25" customHeight="1">
      <c r="A133" s="166" t="s">
        <v>3537</v>
      </c>
      <c r="B133" s="32" t="s">
        <v>3533</v>
      </c>
      <c r="C133" s="252" t="s">
        <v>3609</v>
      </c>
      <c r="D133" s="446" t="s">
        <v>3603</v>
      </c>
      <c r="E133">
        <v>-34.960141999999998</v>
      </c>
      <c r="F133">
        <v>-71.256542999999994</v>
      </c>
      <c r="G133" s="469">
        <v>1</v>
      </c>
    </row>
    <row r="134" spans="1:7" ht="14.25" customHeight="1">
      <c r="A134" s="166" t="s">
        <v>3538</v>
      </c>
      <c r="B134" s="32" t="s">
        <v>3533</v>
      </c>
      <c r="C134" s="149" t="s">
        <v>3622</v>
      </c>
      <c r="D134" s="446" t="s">
        <v>3603</v>
      </c>
      <c r="E134">
        <v>-33.694429999999997</v>
      </c>
      <c r="F134">
        <v>-71.085932</v>
      </c>
      <c r="G134" s="469">
        <v>1</v>
      </c>
    </row>
    <row r="135" spans="1:7" ht="14.25" customHeight="1">
      <c r="A135" s="166" t="s">
        <v>3539</v>
      </c>
      <c r="B135" s="32" t="s">
        <v>3533</v>
      </c>
      <c r="C135" s="252" t="s">
        <v>3612</v>
      </c>
      <c r="D135" s="446" t="s">
        <v>3603</v>
      </c>
      <c r="E135" s="469">
        <v>-34.199314000000001</v>
      </c>
      <c r="F135" s="469">
        <v>-71.636666000000005</v>
      </c>
      <c r="G135" s="469">
        <v>1</v>
      </c>
    </row>
    <row r="136" spans="1:7" ht="14.25" customHeight="1">
      <c r="A136" s="166" t="s">
        <v>3540</v>
      </c>
      <c r="B136" s="32" t="s">
        <v>3533</v>
      </c>
      <c r="C136" s="252" t="s">
        <v>3613</v>
      </c>
      <c r="D136" s="446" t="s">
        <v>3603</v>
      </c>
      <c r="E136" s="469">
        <v>-35.918225999999997</v>
      </c>
      <c r="F136" s="469">
        <v>-71.436312000000001</v>
      </c>
      <c r="G136" s="469">
        <v>1</v>
      </c>
    </row>
    <row r="137" spans="1:7" ht="14.25" customHeight="1">
      <c r="B137" s="32"/>
      <c r="C137" s="149"/>
    </row>
    <row r="138" spans="1:7" ht="14.25" customHeight="1">
      <c r="B138" s="32"/>
    </row>
    <row r="139" spans="1:7" ht="14.25" customHeight="1">
      <c r="B139" s="32"/>
    </row>
    <row r="140" spans="1:7" ht="14.25" customHeight="1">
      <c r="B140" s="32"/>
    </row>
    <row r="141" spans="1:7" ht="14.25" customHeight="1">
      <c r="B141" s="32"/>
    </row>
    <row r="142" spans="1:7" ht="14.25" customHeight="1">
      <c r="B142" s="32"/>
    </row>
    <row r="143" spans="1:7" ht="14.25" customHeight="1">
      <c r="B143" s="32"/>
    </row>
    <row r="144" spans="1:7" ht="14.25" customHeight="1">
      <c r="B144" s="32"/>
    </row>
    <row r="145" spans="2:2" ht="14.25" customHeight="1">
      <c r="B145" s="32"/>
    </row>
    <row r="146" spans="2:2" ht="14.25" customHeight="1">
      <c r="B146" s="32"/>
    </row>
    <row r="147" spans="2:2" ht="14.25" customHeight="1">
      <c r="B147" s="32"/>
    </row>
    <row r="148" spans="2:2" ht="14.25" customHeight="1">
      <c r="B148" s="32"/>
    </row>
    <row r="149" spans="2:2" ht="14.25" customHeight="1">
      <c r="B149" s="32"/>
    </row>
    <row r="150" spans="2:2" ht="14.25" customHeight="1">
      <c r="B150" s="32"/>
    </row>
    <row r="151" spans="2:2" ht="14.25" customHeight="1">
      <c r="B151" s="32"/>
    </row>
    <row r="152" spans="2:2" ht="14.25" customHeight="1">
      <c r="B152" s="32"/>
    </row>
    <row r="153" spans="2:2" ht="14.25" customHeight="1">
      <c r="B153" s="32"/>
    </row>
    <row r="154" spans="2:2" ht="14.25" customHeight="1">
      <c r="B154" s="32"/>
    </row>
    <row r="155" spans="2:2" ht="14.25" customHeight="1">
      <c r="B155" s="32"/>
    </row>
    <row r="156" spans="2:2" ht="14.25" customHeight="1">
      <c r="B156" s="32"/>
    </row>
    <row r="157" spans="2:2" ht="14.25" customHeight="1">
      <c r="B157" s="32"/>
    </row>
    <row r="158" spans="2:2" ht="14.25" customHeight="1">
      <c r="B158" s="32"/>
    </row>
    <row r="159" spans="2:2" ht="14.25" customHeight="1">
      <c r="B159" s="32"/>
    </row>
    <row r="160" spans="2:2" ht="14.25" customHeight="1">
      <c r="B160" s="32"/>
    </row>
    <row r="161" spans="2:2" ht="14.25" customHeight="1">
      <c r="B161" s="32"/>
    </row>
    <row r="162" spans="2:2" ht="14.25" customHeight="1">
      <c r="B162" s="32"/>
    </row>
    <row r="163" spans="2:2" ht="14.25" customHeight="1">
      <c r="B163" s="32"/>
    </row>
    <row r="164" spans="2:2" ht="14.25" customHeight="1">
      <c r="B164" s="32"/>
    </row>
    <row r="165" spans="2:2" ht="14.25" customHeight="1">
      <c r="B165" s="32"/>
    </row>
    <row r="166" spans="2:2" ht="14.25" customHeight="1">
      <c r="B166" s="32"/>
    </row>
    <row r="167" spans="2:2" ht="14.25" customHeight="1">
      <c r="B167" s="32"/>
    </row>
    <row r="168" spans="2:2" ht="14.25" customHeight="1">
      <c r="B168" s="32"/>
    </row>
    <row r="169" spans="2:2" ht="14.25" customHeight="1">
      <c r="B169" s="32"/>
    </row>
    <row r="170" spans="2:2" ht="14.25" customHeight="1">
      <c r="B170" s="32"/>
    </row>
    <row r="171" spans="2:2" ht="14.25" customHeight="1">
      <c r="B171" s="32"/>
    </row>
    <row r="172" spans="2:2" ht="14.25" customHeight="1">
      <c r="B172" s="32"/>
    </row>
    <row r="173" spans="2:2" ht="14.25" customHeight="1">
      <c r="B173" s="32"/>
    </row>
    <row r="174" spans="2:2" ht="14.25" customHeight="1">
      <c r="B174" s="32"/>
    </row>
    <row r="175" spans="2:2" ht="14.25" customHeight="1">
      <c r="B175" s="32"/>
    </row>
    <row r="176" spans="2:2" ht="14.25" customHeight="1">
      <c r="B176" s="32"/>
    </row>
    <row r="177" spans="2:2" ht="14.25" customHeight="1">
      <c r="B177" s="32"/>
    </row>
    <row r="178" spans="2:2" ht="14.25" customHeight="1">
      <c r="B178" s="32"/>
    </row>
    <row r="179" spans="2:2" ht="14.25" customHeight="1">
      <c r="B179" s="32"/>
    </row>
    <row r="180" spans="2:2" ht="14.25" customHeight="1">
      <c r="B180" s="32"/>
    </row>
    <row r="181" spans="2:2" ht="14.25" customHeight="1">
      <c r="B181" s="32"/>
    </row>
    <row r="182" spans="2:2" ht="14.25" customHeight="1">
      <c r="B182" s="32"/>
    </row>
    <row r="183" spans="2:2" ht="14.25" customHeight="1">
      <c r="B183" s="32"/>
    </row>
    <row r="184" spans="2:2" ht="14.25" customHeight="1">
      <c r="B184" s="32"/>
    </row>
    <row r="185" spans="2:2" ht="14.25" customHeight="1">
      <c r="B185" s="32"/>
    </row>
    <row r="186" spans="2:2" ht="14.25" customHeight="1">
      <c r="B186" s="32"/>
    </row>
    <row r="187" spans="2:2" ht="14.25" customHeight="1">
      <c r="B187" s="32"/>
    </row>
    <row r="188" spans="2:2" ht="14.25" customHeight="1">
      <c r="B188" s="32"/>
    </row>
    <row r="189" spans="2:2" ht="14.25" customHeight="1">
      <c r="B189" s="32"/>
    </row>
    <row r="190" spans="2:2" ht="14.25" customHeight="1">
      <c r="B190" s="32"/>
    </row>
    <row r="191" spans="2:2" ht="14.25" customHeight="1">
      <c r="B191" s="32"/>
    </row>
    <row r="192" spans="2:2" ht="14.25" customHeight="1">
      <c r="B192" s="32"/>
    </row>
    <row r="193" spans="2:2" ht="14.25" customHeight="1">
      <c r="B193" s="32"/>
    </row>
    <row r="194" spans="2:2" ht="14.25" customHeight="1">
      <c r="B194" s="32"/>
    </row>
    <row r="195" spans="2:2" ht="14.25" customHeight="1">
      <c r="B195" s="32"/>
    </row>
    <row r="196" spans="2:2" ht="14.25" customHeight="1">
      <c r="B196" s="32"/>
    </row>
    <row r="197" spans="2:2" ht="14.25" customHeight="1">
      <c r="B197" s="32"/>
    </row>
    <row r="198" spans="2:2" ht="14.25" customHeight="1">
      <c r="B198" s="32"/>
    </row>
    <row r="199" spans="2:2" ht="14.25" customHeight="1">
      <c r="B199" s="32"/>
    </row>
    <row r="200" spans="2:2" ht="14.25" customHeight="1">
      <c r="B200" s="32"/>
    </row>
    <row r="201" spans="2:2" ht="14.25" customHeight="1">
      <c r="B201" s="32"/>
    </row>
    <row r="202" spans="2:2" ht="14.25" customHeight="1">
      <c r="B202" s="32"/>
    </row>
    <row r="203" spans="2:2" ht="14.25" customHeight="1">
      <c r="B203" s="32"/>
    </row>
    <row r="204" spans="2:2" ht="14.25" customHeight="1">
      <c r="B204" s="32"/>
    </row>
    <row r="205" spans="2:2" ht="14.25" customHeight="1">
      <c r="B205" s="32"/>
    </row>
    <row r="206" spans="2:2" ht="14.25" customHeight="1">
      <c r="B206" s="32"/>
    </row>
    <row r="207" spans="2:2" ht="14.25" customHeight="1">
      <c r="B207" s="32"/>
    </row>
    <row r="208" spans="2:2" ht="14.25" customHeight="1">
      <c r="B208" s="32"/>
    </row>
    <row r="209" spans="2:2" ht="14.25" customHeight="1">
      <c r="B209" s="32"/>
    </row>
    <row r="210" spans="2:2" ht="14.25" customHeight="1">
      <c r="B210" s="32"/>
    </row>
    <row r="211" spans="2:2" ht="14.25" customHeight="1">
      <c r="B211" s="32"/>
    </row>
    <row r="212" spans="2:2" ht="14.25" customHeight="1">
      <c r="B212" s="32"/>
    </row>
    <row r="213" spans="2:2" ht="14.25" customHeight="1">
      <c r="B213" s="32"/>
    </row>
    <row r="214" spans="2:2" ht="14.25" customHeight="1">
      <c r="B214" s="32"/>
    </row>
    <row r="215" spans="2:2" ht="14.25" customHeight="1">
      <c r="B215" s="32"/>
    </row>
    <row r="216" spans="2:2" ht="14.25" customHeight="1">
      <c r="B216" s="32"/>
    </row>
    <row r="217" spans="2:2" ht="14.25" customHeight="1">
      <c r="B217" s="32"/>
    </row>
    <row r="218" spans="2:2" ht="14.25" customHeight="1">
      <c r="B218" s="32"/>
    </row>
    <row r="219" spans="2:2" ht="14.25" customHeight="1">
      <c r="B219" s="32"/>
    </row>
    <row r="220" spans="2:2" ht="14.25" customHeight="1">
      <c r="B220" s="32"/>
    </row>
    <row r="221" spans="2:2" ht="14.25" customHeight="1">
      <c r="B221" s="32"/>
    </row>
    <row r="222" spans="2:2" ht="14.25" customHeight="1">
      <c r="B222" s="32"/>
    </row>
    <row r="223" spans="2:2" ht="14.25" customHeight="1">
      <c r="B223" s="32"/>
    </row>
    <row r="224" spans="2:2" ht="14.25" customHeight="1">
      <c r="B224" s="32"/>
    </row>
    <row r="225" spans="2:2" ht="14.25" customHeight="1">
      <c r="B225" s="32"/>
    </row>
    <row r="226" spans="2:2" ht="14.25" customHeight="1">
      <c r="B226" s="32"/>
    </row>
    <row r="227" spans="2:2" ht="14.25" customHeight="1">
      <c r="B227" s="32"/>
    </row>
    <row r="228" spans="2:2" ht="14.25" customHeight="1">
      <c r="B228" s="32"/>
    </row>
    <row r="229" spans="2:2" ht="14.25" customHeight="1">
      <c r="B229" s="32"/>
    </row>
    <row r="230" spans="2:2" ht="14.25" customHeight="1">
      <c r="B230" s="32"/>
    </row>
    <row r="231" spans="2:2" ht="14.25" customHeight="1">
      <c r="B231" s="32"/>
    </row>
    <row r="232" spans="2:2" ht="14.25" customHeight="1">
      <c r="B232" s="32"/>
    </row>
    <row r="233" spans="2:2" ht="14.25" customHeight="1">
      <c r="B233" s="32"/>
    </row>
    <row r="234" spans="2:2" ht="14.25" customHeight="1">
      <c r="B234" s="32"/>
    </row>
    <row r="235" spans="2:2" ht="14.25" customHeight="1">
      <c r="B235" s="32"/>
    </row>
    <row r="236" spans="2:2" ht="14.25" customHeight="1">
      <c r="B236" s="32"/>
    </row>
    <row r="237" spans="2:2" ht="14.25" customHeight="1">
      <c r="B237" s="32"/>
    </row>
    <row r="238" spans="2:2" ht="14.25" customHeight="1">
      <c r="B238" s="32"/>
    </row>
    <row r="239" spans="2:2" ht="14.25" customHeight="1">
      <c r="B239" s="32"/>
    </row>
    <row r="240" spans="2:2" ht="14.25" customHeight="1">
      <c r="B240" s="32"/>
    </row>
    <row r="241" spans="2:2" ht="14.25" customHeight="1">
      <c r="B241" s="32"/>
    </row>
    <row r="242" spans="2:2" ht="14.25" customHeight="1">
      <c r="B242" s="32"/>
    </row>
    <row r="243" spans="2:2" ht="14.25" customHeight="1">
      <c r="B243" s="32"/>
    </row>
    <row r="244" spans="2:2" ht="14.25" customHeight="1">
      <c r="B244" s="32"/>
    </row>
    <row r="245" spans="2:2" ht="14.25" customHeight="1">
      <c r="B245" s="32"/>
    </row>
    <row r="246" spans="2:2" ht="14.25" customHeight="1">
      <c r="B246" s="32"/>
    </row>
    <row r="247" spans="2:2" ht="14.25" customHeight="1">
      <c r="B247" s="32"/>
    </row>
    <row r="248" spans="2:2" ht="14.25" customHeight="1">
      <c r="B248" s="32"/>
    </row>
    <row r="249" spans="2:2" ht="14.25" customHeight="1">
      <c r="B249" s="32"/>
    </row>
    <row r="250" spans="2:2" ht="14.25" customHeight="1">
      <c r="B250" s="32"/>
    </row>
    <row r="251" spans="2:2" ht="14.25" customHeight="1">
      <c r="B251" s="32"/>
    </row>
    <row r="252" spans="2:2" ht="14.25" customHeight="1">
      <c r="B252" s="32"/>
    </row>
    <row r="253" spans="2:2" ht="14.25" customHeight="1">
      <c r="B253" s="32"/>
    </row>
    <row r="254" spans="2:2" ht="14.25" customHeight="1">
      <c r="B254" s="32"/>
    </row>
    <row r="255" spans="2:2" ht="14.25" customHeight="1">
      <c r="B255" s="32"/>
    </row>
    <row r="256" spans="2:2" ht="14.25" customHeight="1">
      <c r="B256" s="32"/>
    </row>
    <row r="257" spans="2:2" ht="14.25" customHeight="1">
      <c r="B257" s="32"/>
    </row>
    <row r="258" spans="2:2" ht="14.25" customHeight="1">
      <c r="B258" s="32"/>
    </row>
    <row r="259" spans="2:2" ht="14.25" customHeight="1">
      <c r="B259" s="32"/>
    </row>
    <row r="260" spans="2:2" ht="14.25" customHeight="1">
      <c r="B260" s="32"/>
    </row>
    <row r="261" spans="2:2" ht="14.25" customHeight="1">
      <c r="B261" s="32"/>
    </row>
    <row r="262" spans="2:2" ht="14.25" customHeight="1">
      <c r="B262" s="32"/>
    </row>
    <row r="263" spans="2:2" ht="14.25" customHeight="1">
      <c r="B263" s="32"/>
    </row>
    <row r="264" spans="2:2" ht="14.25" customHeight="1">
      <c r="B264" s="32"/>
    </row>
    <row r="265" spans="2:2" ht="14.25" customHeight="1">
      <c r="B265" s="32"/>
    </row>
    <row r="266" spans="2:2" ht="14.25" customHeight="1">
      <c r="B266" s="32"/>
    </row>
    <row r="267" spans="2:2" ht="14.25" customHeight="1">
      <c r="B267" s="32"/>
    </row>
    <row r="268" spans="2:2" ht="14.25" customHeight="1">
      <c r="B268" s="32"/>
    </row>
    <row r="269" spans="2:2" ht="14.25" customHeight="1">
      <c r="B269" s="32"/>
    </row>
    <row r="270" spans="2:2" ht="14.25" customHeight="1">
      <c r="B270" s="32"/>
    </row>
    <row r="271" spans="2:2" ht="14.25" customHeight="1">
      <c r="B271" s="32"/>
    </row>
    <row r="272" spans="2:2" ht="14.25" customHeight="1">
      <c r="B272" s="32"/>
    </row>
    <row r="273" spans="2:2" ht="14.25" customHeight="1">
      <c r="B273" s="32"/>
    </row>
    <row r="274" spans="2:2" ht="14.25" customHeight="1">
      <c r="B274" s="32"/>
    </row>
    <row r="275" spans="2:2" ht="14.25" customHeight="1">
      <c r="B275" s="32"/>
    </row>
    <row r="276" spans="2:2" ht="14.25" customHeight="1">
      <c r="B276" s="32"/>
    </row>
    <row r="277" spans="2:2" ht="14.25" customHeight="1">
      <c r="B277" s="32"/>
    </row>
    <row r="278" spans="2:2" ht="14.25" customHeight="1">
      <c r="B278" s="32"/>
    </row>
    <row r="279" spans="2:2" ht="14.25" customHeight="1">
      <c r="B279" s="32"/>
    </row>
    <row r="280" spans="2:2" ht="14.25" customHeight="1">
      <c r="B280" s="32"/>
    </row>
    <row r="281" spans="2:2" ht="14.25" customHeight="1">
      <c r="B281" s="32"/>
    </row>
    <row r="282" spans="2:2" ht="14.25" customHeight="1">
      <c r="B282" s="32"/>
    </row>
    <row r="283" spans="2:2" ht="14.25" customHeight="1">
      <c r="B283" s="32"/>
    </row>
    <row r="284" spans="2:2" ht="14.25" customHeight="1">
      <c r="B284" s="32"/>
    </row>
    <row r="285" spans="2:2" ht="14.25" customHeight="1">
      <c r="B285" s="32"/>
    </row>
    <row r="286" spans="2:2" ht="14.25" customHeight="1">
      <c r="B286" s="32"/>
    </row>
    <row r="287" spans="2:2" ht="14.25" customHeight="1">
      <c r="B287" s="32"/>
    </row>
    <row r="288" spans="2:2" ht="14.25" customHeight="1">
      <c r="B288" s="32"/>
    </row>
    <row r="289" spans="2:2" ht="14.25" customHeight="1">
      <c r="B289" s="32"/>
    </row>
    <row r="290" spans="2:2" ht="14.25" customHeight="1">
      <c r="B290" s="32"/>
    </row>
    <row r="291" spans="2:2" ht="14.25" customHeight="1">
      <c r="B291" s="32"/>
    </row>
    <row r="292" spans="2:2" ht="14.25" customHeight="1">
      <c r="B292" s="32"/>
    </row>
    <row r="293" spans="2:2" ht="14.25" customHeight="1">
      <c r="B293" s="32"/>
    </row>
    <row r="294" spans="2:2" ht="14.25" customHeight="1">
      <c r="B294" s="32"/>
    </row>
    <row r="295" spans="2:2" ht="14.25" customHeight="1">
      <c r="B295" s="32"/>
    </row>
    <row r="296" spans="2:2" ht="14.25" customHeight="1">
      <c r="B296" s="32"/>
    </row>
    <row r="297" spans="2:2" ht="14.25" customHeight="1">
      <c r="B297" s="32"/>
    </row>
    <row r="298" spans="2:2" ht="14.25" customHeight="1">
      <c r="B298" s="32"/>
    </row>
    <row r="299" spans="2:2" ht="14.25" customHeight="1">
      <c r="B299" s="32"/>
    </row>
    <row r="300" spans="2:2" ht="14.25" customHeight="1">
      <c r="B300" s="32"/>
    </row>
    <row r="301" spans="2:2" ht="14.25" customHeight="1">
      <c r="B301" s="32"/>
    </row>
    <row r="302" spans="2:2" ht="14.25" customHeight="1">
      <c r="B302" s="32"/>
    </row>
    <row r="303" spans="2:2" ht="14.25" customHeight="1">
      <c r="B303" s="32"/>
    </row>
    <row r="304" spans="2:2" ht="14.25" customHeight="1">
      <c r="B304" s="32"/>
    </row>
    <row r="305" spans="2:2" ht="14.25" customHeight="1">
      <c r="B305" s="32"/>
    </row>
    <row r="306" spans="2:2" ht="14.25" customHeight="1">
      <c r="B306" s="32"/>
    </row>
    <row r="307" spans="2:2" ht="14.25" customHeight="1">
      <c r="B307" s="32"/>
    </row>
    <row r="308" spans="2:2" ht="14.25" customHeight="1">
      <c r="B308" s="32"/>
    </row>
    <row r="309" spans="2:2" ht="14.25" customHeight="1">
      <c r="B309" s="32"/>
    </row>
    <row r="310" spans="2:2" ht="14.25" customHeight="1">
      <c r="B310" s="32"/>
    </row>
    <row r="311" spans="2:2" ht="14.25" customHeight="1">
      <c r="B311" s="32"/>
    </row>
    <row r="312" spans="2:2" ht="14.25" customHeight="1">
      <c r="B312" s="32"/>
    </row>
    <row r="313" spans="2:2" ht="14.25" customHeight="1">
      <c r="B313" s="32"/>
    </row>
    <row r="314" spans="2:2" ht="14.25" customHeight="1">
      <c r="B314" s="32"/>
    </row>
    <row r="315" spans="2:2" ht="14.25" customHeight="1">
      <c r="B315" s="32"/>
    </row>
    <row r="316" spans="2:2" ht="14.25" customHeight="1">
      <c r="B316" s="32"/>
    </row>
    <row r="317" spans="2:2" ht="14.25" customHeight="1">
      <c r="B317" s="32"/>
    </row>
    <row r="318" spans="2:2" ht="14.25" customHeight="1">
      <c r="B318" s="32"/>
    </row>
    <row r="319" spans="2:2" ht="14.25" customHeight="1">
      <c r="B319" s="32"/>
    </row>
    <row r="320" spans="2:2" ht="14.25" customHeight="1">
      <c r="B320" s="32"/>
    </row>
    <row r="321" spans="2:2" ht="14.25" customHeight="1">
      <c r="B321" s="32"/>
    </row>
    <row r="322" spans="2:2" ht="14.25" customHeight="1">
      <c r="B322" s="32"/>
    </row>
    <row r="323" spans="2:2" ht="14.25" customHeight="1">
      <c r="B323" s="32"/>
    </row>
    <row r="324" spans="2:2" ht="14.25" customHeight="1">
      <c r="B324" s="32"/>
    </row>
    <row r="325" spans="2:2" ht="14.25" customHeight="1">
      <c r="B325" s="32"/>
    </row>
    <row r="326" spans="2:2" ht="14.25" customHeight="1">
      <c r="B326" s="32"/>
    </row>
    <row r="327" spans="2:2" ht="14.25" customHeight="1">
      <c r="B327" s="32"/>
    </row>
    <row r="328" spans="2:2" ht="14.25" customHeight="1">
      <c r="B328" s="32"/>
    </row>
    <row r="329" spans="2:2" ht="14.25" customHeight="1">
      <c r="B329" s="32"/>
    </row>
    <row r="330" spans="2:2" ht="14.25" customHeight="1">
      <c r="B330" s="32"/>
    </row>
    <row r="331" spans="2:2" ht="14.25" customHeight="1">
      <c r="B331" s="32"/>
    </row>
    <row r="332" spans="2:2" ht="14.25" customHeight="1">
      <c r="B332" s="32"/>
    </row>
    <row r="333" spans="2:2" ht="14.25" customHeight="1">
      <c r="B333" s="32"/>
    </row>
    <row r="334" spans="2:2" ht="14.25" customHeight="1">
      <c r="B334" s="32"/>
    </row>
    <row r="335" spans="2:2" ht="14.25" customHeight="1">
      <c r="B335" s="32"/>
    </row>
    <row r="336" spans="2:2" ht="14.25" customHeight="1">
      <c r="B336" s="32"/>
    </row>
    <row r="337" spans="2:2" ht="14.25" customHeight="1">
      <c r="B337" s="32"/>
    </row>
    <row r="338" spans="2:2" ht="14.25" customHeight="1">
      <c r="B338" s="32"/>
    </row>
    <row r="339" spans="2:2" ht="14.25" customHeight="1">
      <c r="B339" s="32"/>
    </row>
    <row r="340" spans="2:2" ht="14.25" customHeight="1">
      <c r="B340" s="32"/>
    </row>
    <row r="341" spans="2:2" ht="14.25" customHeight="1">
      <c r="B341" s="32"/>
    </row>
    <row r="342" spans="2:2" ht="14.25" customHeight="1">
      <c r="B342" s="32"/>
    </row>
    <row r="343" spans="2:2" ht="14.25" customHeight="1">
      <c r="B343" s="32"/>
    </row>
    <row r="344" spans="2:2" ht="14.25" customHeight="1">
      <c r="B344" s="32"/>
    </row>
    <row r="345" spans="2:2" ht="14.25" customHeight="1">
      <c r="B345" s="32"/>
    </row>
    <row r="346" spans="2:2" ht="14.25" customHeight="1">
      <c r="B346" s="32"/>
    </row>
    <row r="347" spans="2:2" ht="14.25" customHeight="1">
      <c r="B347" s="32"/>
    </row>
    <row r="348" spans="2:2" ht="14.25" customHeight="1">
      <c r="B348" s="32"/>
    </row>
    <row r="349" spans="2:2" ht="14.25" customHeight="1">
      <c r="B349" s="32"/>
    </row>
    <row r="350" spans="2:2" ht="14.25" customHeight="1">
      <c r="B350" s="32"/>
    </row>
    <row r="351" spans="2:2" ht="14.25" customHeight="1">
      <c r="B351" s="32"/>
    </row>
    <row r="352" spans="2:2" ht="14.25" customHeight="1">
      <c r="B352" s="32"/>
    </row>
    <row r="353" spans="2:2" ht="14.25" customHeight="1">
      <c r="B353" s="32"/>
    </row>
    <row r="354" spans="2:2" ht="14.25" customHeight="1">
      <c r="B354" s="32"/>
    </row>
    <row r="355" spans="2:2" ht="14.25" customHeight="1">
      <c r="B355" s="32"/>
    </row>
    <row r="356" spans="2:2" ht="14.25" customHeight="1">
      <c r="B356" s="32"/>
    </row>
    <row r="357" spans="2:2" ht="14.25" customHeight="1">
      <c r="B357" s="32"/>
    </row>
    <row r="358" spans="2:2" ht="14.25" customHeight="1">
      <c r="B358" s="32"/>
    </row>
    <row r="359" spans="2:2" ht="14.25" customHeight="1">
      <c r="B359" s="32"/>
    </row>
    <row r="360" spans="2:2" ht="14.25" customHeight="1">
      <c r="B360" s="32"/>
    </row>
    <row r="361" spans="2:2" ht="14.25" customHeight="1">
      <c r="B361" s="32"/>
    </row>
    <row r="362" spans="2:2" ht="14.25" customHeight="1">
      <c r="B362" s="32"/>
    </row>
    <row r="363" spans="2:2" ht="14.25" customHeight="1">
      <c r="B363" s="32"/>
    </row>
    <row r="364" spans="2:2" ht="14.25" customHeight="1">
      <c r="B364" s="32"/>
    </row>
    <row r="365" spans="2:2" ht="14.25" customHeight="1">
      <c r="B365" s="32"/>
    </row>
    <row r="366" spans="2:2" ht="14.25" customHeight="1">
      <c r="B366" s="32"/>
    </row>
    <row r="367" spans="2:2" ht="14.25" customHeight="1">
      <c r="B367" s="32"/>
    </row>
    <row r="368" spans="2:2" ht="14.25" customHeight="1">
      <c r="B368" s="32"/>
    </row>
    <row r="369" spans="2:2" ht="14.25" customHeight="1">
      <c r="B369" s="32"/>
    </row>
    <row r="370" spans="2:2" ht="14.25" customHeight="1">
      <c r="B370" s="32"/>
    </row>
    <row r="371" spans="2:2" ht="14.25" customHeight="1">
      <c r="B371" s="32"/>
    </row>
    <row r="372" spans="2:2" ht="14.25" customHeight="1">
      <c r="B372" s="32"/>
    </row>
    <row r="373" spans="2:2" ht="14.25" customHeight="1">
      <c r="B373" s="32"/>
    </row>
    <row r="374" spans="2:2" ht="14.25" customHeight="1">
      <c r="B374" s="32"/>
    </row>
    <row r="375" spans="2:2" ht="14.25" customHeight="1">
      <c r="B375" s="32"/>
    </row>
    <row r="376" spans="2:2" ht="14.25" customHeight="1">
      <c r="B376" s="32"/>
    </row>
    <row r="377" spans="2:2" ht="14.25" customHeight="1">
      <c r="B377" s="32"/>
    </row>
    <row r="378" spans="2:2" ht="14.25" customHeight="1">
      <c r="B378" s="32"/>
    </row>
    <row r="379" spans="2:2" ht="14.25" customHeight="1">
      <c r="B379" s="32"/>
    </row>
    <row r="380" spans="2:2" ht="14.25" customHeight="1">
      <c r="B380" s="32"/>
    </row>
    <row r="381" spans="2:2" ht="14.25" customHeight="1">
      <c r="B381" s="32"/>
    </row>
    <row r="382" spans="2:2" ht="14.25" customHeight="1">
      <c r="B382" s="32"/>
    </row>
    <row r="383" spans="2:2" ht="14.25" customHeight="1">
      <c r="B383" s="32"/>
    </row>
    <row r="384" spans="2:2" ht="14.25" customHeight="1">
      <c r="B384" s="32"/>
    </row>
    <row r="385" spans="2:2" ht="14.25" customHeight="1">
      <c r="B385" s="32"/>
    </row>
    <row r="386" spans="2:2" ht="14.25" customHeight="1">
      <c r="B386" s="32"/>
    </row>
    <row r="387" spans="2:2" ht="14.25" customHeight="1">
      <c r="B387" s="32"/>
    </row>
    <row r="388" spans="2:2" ht="14.25" customHeight="1">
      <c r="B388" s="32"/>
    </row>
    <row r="389" spans="2:2" ht="14.25" customHeight="1">
      <c r="B389" s="32"/>
    </row>
    <row r="390" spans="2:2" ht="14.25" customHeight="1">
      <c r="B390" s="32"/>
    </row>
    <row r="391" spans="2:2" ht="14.25" customHeight="1">
      <c r="B391" s="32"/>
    </row>
    <row r="392" spans="2:2" ht="14.25" customHeight="1">
      <c r="B392" s="32"/>
    </row>
    <row r="393" spans="2:2" ht="14.25" customHeight="1">
      <c r="B393" s="32"/>
    </row>
    <row r="394" spans="2:2" ht="14.25" customHeight="1">
      <c r="B394" s="32"/>
    </row>
    <row r="395" spans="2:2" ht="14.25" customHeight="1">
      <c r="B395" s="32"/>
    </row>
    <row r="396" spans="2:2" ht="14.25" customHeight="1">
      <c r="B396" s="32"/>
    </row>
    <row r="397" spans="2:2" ht="14.25" customHeight="1">
      <c r="B397" s="32"/>
    </row>
    <row r="398" spans="2:2" ht="14.25" customHeight="1">
      <c r="B398" s="32"/>
    </row>
    <row r="399" spans="2:2" ht="14.25" customHeight="1">
      <c r="B399" s="32"/>
    </row>
    <row r="400" spans="2:2" ht="14.25" customHeight="1">
      <c r="B400" s="32"/>
    </row>
    <row r="401" spans="2:2" ht="14.25" customHeight="1">
      <c r="B401" s="32"/>
    </row>
    <row r="402" spans="2:2" ht="14.25" customHeight="1">
      <c r="B402" s="32"/>
    </row>
    <row r="403" spans="2:2" ht="14.25" customHeight="1">
      <c r="B403" s="32"/>
    </row>
    <row r="404" spans="2:2" ht="14.25" customHeight="1">
      <c r="B404" s="32"/>
    </row>
    <row r="405" spans="2:2" ht="14.25" customHeight="1">
      <c r="B405" s="32"/>
    </row>
    <row r="406" spans="2:2" ht="14.25" customHeight="1">
      <c r="B406" s="32"/>
    </row>
    <row r="407" spans="2:2" ht="14.25" customHeight="1">
      <c r="B407" s="32"/>
    </row>
    <row r="408" spans="2:2" ht="14.25" customHeight="1">
      <c r="B408" s="32"/>
    </row>
    <row r="409" spans="2:2" ht="14.25" customHeight="1">
      <c r="B409" s="32"/>
    </row>
    <row r="410" spans="2:2" ht="14.25" customHeight="1">
      <c r="B410" s="32"/>
    </row>
    <row r="411" spans="2:2" ht="14.25" customHeight="1">
      <c r="B411" s="32"/>
    </row>
    <row r="412" spans="2:2" ht="14.25" customHeight="1">
      <c r="B412" s="32"/>
    </row>
    <row r="413" spans="2:2" ht="14.25" customHeight="1">
      <c r="B413" s="32"/>
    </row>
    <row r="414" spans="2:2" ht="14.25" customHeight="1">
      <c r="B414" s="32"/>
    </row>
    <row r="415" spans="2:2" ht="14.25" customHeight="1">
      <c r="B415" s="32"/>
    </row>
    <row r="416" spans="2:2" ht="14.25" customHeight="1">
      <c r="B416" s="32"/>
    </row>
    <row r="417" spans="2:2" ht="14.25" customHeight="1">
      <c r="B417" s="32"/>
    </row>
    <row r="418" spans="2:2" ht="14.25" customHeight="1">
      <c r="B418" s="32"/>
    </row>
    <row r="419" spans="2:2" ht="14.25" customHeight="1">
      <c r="B419" s="32"/>
    </row>
    <row r="420" spans="2:2" ht="14.25" customHeight="1">
      <c r="B420" s="32"/>
    </row>
    <row r="421" spans="2:2" ht="14.25" customHeight="1">
      <c r="B421" s="32"/>
    </row>
    <row r="422" spans="2:2" ht="14.25" customHeight="1">
      <c r="B422" s="32"/>
    </row>
    <row r="423" spans="2:2" ht="14.25" customHeight="1">
      <c r="B423" s="32"/>
    </row>
    <row r="424" spans="2:2" ht="14.25" customHeight="1">
      <c r="B424" s="32"/>
    </row>
    <row r="425" spans="2:2" ht="14.25" customHeight="1">
      <c r="B425" s="32"/>
    </row>
    <row r="426" spans="2:2" ht="14.25" customHeight="1">
      <c r="B426" s="32"/>
    </row>
    <row r="427" spans="2:2" ht="14.25" customHeight="1">
      <c r="B427" s="32"/>
    </row>
    <row r="428" spans="2:2" ht="14.25" customHeight="1">
      <c r="B428" s="32"/>
    </row>
    <row r="429" spans="2:2" ht="14.25" customHeight="1">
      <c r="B429" s="32"/>
    </row>
    <row r="430" spans="2:2" ht="14.25" customHeight="1">
      <c r="B430" s="32"/>
    </row>
    <row r="431" spans="2:2" ht="14.25" customHeight="1">
      <c r="B431" s="32"/>
    </row>
    <row r="432" spans="2:2" ht="14.25" customHeight="1">
      <c r="B432" s="32"/>
    </row>
    <row r="433" spans="2:2" ht="14.25" customHeight="1">
      <c r="B433" s="32"/>
    </row>
    <row r="434" spans="2:2" ht="14.25" customHeight="1">
      <c r="B434" s="32"/>
    </row>
    <row r="435" spans="2:2" ht="14.25" customHeight="1">
      <c r="B435" s="32"/>
    </row>
    <row r="436" spans="2:2" ht="14.25" customHeight="1">
      <c r="B436" s="32"/>
    </row>
    <row r="437" spans="2:2" ht="14.25" customHeight="1">
      <c r="B437" s="32"/>
    </row>
    <row r="438" spans="2:2" ht="14.25" customHeight="1">
      <c r="B438" s="32"/>
    </row>
    <row r="439" spans="2:2" ht="14.25" customHeight="1">
      <c r="B439" s="32"/>
    </row>
    <row r="440" spans="2:2" ht="14.25" customHeight="1">
      <c r="B440" s="32"/>
    </row>
    <row r="441" spans="2:2" ht="14.25" customHeight="1">
      <c r="B441" s="32"/>
    </row>
    <row r="442" spans="2:2" ht="14.25" customHeight="1">
      <c r="B442" s="32"/>
    </row>
    <row r="443" spans="2:2" ht="14.25" customHeight="1">
      <c r="B443" s="32"/>
    </row>
    <row r="444" spans="2:2" ht="14.25" customHeight="1">
      <c r="B444" s="32"/>
    </row>
    <row r="445" spans="2:2" ht="14.25" customHeight="1">
      <c r="B445" s="32"/>
    </row>
    <row r="446" spans="2:2" ht="14.25" customHeight="1">
      <c r="B446" s="32"/>
    </row>
    <row r="447" spans="2:2" ht="14.25" customHeight="1">
      <c r="B447" s="32"/>
    </row>
    <row r="448" spans="2:2" ht="14.25" customHeight="1">
      <c r="B448" s="32"/>
    </row>
    <row r="449" spans="2:2" ht="14.25" customHeight="1">
      <c r="B449" s="32"/>
    </row>
    <row r="450" spans="2:2" ht="14.25" customHeight="1">
      <c r="B450" s="32"/>
    </row>
    <row r="451" spans="2:2" ht="14.25" customHeight="1">
      <c r="B451" s="32"/>
    </row>
    <row r="452" spans="2:2" ht="14.25" customHeight="1">
      <c r="B452" s="32"/>
    </row>
    <row r="453" spans="2:2" ht="14.25" customHeight="1">
      <c r="B453" s="32"/>
    </row>
    <row r="454" spans="2:2" ht="14.25" customHeight="1">
      <c r="B454" s="32"/>
    </row>
    <row r="455" spans="2:2" ht="14.25" customHeight="1">
      <c r="B455" s="32"/>
    </row>
    <row r="456" spans="2:2" ht="14.25" customHeight="1">
      <c r="B456" s="32"/>
    </row>
    <row r="457" spans="2:2" ht="14.25" customHeight="1">
      <c r="B457" s="32"/>
    </row>
    <row r="458" spans="2:2" ht="14.25" customHeight="1">
      <c r="B458" s="32"/>
    </row>
    <row r="459" spans="2:2" ht="14.25" customHeight="1">
      <c r="B459" s="32"/>
    </row>
    <row r="460" spans="2:2" ht="14.25" customHeight="1">
      <c r="B460" s="32"/>
    </row>
    <row r="461" spans="2:2" ht="14.25" customHeight="1">
      <c r="B461" s="32"/>
    </row>
    <row r="462" spans="2:2" ht="14.25" customHeight="1">
      <c r="B462" s="32"/>
    </row>
    <row r="463" spans="2:2" ht="14.25" customHeight="1">
      <c r="B463" s="32"/>
    </row>
    <row r="464" spans="2:2" ht="14.25" customHeight="1">
      <c r="B464" s="32"/>
    </row>
    <row r="465" spans="2:2" ht="14.25" customHeight="1">
      <c r="B465" s="32"/>
    </row>
    <row r="466" spans="2:2" ht="14.25" customHeight="1">
      <c r="B466" s="32"/>
    </row>
    <row r="467" spans="2:2" ht="14.25" customHeight="1">
      <c r="B467" s="32"/>
    </row>
    <row r="468" spans="2:2" ht="14.25" customHeight="1">
      <c r="B468" s="32"/>
    </row>
    <row r="469" spans="2:2" ht="14.25" customHeight="1">
      <c r="B469" s="32"/>
    </row>
    <row r="470" spans="2:2" ht="14.25" customHeight="1">
      <c r="B470" s="32"/>
    </row>
    <row r="471" spans="2:2" ht="14.25" customHeight="1">
      <c r="B471" s="32"/>
    </row>
    <row r="472" spans="2:2" ht="14.25" customHeight="1">
      <c r="B472" s="32"/>
    </row>
    <row r="473" spans="2:2" ht="14.25" customHeight="1">
      <c r="B473" s="32"/>
    </row>
    <row r="474" spans="2:2" ht="14.25" customHeight="1">
      <c r="B474" s="32"/>
    </row>
    <row r="475" spans="2:2" ht="14.25" customHeight="1">
      <c r="B475" s="32"/>
    </row>
    <row r="476" spans="2:2" ht="14.25" customHeight="1">
      <c r="B476" s="32"/>
    </row>
    <row r="477" spans="2:2" ht="14.25" customHeight="1">
      <c r="B477" s="32"/>
    </row>
    <row r="478" spans="2:2" ht="14.25" customHeight="1">
      <c r="B478" s="32"/>
    </row>
    <row r="479" spans="2:2" ht="14.25" customHeight="1">
      <c r="B479" s="32"/>
    </row>
    <row r="480" spans="2:2" ht="14.25" customHeight="1">
      <c r="B480" s="32"/>
    </row>
    <row r="481" spans="2:2" ht="14.25" customHeight="1">
      <c r="B481" s="32"/>
    </row>
    <row r="482" spans="2:2" ht="14.25" customHeight="1">
      <c r="B482" s="32"/>
    </row>
    <row r="483" spans="2:2" ht="14.25" customHeight="1">
      <c r="B483" s="32"/>
    </row>
    <row r="484" spans="2:2" ht="14.25" customHeight="1">
      <c r="B484" s="32"/>
    </row>
    <row r="485" spans="2:2" ht="14.25" customHeight="1">
      <c r="B485" s="32"/>
    </row>
    <row r="486" spans="2:2" ht="14.25" customHeight="1">
      <c r="B486" s="32"/>
    </row>
    <row r="487" spans="2:2" ht="14.25" customHeight="1">
      <c r="B487" s="32"/>
    </row>
    <row r="488" spans="2:2" ht="14.25" customHeight="1">
      <c r="B488" s="32"/>
    </row>
    <row r="489" spans="2:2" ht="14.25" customHeight="1">
      <c r="B489" s="32"/>
    </row>
    <row r="490" spans="2:2" ht="14.25" customHeight="1">
      <c r="B490" s="32"/>
    </row>
    <row r="491" spans="2:2" ht="14.25" customHeight="1">
      <c r="B491" s="32"/>
    </row>
    <row r="492" spans="2:2" ht="14.25" customHeight="1">
      <c r="B492" s="32"/>
    </row>
    <row r="493" spans="2:2" ht="14.25" customHeight="1">
      <c r="B493" s="32"/>
    </row>
    <row r="494" spans="2:2" ht="14.25" customHeight="1">
      <c r="B494" s="32"/>
    </row>
    <row r="495" spans="2:2" ht="14.25" customHeight="1">
      <c r="B495" s="32"/>
    </row>
    <row r="496" spans="2:2" ht="14.25" customHeight="1">
      <c r="B496" s="32"/>
    </row>
    <row r="497" spans="2:2" ht="14.25" customHeight="1">
      <c r="B497" s="32"/>
    </row>
    <row r="498" spans="2:2" ht="14.25" customHeight="1">
      <c r="B498" s="32"/>
    </row>
    <row r="499" spans="2:2" ht="14.25" customHeight="1">
      <c r="B499" s="32"/>
    </row>
    <row r="500" spans="2:2" ht="14.25" customHeight="1">
      <c r="B500" s="32"/>
    </row>
    <row r="501" spans="2:2" ht="14.25" customHeight="1">
      <c r="B501" s="32"/>
    </row>
    <row r="502" spans="2:2" ht="14.25" customHeight="1">
      <c r="B502" s="32"/>
    </row>
    <row r="503" spans="2:2" ht="14.25" customHeight="1">
      <c r="B503" s="32"/>
    </row>
    <row r="504" spans="2:2" ht="14.25" customHeight="1">
      <c r="B504" s="32"/>
    </row>
    <row r="505" spans="2:2" ht="14.25" customHeight="1">
      <c r="B505" s="32"/>
    </row>
    <row r="506" spans="2:2" ht="14.25" customHeight="1">
      <c r="B506" s="32"/>
    </row>
    <row r="507" spans="2:2" ht="14.25" customHeight="1">
      <c r="B507" s="32"/>
    </row>
    <row r="508" spans="2:2" ht="14.25" customHeight="1">
      <c r="B508" s="32"/>
    </row>
    <row r="509" spans="2:2" ht="14.25" customHeight="1">
      <c r="B509" s="32"/>
    </row>
    <row r="510" spans="2:2" ht="14.25" customHeight="1">
      <c r="B510" s="32"/>
    </row>
    <row r="511" spans="2:2" ht="14.25" customHeight="1">
      <c r="B511" s="32"/>
    </row>
    <row r="512" spans="2:2" ht="14.25" customHeight="1">
      <c r="B512" s="32"/>
    </row>
    <row r="513" spans="2:2" ht="14.25" customHeight="1">
      <c r="B513" s="32"/>
    </row>
    <row r="514" spans="2:2" ht="14.25" customHeight="1">
      <c r="B514" s="32"/>
    </row>
    <row r="515" spans="2:2" ht="14.25" customHeight="1">
      <c r="B515" s="32"/>
    </row>
    <row r="516" spans="2:2" ht="14.25" customHeight="1">
      <c r="B516" s="32"/>
    </row>
    <row r="517" spans="2:2" ht="14.25" customHeight="1">
      <c r="B517" s="32"/>
    </row>
    <row r="518" spans="2:2" ht="14.25" customHeight="1">
      <c r="B518" s="32"/>
    </row>
    <row r="519" spans="2:2" ht="14.25" customHeight="1">
      <c r="B519" s="32"/>
    </row>
    <row r="520" spans="2:2" ht="14.25" customHeight="1">
      <c r="B520" s="32"/>
    </row>
    <row r="521" spans="2:2" ht="14.25" customHeight="1">
      <c r="B521" s="32"/>
    </row>
    <row r="522" spans="2:2" ht="14.25" customHeight="1">
      <c r="B522" s="32"/>
    </row>
    <row r="523" spans="2:2" ht="14.25" customHeight="1">
      <c r="B523" s="32"/>
    </row>
    <row r="524" spans="2:2" ht="14.25" customHeight="1">
      <c r="B524" s="32"/>
    </row>
    <row r="525" spans="2:2" ht="14.25" customHeight="1">
      <c r="B525" s="32"/>
    </row>
    <row r="526" spans="2:2" ht="14.25" customHeight="1">
      <c r="B526" s="32"/>
    </row>
    <row r="527" spans="2:2" ht="14.25" customHeight="1">
      <c r="B527" s="32"/>
    </row>
    <row r="528" spans="2:2" ht="14.25" customHeight="1">
      <c r="B528" s="32"/>
    </row>
    <row r="529" spans="2:2" ht="14.25" customHeight="1">
      <c r="B529" s="32"/>
    </row>
    <row r="530" spans="2:2" ht="14.25" customHeight="1">
      <c r="B530" s="32"/>
    </row>
    <row r="531" spans="2:2" ht="14.25" customHeight="1">
      <c r="B531" s="32"/>
    </row>
    <row r="532" spans="2:2" ht="14.25" customHeight="1">
      <c r="B532" s="32"/>
    </row>
    <row r="533" spans="2:2" ht="14.25" customHeight="1">
      <c r="B533" s="32"/>
    </row>
    <row r="534" spans="2:2" ht="14.25" customHeight="1">
      <c r="B534" s="32"/>
    </row>
    <row r="535" spans="2:2" ht="14.25" customHeight="1">
      <c r="B535" s="32"/>
    </row>
    <row r="536" spans="2:2" ht="14.25" customHeight="1">
      <c r="B536" s="32"/>
    </row>
    <row r="537" spans="2:2" ht="14.25" customHeight="1">
      <c r="B537" s="32"/>
    </row>
    <row r="538" spans="2:2" ht="14.25" customHeight="1">
      <c r="B538" s="32"/>
    </row>
    <row r="539" spans="2:2" ht="14.25" customHeight="1">
      <c r="B539" s="32"/>
    </row>
    <row r="540" spans="2:2" ht="14.25" customHeight="1">
      <c r="B540" s="32"/>
    </row>
    <row r="541" spans="2:2" ht="14.25" customHeight="1">
      <c r="B541" s="32"/>
    </row>
    <row r="542" spans="2:2" ht="14.25" customHeight="1">
      <c r="B542" s="32"/>
    </row>
    <row r="543" spans="2:2" ht="14.25" customHeight="1">
      <c r="B543" s="32"/>
    </row>
    <row r="544" spans="2:2" ht="14.25" customHeight="1">
      <c r="B544" s="32"/>
    </row>
    <row r="545" spans="2:2" ht="14.25" customHeight="1">
      <c r="B545" s="32"/>
    </row>
    <row r="546" spans="2:2" ht="14.25" customHeight="1">
      <c r="B546" s="32"/>
    </row>
    <row r="547" spans="2:2" ht="14.25" customHeight="1">
      <c r="B547" s="32"/>
    </row>
    <row r="548" spans="2:2" ht="14.25" customHeight="1">
      <c r="B548" s="32"/>
    </row>
    <row r="549" spans="2:2" ht="14.25" customHeight="1">
      <c r="B549" s="32"/>
    </row>
    <row r="550" spans="2:2" ht="14.25" customHeight="1">
      <c r="B550" s="32"/>
    </row>
    <row r="551" spans="2:2" ht="14.25" customHeight="1">
      <c r="B551" s="32"/>
    </row>
    <row r="552" spans="2:2" ht="14.25" customHeight="1">
      <c r="B552" s="32"/>
    </row>
    <row r="553" spans="2:2" ht="14.25" customHeight="1">
      <c r="B553" s="32"/>
    </row>
    <row r="554" spans="2:2" ht="14.25" customHeight="1">
      <c r="B554" s="32"/>
    </row>
    <row r="555" spans="2:2" ht="14.25" customHeight="1">
      <c r="B555" s="32"/>
    </row>
    <row r="556" spans="2:2" ht="14.25" customHeight="1">
      <c r="B556" s="32"/>
    </row>
    <row r="557" spans="2:2" ht="14.25" customHeight="1">
      <c r="B557" s="32"/>
    </row>
    <row r="558" spans="2:2" ht="14.25" customHeight="1">
      <c r="B558" s="32"/>
    </row>
    <row r="559" spans="2:2" ht="14.25" customHeight="1">
      <c r="B559" s="32"/>
    </row>
    <row r="560" spans="2:2" ht="14.25" customHeight="1">
      <c r="B560" s="32"/>
    </row>
    <row r="561" spans="2:2" ht="14.25" customHeight="1">
      <c r="B561" s="32"/>
    </row>
    <row r="562" spans="2:2" ht="14.25" customHeight="1">
      <c r="B562" s="32"/>
    </row>
    <row r="563" spans="2:2" ht="14.25" customHeight="1">
      <c r="B563" s="32"/>
    </row>
    <row r="564" spans="2:2" ht="14.25" customHeight="1">
      <c r="B564" s="32"/>
    </row>
    <row r="565" spans="2:2" ht="14.25" customHeight="1">
      <c r="B565" s="32"/>
    </row>
    <row r="566" spans="2:2" ht="14.25" customHeight="1">
      <c r="B566" s="32"/>
    </row>
    <row r="567" spans="2:2" ht="14.25" customHeight="1">
      <c r="B567" s="32"/>
    </row>
    <row r="568" spans="2:2" ht="14.25" customHeight="1">
      <c r="B568" s="32"/>
    </row>
    <row r="569" spans="2:2" ht="14.25" customHeight="1">
      <c r="B569" s="32"/>
    </row>
    <row r="570" spans="2:2" ht="14.25" customHeight="1">
      <c r="B570" s="32"/>
    </row>
    <row r="571" spans="2:2" ht="14.25" customHeight="1">
      <c r="B571" s="32"/>
    </row>
    <row r="572" spans="2:2" ht="14.25" customHeight="1">
      <c r="B572" s="32"/>
    </row>
    <row r="573" spans="2:2" ht="14.25" customHeight="1">
      <c r="B573" s="32"/>
    </row>
    <row r="574" spans="2:2" ht="14.25" customHeight="1">
      <c r="B574" s="32"/>
    </row>
    <row r="575" spans="2:2" ht="14.25" customHeight="1">
      <c r="B575" s="32"/>
    </row>
    <row r="576" spans="2:2" ht="14.25" customHeight="1">
      <c r="B576" s="32"/>
    </row>
    <row r="577" spans="2:2" ht="14.25" customHeight="1">
      <c r="B577" s="32"/>
    </row>
    <row r="578" spans="2:2" ht="14.25" customHeight="1">
      <c r="B578" s="32"/>
    </row>
    <row r="579" spans="2:2" ht="14.25" customHeight="1">
      <c r="B579" s="32"/>
    </row>
    <row r="580" spans="2:2" ht="14.25" customHeight="1">
      <c r="B580" s="32"/>
    </row>
    <row r="581" spans="2:2" ht="14.25" customHeight="1">
      <c r="B581" s="32"/>
    </row>
    <row r="582" spans="2:2" ht="14.25" customHeight="1">
      <c r="B582" s="32"/>
    </row>
    <row r="583" spans="2:2" ht="14.25" customHeight="1">
      <c r="B583" s="32"/>
    </row>
    <row r="584" spans="2:2" ht="14.25" customHeight="1">
      <c r="B584" s="32"/>
    </row>
    <row r="585" spans="2:2" ht="14.25" customHeight="1">
      <c r="B585" s="32"/>
    </row>
    <row r="586" spans="2:2" ht="14.25" customHeight="1">
      <c r="B586" s="32"/>
    </row>
    <row r="587" spans="2:2" ht="14.25" customHeight="1">
      <c r="B587" s="32"/>
    </row>
    <row r="588" spans="2:2" ht="14.25" customHeight="1">
      <c r="B588" s="32"/>
    </row>
    <row r="589" spans="2:2" ht="14.25" customHeight="1">
      <c r="B589" s="32"/>
    </row>
    <row r="590" spans="2:2" ht="14.25" customHeight="1">
      <c r="B590" s="32"/>
    </row>
    <row r="591" spans="2:2" ht="14.25" customHeight="1">
      <c r="B591" s="32"/>
    </row>
    <row r="592" spans="2:2" ht="14.25" customHeight="1">
      <c r="B592" s="32"/>
    </row>
    <row r="593" spans="2:2" ht="14.25" customHeight="1">
      <c r="B593" s="32"/>
    </row>
    <row r="594" spans="2:2" ht="14.25" customHeight="1">
      <c r="B594" s="32"/>
    </row>
    <row r="595" spans="2:2" ht="14.25" customHeight="1">
      <c r="B595" s="32"/>
    </row>
    <row r="596" spans="2:2" ht="14.25" customHeight="1">
      <c r="B596" s="32"/>
    </row>
    <row r="597" spans="2:2" ht="14.25" customHeight="1">
      <c r="B597" s="32"/>
    </row>
    <row r="598" spans="2:2" ht="14.25" customHeight="1">
      <c r="B598" s="32"/>
    </row>
    <row r="599" spans="2:2" ht="14.25" customHeight="1">
      <c r="B599" s="32"/>
    </row>
    <row r="600" spans="2:2" ht="14.25" customHeight="1">
      <c r="B600" s="32"/>
    </row>
    <row r="601" spans="2:2" ht="14.25" customHeight="1">
      <c r="B601" s="32"/>
    </row>
    <row r="602" spans="2:2" ht="14.25" customHeight="1">
      <c r="B602" s="32"/>
    </row>
    <row r="603" spans="2:2" ht="14.25" customHeight="1">
      <c r="B603" s="32"/>
    </row>
    <row r="604" spans="2:2" ht="14.25" customHeight="1">
      <c r="B604" s="32"/>
    </row>
    <row r="605" spans="2:2" ht="14.25" customHeight="1">
      <c r="B605" s="32"/>
    </row>
    <row r="606" spans="2:2" ht="14.25" customHeight="1">
      <c r="B606" s="32"/>
    </row>
    <row r="607" spans="2:2" ht="14.25" customHeight="1">
      <c r="B607" s="32"/>
    </row>
    <row r="608" spans="2:2" ht="14.25" customHeight="1">
      <c r="B608" s="32"/>
    </row>
    <row r="609" spans="2:2" ht="14.25" customHeight="1">
      <c r="B609" s="32"/>
    </row>
    <row r="610" spans="2:2" ht="14.25" customHeight="1">
      <c r="B610" s="32"/>
    </row>
    <row r="611" spans="2:2" ht="14.25" customHeight="1">
      <c r="B611" s="32"/>
    </row>
    <row r="612" spans="2:2" ht="14.25" customHeight="1">
      <c r="B612" s="32"/>
    </row>
    <row r="613" spans="2:2" ht="14.25" customHeight="1">
      <c r="B613" s="32"/>
    </row>
    <row r="614" spans="2:2" ht="14.25" customHeight="1">
      <c r="B614" s="32"/>
    </row>
    <row r="615" spans="2:2" ht="14.25" customHeight="1">
      <c r="B615" s="32"/>
    </row>
    <row r="616" spans="2:2" ht="14.25" customHeight="1">
      <c r="B616" s="32"/>
    </row>
    <row r="617" spans="2:2" ht="14.25" customHeight="1">
      <c r="B617" s="32"/>
    </row>
    <row r="618" spans="2:2" ht="14.25" customHeight="1">
      <c r="B618" s="32"/>
    </row>
    <row r="619" spans="2:2" ht="14.25" customHeight="1">
      <c r="B619" s="32"/>
    </row>
    <row r="620" spans="2:2" ht="14.25" customHeight="1">
      <c r="B620" s="32"/>
    </row>
    <row r="621" spans="2:2" ht="14.25" customHeight="1">
      <c r="B621" s="32"/>
    </row>
    <row r="622" spans="2:2" ht="14.25" customHeight="1">
      <c r="B622" s="32"/>
    </row>
    <row r="623" spans="2:2" ht="14.25" customHeight="1">
      <c r="B623" s="32"/>
    </row>
    <row r="624" spans="2:2" ht="14.25" customHeight="1">
      <c r="B624" s="32"/>
    </row>
    <row r="625" spans="2:2" ht="14.25" customHeight="1">
      <c r="B625" s="32"/>
    </row>
    <row r="626" spans="2:2" ht="14.25" customHeight="1">
      <c r="B626" s="32"/>
    </row>
    <row r="627" spans="2:2" ht="14.25" customHeight="1">
      <c r="B627" s="32"/>
    </row>
    <row r="628" spans="2:2" ht="14.25" customHeight="1">
      <c r="B628" s="32"/>
    </row>
    <row r="629" spans="2:2" ht="14.25" customHeight="1">
      <c r="B629" s="32"/>
    </row>
    <row r="630" spans="2:2" ht="14.25" customHeight="1">
      <c r="B630" s="32"/>
    </row>
    <row r="631" spans="2:2" ht="14.25" customHeight="1">
      <c r="B631" s="32"/>
    </row>
    <row r="632" spans="2:2" ht="14.25" customHeight="1">
      <c r="B632" s="32"/>
    </row>
    <row r="633" spans="2:2" ht="14.25" customHeight="1">
      <c r="B633" s="32"/>
    </row>
    <row r="634" spans="2:2" ht="14.25" customHeight="1">
      <c r="B634" s="32"/>
    </row>
    <row r="635" spans="2:2" ht="14.25" customHeight="1">
      <c r="B635" s="32"/>
    </row>
    <row r="636" spans="2:2" ht="14.25" customHeight="1">
      <c r="B636" s="32"/>
    </row>
    <row r="637" spans="2:2" ht="14.25" customHeight="1">
      <c r="B637" s="32"/>
    </row>
    <row r="638" spans="2:2" ht="14.25" customHeight="1">
      <c r="B638" s="32"/>
    </row>
    <row r="639" spans="2:2" ht="14.25" customHeight="1">
      <c r="B639" s="32"/>
    </row>
    <row r="640" spans="2:2" ht="14.25" customHeight="1">
      <c r="B640" s="32"/>
    </row>
    <row r="641" spans="2:2" ht="14.25" customHeight="1">
      <c r="B641" s="32"/>
    </row>
    <row r="642" spans="2:2" ht="14.25" customHeight="1">
      <c r="B642" s="32"/>
    </row>
    <row r="643" spans="2:2" ht="14.25" customHeight="1">
      <c r="B643" s="32"/>
    </row>
    <row r="644" spans="2:2" ht="14.25" customHeight="1">
      <c r="B644" s="32"/>
    </row>
    <row r="645" spans="2:2" ht="14.25" customHeight="1">
      <c r="B645" s="32"/>
    </row>
    <row r="646" spans="2:2" ht="14.25" customHeight="1">
      <c r="B646" s="32"/>
    </row>
    <row r="647" spans="2:2" ht="14.25" customHeight="1">
      <c r="B647" s="32"/>
    </row>
    <row r="648" spans="2:2" ht="14.25" customHeight="1">
      <c r="B648" s="32"/>
    </row>
    <row r="649" spans="2:2" ht="14.25" customHeight="1">
      <c r="B649" s="32"/>
    </row>
    <row r="650" spans="2:2" ht="14.25" customHeight="1">
      <c r="B650" s="32"/>
    </row>
    <row r="651" spans="2:2" ht="14.25" customHeight="1">
      <c r="B651" s="32"/>
    </row>
    <row r="652" spans="2:2" ht="14.25" customHeight="1">
      <c r="B652" s="32"/>
    </row>
    <row r="653" spans="2:2" ht="14.25" customHeight="1">
      <c r="B653" s="32"/>
    </row>
    <row r="654" spans="2:2" ht="14.25" customHeight="1">
      <c r="B654" s="32"/>
    </row>
    <row r="655" spans="2:2" ht="14.25" customHeight="1">
      <c r="B655" s="32"/>
    </row>
    <row r="656" spans="2:2" ht="14.25" customHeight="1">
      <c r="B656" s="32"/>
    </row>
    <row r="657" spans="2:2" ht="14.25" customHeight="1">
      <c r="B657" s="32"/>
    </row>
    <row r="658" spans="2:2" ht="14.25" customHeight="1">
      <c r="B658" s="32"/>
    </row>
    <row r="659" spans="2:2" ht="14.25" customHeight="1">
      <c r="B659" s="32"/>
    </row>
    <row r="660" spans="2:2" ht="14.25" customHeight="1">
      <c r="B660" s="32"/>
    </row>
    <row r="661" spans="2:2" ht="14.25" customHeight="1">
      <c r="B661" s="32"/>
    </row>
    <row r="662" spans="2:2" ht="14.25" customHeight="1">
      <c r="B662" s="32"/>
    </row>
    <row r="663" spans="2:2" ht="14.25" customHeight="1">
      <c r="B663" s="32"/>
    </row>
    <row r="664" spans="2:2" ht="14.25" customHeight="1">
      <c r="B664" s="32"/>
    </row>
    <row r="665" spans="2:2" ht="14.25" customHeight="1">
      <c r="B665" s="32"/>
    </row>
    <row r="666" spans="2:2" ht="14.25" customHeight="1">
      <c r="B666" s="32"/>
    </row>
    <row r="667" spans="2:2" ht="14.25" customHeight="1">
      <c r="B667" s="32"/>
    </row>
    <row r="668" spans="2:2" ht="14.25" customHeight="1">
      <c r="B668" s="32"/>
    </row>
    <row r="669" spans="2:2" ht="14.25" customHeight="1">
      <c r="B669" s="32"/>
    </row>
    <row r="670" spans="2:2" ht="14.25" customHeight="1">
      <c r="B670" s="32"/>
    </row>
    <row r="671" spans="2:2" ht="14.25" customHeight="1">
      <c r="B671" s="32"/>
    </row>
    <row r="672" spans="2:2" ht="14.25" customHeight="1">
      <c r="B672" s="32"/>
    </row>
    <row r="673" spans="2:2" ht="14.25" customHeight="1">
      <c r="B673" s="32"/>
    </row>
    <row r="674" spans="2:2" ht="14.25" customHeight="1">
      <c r="B674" s="32"/>
    </row>
    <row r="675" spans="2:2" ht="14.25" customHeight="1">
      <c r="B675" s="32"/>
    </row>
    <row r="676" spans="2:2" ht="14.25" customHeight="1">
      <c r="B676" s="32"/>
    </row>
    <row r="677" spans="2:2" ht="14.25" customHeight="1">
      <c r="B677" s="32"/>
    </row>
    <row r="678" spans="2:2" ht="14.25" customHeight="1">
      <c r="B678" s="32"/>
    </row>
    <row r="679" spans="2:2" ht="14.25" customHeight="1">
      <c r="B679" s="32"/>
    </row>
    <row r="680" spans="2:2" ht="14.25" customHeight="1">
      <c r="B680" s="32"/>
    </row>
    <row r="681" spans="2:2" ht="14.25" customHeight="1">
      <c r="B681" s="32"/>
    </row>
    <row r="682" spans="2:2" ht="14.25" customHeight="1">
      <c r="B682" s="32"/>
    </row>
    <row r="683" spans="2:2" ht="14.25" customHeight="1">
      <c r="B683" s="32"/>
    </row>
    <row r="684" spans="2:2" ht="14.25" customHeight="1">
      <c r="B684" s="32"/>
    </row>
    <row r="685" spans="2:2" ht="14.25" customHeight="1">
      <c r="B685" s="32"/>
    </row>
    <row r="686" spans="2:2" ht="14.25" customHeight="1">
      <c r="B686" s="32"/>
    </row>
    <row r="687" spans="2:2" ht="14.25" customHeight="1">
      <c r="B687" s="32"/>
    </row>
    <row r="688" spans="2:2" ht="14.25" customHeight="1">
      <c r="B688" s="32"/>
    </row>
    <row r="689" spans="2:2" ht="14.25" customHeight="1">
      <c r="B689" s="32"/>
    </row>
    <row r="690" spans="2:2" ht="14.25" customHeight="1">
      <c r="B690" s="32"/>
    </row>
    <row r="691" spans="2:2" ht="14.25" customHeight="1">
      <c r="B691" s="32"/>
    </row>
    <row r="692" spans="2:2" ht="14.25" customHeight="1">
      <c r="B692" s="32"/>
    </row>
    <row r="693" spans="2:2" ht="14.25" customHeight="1">
      <c r="B693" s="32"/>
    </row>
    <row r="694" spans="2:2" ht="14.25" customHeight="1">
      <c r="B694" s="32"/>
    </row>
    <row r="695" spans="2:2" ht="14.25" customHeight="1">
      <c r="B695" s="32"/>
    </row>
    <row r="696" spans="2:2" ht="14.25" customHeight="1">
      <c r="B696" s="32"/>
    </row>
    <row r="697" spans="2:2" ht="14.25" customHeight="1">
      <c r="B697" s="32"/>
    </row>
    <row r="698" spans="2:2" ht="14.25" customHeight="1">
      <c r="B698" s="32"/>
    </row>
    <row r="699" spans="2:2" ht="14.25" customHeight="1">
      <c r="B699" s="32"/>
    </row>
    <row r="700" spans="2:2" ht="14.25" customHeight="1">
      <c r="B700" s="32"/>
    </row>
    <row r="701" spans="2:2" ht="14.25" customHeight="1">
      <c r="B701" s="32"/>
    </row>
    <row r="702" spans="2:2" ht="14.25" customHeight="1">
      <c r="B702" s="32"/>
    </row>
    <row r="703" spans="2:2" ht="14.25" customHeight="1">
      <c r="B703" s="32"/>
    </row>
    <row r="704" spans="2:2" ht="14.25" customHeight="1">
      <c r="B704" s="32"/>
    </row>
    <row r="705" spans="2:2" ht="14.25" customHeight="1">
      <c r="B705" s="32"/>
    </row>
    <row r="706" spans="2:2" ht="14.25" customHeight="1">
      <c r="B706" s="32"/>
    </row>
    <row r="707" spans="2:2" ht="14.25" customHeight="1">
      <c r="B707" s="32"/>
    </row>
    <row r="708" spans="2:2" ht="14.25" customHeight="1">
      <c r="B708" s="32"/>
    </row>
    <row r="709" spans="2:2" ht="14.25" customHeight="1">
      <c r="B709" s="32"/>
    </row>
    <row r="710" spans="2:2" ht="14.25" customHeight="1">
      <c r="B710" s="32"/>
    </row>
    <row r="711" spans="2:2" ht="14.25" customHeight="1">
      <c r="B711" s="32"/>
    </row>
    <row r="712" spans="2:2" ht="14.25" customHeight="1">
      <c r="B712" s="32"/>
    </row>
    <row r="713" spans="2:2" ht="14.25" customHeight="1">
      <c r="B713" s="32"/>
    </row>
    <row r="714" spans="2:2" ht="14.25" customHeight="1">
      <c r="B714" s="32"/>
    </row>
    <row r="715" spans="2:2" ht="14.25" customHeight="1">
      <c r="B715" s="32"/>
    </row>
    <row r="716" spans="2:2" ht="14.25" customHeight="1">
      <c r="B716" s="32"/>
    </row>
    <row r="717" spans="2:2" ht="14.25" customHeight="1">
      <c r="B717" s="32"/>
    </row>
    <row r="718" spans="2:2" ht="14.25" customHeight="1">
      <c r="B718" s="32"/>
    </row>
    <row r="719" spans="2:2" ht="14.25" customHeight="1">
      <c r="B719" s="32"/>
    </row>
    <row r="720" spans="2:2" ht="14.25" customHeight="1">
      <c r="B720" s="32"/>
    </row>
    <row r="721" spans="2:2" ht="14.25" customHeight="1">
      <c r="B721" s="32"/>
    </row>
    <row r="722" spans="2:2" ht="14.25" customHeight="1">
      <c r="B722" s="32"/>
    </row>
    <row r="723" spans="2:2" ht="14.25" customHeight="1">
      <c r="B723" s="32"/>
    </row>
    <row r="724" spans="2:2" ht="14.25" customHeight="1">
      <c r="B724" s="32"/>
    </row>
    <row r="725" spans="2:2" ht="14.25" customHeight="1">
      <c r="B725" s="32"/>
    </row>
    <row r="726" spans="2:2" ht="14.25" customHeight="1">
      <c r="B726" s="32"/>
    </row>
    <row r="727" spans="2:2" ht="14.25" customHeight="1">
      <c r="B727" s="32"/>
    </row>
    <row r="728" spans="2:2" ht="14.25" customHeight="1">
      <c r="B728" s="32"/>
    </row>
    <row r="729" spans="2:2" ht="14.25" customHeight="1">
      <c r="B729" s="32"/>
    </row>
    <row r="730" spans="2:2" ht="14.25" customHeight="1">
      <c r="B730" s="32"/>
    </row>
    <row r="731" spans="2:2" ht="14.25" customHeight="1">
      <c r="B731" s="32"/>
    </row>
    <row r="732" spans="2:2" ht="14.25" customHeight="1">
      <c r="B732" s="32"/>
    </row>
    <row r="733" spans="2:2" ht="14.25" customHeight="1">
      <c r="B733" s="32"/>
    </row>
    <row r="734" spans="2:2" ht="14.25" customHeight="1">
      <c r="B734" s="32"/>
    </row>
    <row r="735" spans="2:2" ht="14.25" customHeight="1">
      <c r="B735" s="32"/>
    </row>
    <row r="736" spans="2:2" ht="14.25" customHeight="1">
      <c r="B736" s="32"/>
    </row>
    <row r="737" spans="2:2" ht="14.25" customHeight="1">
      <c r="B737" s="32"/>
    </row>
    <row r="738" spans="2:2" ht="14.25" customHeight="1">
      <c r="B738" s="32"/>
    </row>
    <row r="739" spans="2:2" ht="14.25" customHeight="1">
      <c r="B739" s="32"/>
    </row>
    <row r="740" spans="2:2" ht="14.25" customHeight="1">
      <c r="B740" s="32"/>
    </row>
    <row r="741" spans="2:2" ht="14.25" customHeight="1">
      <c r="B741" s="32"/>
    </row>
    <row r="742" spans="2:2" ht="14.25" customHeight="1">
      <c r="B742" s="32"/>
    </row>
    <row r="743" spans="2:2" ht="14.25" customHeight="1">
      <c r="B743" s="32"/>
    </row>
    <row r="744" spans="2:2" ht="14.25" customHeight="1">
      <c r="B744" s="32"/>
    </row>
    <row r="745" spans="2:2" ht="14.25" customHeight="1">
      <c r="B745" s="32"/>
    </row>
    <row r="746" spans="2:2" ht="14.25" customHeight="1">
      <c r="B746" s="32"/>
    </row>
    <row r="747" spans="2:2" ht="14.25" customHeight="1">
      <c r="B747" s="32"/>
    </row>
    <row r="748" spans="2:2" ht="14.25" customHeight="1">
      <c r="B748" s="32"/>
    </row>
    <row r="749" spans="2:2" ht="14.25" customHeight="1">
      <c r="B749" s="32"/>
    </row>
    <row r="750" spans="2:2" ht="14.25" customHeight="1">
      <c r="B750" s="32"/>
    </row>
    <row r="751" spans="2:2" ht="14.25" customHeight="1">
      <c r="B751" s="32"/>
    </row>
    <row r="752" spans="2:2" ht="14.25" customHeight="1">
      <c r="B752" s="32"/>
    </row>
    <row r="753" spans="2:2" ht="14.25" customHeight="1">
      <c r="B753" s="32"/>
    </row>
    <row r="754" spans="2:2" ht="14.25" customHeight="1">
      <c r="B754" s="32"/>
    </row>
    <row r="755" spans="2:2" ht="14.25" customHeight="1">
      <c r="B755" s="32"/>
    </row>
    <row r="756" spans="2:2" ht="14.25" customHeight="1">
      <c r="B756" s="32"/>
    </row>
    <row r="757" spans="2:2" ht="14.25" customHeight="1">
      <c r="B757" s="32"/>
    </row>
    <row r="758" spans="2:2" ht="14.25" customHeight="1">
      <c r="B758" s="32"/>
    </row>
    <row r="759" spans="2:2" ht="14.25" customHeight="1">
      <c r="B759" s="32"/>
    </row>
    <row r="760" spans="2:2" ht="14.25" customHeight="1">
      <c r="B760" s="32"/>
    </row>
    <row r="761" spans="2:2" ht="14.25" customHeight="1">
      <c r="B761" s="32"/>
    </row>
    <row r="762" spans="2:2" ht="14.25" customHeight="1">
      <c r="B762" s="32"/>
    </row>
    <row r="763" spans="2:2" ht="14.25" customHeight="1">
      <c r="B763" s="32"/>
    </row>
    <row r="764" spans="2:2" ht="14.25" customHeight="1">
      <c r="B764" s="32"/>
    </row>
    <row r="765" spans="2:2" ht="14.25" customHeight="1">
      <c r="B765" s="32"/>
    </row>
    <row r="766" spans="2:2" ht="14.25" customHeight="1">
      <c r="B766" s="32"/>
    </row>
    <row r="767" spans="2:2" ht="14.25" customHeight="1">
      <c r="B767" s="32"/>
    </row>
    <row r="768" spans="2:2" ht="14.25" customHeight="1">
      <c r="B768" s="32"/>
    </row>
    <row r="769" spans="2:2" ht="14.25" customHeight="1">
      <c r="B769" s="32"/>
    </row>
    <row r="770" spans="2:2" ht="14.25" customHeight="1">
      <c r="B770" s="32"/>
    </row>
    <row r="771" spans="2:2" ht="14.25" customHeight="1">
      <c r="B771" s="32"/>
    </row>
    <row r="772" spans="2:2" ht="14.25" customHeight="1">
      <c r="B772" s="32"/>
    </row>
    <row r="773" spans="2:2" ht="14.25" customHeight="1">
      <c r="B773" s="32"/>
    </row>
    <row r="774" spans="2:2" ht="14.25" customHeight="1">
      <c r="B774" s="32"/>
    </row>
    <row r="775" spans="2:2" ht="14.25" customHeight="1">
      <c r="B775" s="32"/>
    </row>
    <row r="776" spans="2:2" ht="14.25" customHeight="1">
      <c r="B776" s="32"/>
    </row>
    <row r="777" spans="2:2" ht="14.25" customHeight="1">
      <c r="B777" s="32"/>
    </row>
    <row r="778" spans="2:2" ht="14.25" customHeight="1">
      <c r="B778" s="32"/>
    </row>
    <row r="779" spans="2:2" ht="14.25" customHeight="1">
      <c r="B779" s="32"/>
    </row>
    <row r="780" spans="2:2" ht="14.25" customHeight="1">
      <c r="B780" s="32"/>
    </row>
    <row r="781" spans="2:2" ht="14.25" customHeight="1">
      <c r="B781" s="32"/>
    </row>
    <row r="782" spans="2:2" ht="14.25" customHeight="1">
      <c r="B782" s="32"/>
    </row>
    <row r="783" spans="2:2" ht="14.25" customHeight="1">
      <c r="B783" s="32"/>
    </row>
    <row r="784" spans="2:2" ht="14.25" customHeight="1">
      <c r="B784" s="32"/>
    </row>
    <row r="785" spans="2:2" ht="14.25" customHeight="1">
      <c r="B785" s="32"/>
    </row>
    <row r="786" spans="2:2" ht="14.25" customHeight="1">
      <c r="B786" s="32"/>
    </row>
    <row r="787" spans="2:2" ht="14.25" customHeight="1">
      <c r="B787" s="32"/>
    </row>
    <row r="788" spans="2:2" ht="14.25" customHeight="1">
      <c r="B788" s="32"/>
    </row>
    <row r="789" spans="2:2" ht="14.25" customHeight="1">
      <c r="B789" s="32"/>
    </row>
    <row r="790" spans="2:2" ht="14.25" customHeight="1">
      <c r="B790" s="32"/>
    </row>
    <row r="791" spans="2:2" ht="14.25" customHeight="1">
      <c r="B791" s="32"/>
    </row>
    <row r="792" spans="2:2" ht="14.25" customHeight="1">
      <c r="B792" s="32"/>
    </row>
    <row r="793" spans="2:2" ht="14.25" customHeight="1">
      <c r="B793" s="32"/>
    </row>
    <row r="794" spans="2:2" ht="14.25" customHeight="1">
      <c r="B794" s="32"/>
    </row>
    <row r="795" spans="2:2" ht="14.25" customHeight="1">
      <c r="B795" s="32"/>
    </row>
    <row r="796" spans="2:2" ht="14.25" customHeight="1">
      <c r="B796" s="32"/>
    </row>
    <row r="797" spans="2:2" ht="14.25" customHeight="1">
      <c r="B797" s="32"/>
    </row>
    <row r="798" spans="2:2" ht="14.25" customHeight="1">
      <c r="B798" s="32"/>
    </row>
    <row r="799" spans="2:2" ht="14.25" customHeight="1">
      <c r="B799" s="32"/>
    </row>
    <row r="800" spans="2:2" ht="14.25" customHeight="1">
      <c r="B800" s="32"/>
    </row>
    <row r="801" spans="2:2" ht="14.25" customHeight="1">
      <c r="B801" s="32"/>
    </row>
    <row r="802" spans="2:2" ht="14.25" customHeight="1">
      <c r="B802" s="32"/>
    </row>
    <row r="803" spans="2:2" ht="14.25" customHeight="1">
      <c r="B803" s="32"/>
    </row>
    <row r="804" spans="2:2" ht="14.25" customHeight="1">
      <c r="B804" s="32"/>
    </row>
    <row r="805" spans="2:2" ht="14.25" customHeight="1">
      <c r="B805" s="32"/>
    </row>
    <row r="806" spans="2:2" ht="14.25" customHeight="1">
      <c r="B806" s="32"/>
    </row>
    <row r="807" spans="2:2" ht="14.25" customHeight="1">
      <c r="B807" s="32"/>
    </row>
    <row r="808" spans="2:2" ht="14.25" customHeight="1">
      <c r="B808" s="32"/>
    </row>
    <row r="809" spans="2:2" ht="14.25" customHeight="1">
      <c r="B809" s="32"/>
    </row>
    <row r="810" spans="2:2" ht="14.25" customHeight="1">
      <c r="B810" s="32"/>
    </row>
    <row r="811" spans="2:2" ht="14.25" customHeight="1">
      <c r="B811" s="32"/>
    </row>
    <row r="812" spans="2:2" ht="14.25" customHeight="1">
      <c r="B812" s="32"/>
    </row>
    <row r="813" spans="2:2" ht="14.25" customHeight="1">
      <c r="B813" s="32"/>
    </row>
    <row r="814" spans="2:2" ht="14.25" customHeight="1">
      <c r="B814" s="32"/>
    </row>
    <row r="815" spans="2:2" ht="14.25" customHeight="1">
      <c r="B815" s="32"/>
    </row>
    <row r="816" spans="2:2" ht="14.25" customHeight="1">
      <c r="B816" s="32"/>
    </row>
    <row r="817" spans="2:2" ht="14.25" customHeight="1">
      <c r="B817" s="32"/>
    </row>
    <row r="818" spans="2:2" ht="14.25" customHeight="1">
      <c r="B818" s="32"/>
    </row>
    <row r="819" spans="2:2" ht="14.25" customHeight="1">
      <c r="B819" s="32"/>
    </row>
    <row r="820" spans="2:2" ht="14.25" customHeight="1">
      <c r="B820" s="32"/>
    </row>
    <row r="821" spans="2:2" ht="14.25" customHeight="1">
      <c r="B821" s="32"/>
    </row>
    <row r="822" spans="2:2" ht="14.25" customHeight="1">
      <c r="B822" s="32"/>
    </row>
    <row r="823" spans="2:2" ht="14.25" customHeight="1">
      <c r="B823" s="32"/>
    </row>
    <row r="824" spans="2:2" ht="14.25" customHeight="1">
      <c r="B824" s="32"/>
    </row>
    <row r="825" spans="2:2" ht="14.25" customHeight="1">
      <c r="B825" s="32"/>
    </row>
    <row r="826" spans="2:2" ht="14.25" customHeight="1">
      <c r="B826" s="32"/>
    </row>
    <row r="827" spans="2:2" ht="14.25" customHeight="1">
      <c r="B827" s="32"/>
    </row>
    <row r="828" spans="2:2" ht="14.25" customHeight="1">
      <c r="B828" s="32"/>
    </row>
    <row r="829" spans="2:2" ht="14.25" customHeight="1">
      <c r="B829" s="32"/>
    </row>
    <row r="830" spans="2:2" ht="14.25" customHeight="1">
      <c r="B830" s="32"/>
    </row>
    <row r="831" spans="2:2" ht="14.25" customHeight="1">
      <c r="B831" s="32"/>
    </row>
    <row r="832" spans="2:2" ht="14.25" customHeight="1">
      <c r="B832" s="32"/>
    </row>
    <row r="833" spans="2:2" ht="14.25" customHeight="1">
      <c r="B833" s="32"/>
    </row>
    <row r="834" spans="2:2" ht="14.25" customHeight="1">
      <c r="B834" s="32"/>
    </row>
    <row r="835" spans="2:2" ht="14.25" customHeight="1">
      <c r="B835" s="32"/>
    </row>
    <row r="836" spans="2:2" ht="14.25" customHeight="1">
      <c r="B836" s="32"/>
    </row>
    <row r="837" spans="2:2" ht="14.25" customHeight="1">
      <c r="B837" s="32"/>
    </row>
    <row r="838" spans="2:2" ht="14.25" customHeight="1">
      <c r="B838" s="32"/>
    </row>
    <row r="839" spans="2:2" ht="14.25" customHeight="1">
      <c r="B839" s="32"/>
    </row>
    <row r="840" spans="2:2" ht="14.25" customHeight="1">
      <c r="B840" s="32"/>
    </row>
    <row r="841" spans="2:2" ht="14.25" customHeight="1">
      <c r="B841" s="32"/>
    </row>
    <row r="842" spans="2:2" ht="14.25" customHeight="1">
      <c r="B842" s="32"/>
    </row>
    <row r="843" spans="2:2" ht="14.25" customHeight="1">
      <c r="B843" s="32"/>
    </row>
    <row r="844" spans="2:2" ht="14.25" customHeight="1">
      <c r="B844" s="32"/>
    </row>
    <row r="845" spans="2:2" ht="14.25" customHeight="1">
      <c r="B845" s="32"/>
    </row>
    <row r="846" spans="2:2" ht="14.25" customHeight="1">
      <c r="B846" s="32"/>
    </row>
    <row r="847" spans="2:2" ht="14.25" customHeight="1">
      <c r="B847" s="32"/>
    </row>
    <row r="848" spans="2:2" ht="14.25" customHeight="1">
      <c r="B848" s="32"/>
    </row>
    <row r="849" spans="2:2" ht="14.25" customHeight="1">
      <c r="B849" s="32"/>
    </row>
    <row r="850" spans="2:2" ht="14.25" customHeight="1">
      <c r="B850" s="32"/>
    </row>
    <row r="851" spans="2:2" ht="14.25" customHeight="1">
      <c r="B851" s="32"/>
    </row>
    <row r="852" spans="2:2" ht="14.25" customHeight="1">
      <c r="B852" s="32"/>
    </row>
    <row r="853" spans="2:2" ht="14.25" customHeight="1">
      <c r="B853" s="32"/>
    </row>
    <row r="854" spans="2:2" ht="14.25" customHeight="1">
      <c r="B854" s="32"/>
    </row>
    <row r="855" spans="2:2" ht="14.25" customHeight="1">
      <c r="B855" s="32"/>
    </row>
    <row r="856" spans="2:2" ht="14.25" customHeight="1">
      <c r="B856" s="32"/>
    </row>
    <row r="857" spans="2:2" ht="14.25" customHeight="1">
      <c r="B857" s="32"/>
    </row>
    <row r="858" spans="2:2" ht="14.25" customHeight="1">
      <c r="B858" s="32"/>
    </row>
    <row r="859" spans="2:2" ht="14.25" customHeight="1">
      <c r="B859" s="32"/>
    </row>
    <row r="860" spans="2:2" ht="14.25" customHeight="1">
      <c r="B860" s="32"/>
    </row>
    <row r="861" spans="2:2" ht="14.25" customHeight="1">
      <c r="B861" s="32"/>
    </row>
    <row r="862" spans="2:2" ht="14.25" customHeight="1">
      <c r="B862" s="32"/>
    </row>
    <row r="863" spans="2:2" ht="14.25" customHeight="1">
      <c r="B863" s="32"/>
    </row>
    <row r="864" spans="2:2" ht="14.25" customHeight="1">
      <c r="B864" s="32"/>
    </row>
    <row r="865" spans="2:2" ht="14.25" customHeight="1">
      <c r="B865" s="32"/>
    </row>
    <row r="866" spans="2:2" ht="14.25" customHeight="1">
      <c r="B866" s="32"/>
    </row>
    <row r="867" spans="2:2" ht="14.25" customHeight="1">
      <c r="B867" s="32"/>
    </row>
    <row r="868" spans="2:2" ht="14.25" customHeight="1">
      <c r="B868" s="32"/>
    </row>
    <row r="869" spans="2:2" ht="14.25" customHeight="1">
      <c r="B869" s="32"/>
    </row>
    <row r="870" spans="2:2" ht="14.25" customHeight="1">
      <c r="B870" s="32"/>
    </row>
    <row r="871" spans="2:2" ht="14.25" customHeight="1">
      <c r="B871" s="32"/>
    </row>
    <row r="872" spans="2:2" ht="14.25" customHeight="1">
      <c r="B872" s="32"/>
    </row>
    <row r="873" spans="2:2" ht="14.25" customHeight="1">
      <c r="B873" s="32"/>
    </row>
    <row r="874" spans="2:2" ht="14.25" customHeight="1">
      <c r="B874" s="32"/>
    </row>
    <row r="875" spans="2:2" ht="14.25" customHeight="1">
      <c r="B875" s="32"/>
    </row>
    <row r="876" spans="2:2" ht="14.25" customHeight="1">
      <c r="B876" s="32"/>
    </row>
    <row r="877" spans="2:2" ht="14.25" customHeight="1">
      <c r="B877" s="32"/>
    </row>
    <row r="878" spans="2:2" ht="14.25" customHeight="1">
      <c r="B878" s="32"/>
    </row>
    <row r="879" spans="2:2" ht="14.25" customHeight="1">
      <c r="B879" s="32"/>
    </row>
    <row r="880" spans="2:2" ht="14.25" customHeight="1">
      <c r="B880" s="32"/>
    </row>
    <row r="881" spans="2:2" ht="14.25" customHeight="1">
      <c r="B881" s="32"/>
    </row>
    <row r="882" spans="2:2" ht="14.25" customHeight="1">
      <c r="B882" s="32"/>
    </row>
    <row r="883" spans="2:2" ht="14.25" customHeight="1">
      <c r="B883" s="32"/>
    </row>
    <row r="884" spans="2:2" ht="14.25" customHeight="1">
      <c r="B884" s="32"/>
    </row>
    <row r="885" spans="2:2" ht="14.25" customHeight="1">
      <c r="B885" s="32"/>
    </row>
    <row r="886" spans="2:2" ht="14.25" customHeight="1">
      <c r="B886" s="32"/>
    </row>
    <row r="887" spans="2:2" ht="14.25" customHeight="1">
      <c r="B887" s="32"/>
    </row>
    <row r="888" spans="2:2" ht="14.25" customHeight="1">
      <c r="B888" s="32"/>
    </row>
    <row r="889" spans="2:2" ht="14.25" customHeight="1">
      <c r="B889" s="32"/>
    </row>
    <row r="890" spans="2:2" ht="14.25" customHeight="1">
      <c r="B890" s="32"/>
    </row>
    <row r="891" spans="2:2" ht="14.25" customHeight="1">
      <c r="B891" s="32"/>
    </row>
    <row r="892" spans="2:2" ht="14.25" customHeight="1">
      <c r="B892" s="32"/>
    </row>
    <row r="893" spans="2:2" ht="14.25" customHeight="1">
      <c r="B893" s="32"/>
    </row>
    <row r="894" spans="2:2" ht="14.25" customHeight="1">
      <c r="B894" s="32"/>
    </row>
    <row r="895" spans="2:2" ht="14.25" customHeight="1">
      <c r="B895" s="32"/>
    </row>
    <row r="896" spans="2:2" ht="14.25" customHeight="1">
      <c r="B896" s="32"/>
    </row>
    <row r="897" spans="2:2" ht="14.25" customHeight="1">
      <c r="B897" s="32"/>
    </row>
    <row r="898" spans="2:2" ht="14.25" customHeight="1">
      <c r="B898" s="32"/>
    </row>
    <row r="899" spans="2:2" ht="14.25" customHeight="1">
      <c r="B899" s="32"/>
    </row>
    <row r="900" spans="2:2" ht="14.25" customHeight="1">
      <c r="B900" s="32"/>
    </row>
    <row r="901" spans="2:2" ht="14.25" customHeight="1">
      <c r="B901" s="32"/>
    </row>
    <row r="902" spans="2:2" ht="14.25" customHeight="1">
      <c r="B902" s="32"/>
    </row>
    <row r="903" spans="2:2" ht="14.25" customHeight="1">
      <c r="B903" s="32"/>
    </row>
    <row r="904" spans="2:2" ht="14.25" customHeight="1">
      <c r="B904" s="32"/>
    </row>
    <row r="905" spans="2:2" ht="14.25" customHeight="1">
      <c r="B905" s="32"/>
    </row>
    <row r="906" spans="2:2" ht="14.25" customHeight="1">
      <c r="B906" s="32"/>
    </row>
    <row r="907" spans="2:2" ht="14.25" customHeight="1">
      <c r="B907" s="32"/>
    </row>
    <row r="908" spans="2:2" ht="14.25" customHeight="1">
      <c r="B908" s="32"/>
    </row>
    <row r="909" spans="2:2" ht="14.25" customHeight="1">
      <c r="B909" s="32"/>
    </row>
    <row r="910" spans="2:2" ht="14.25" customHeight="1">
      <c r="B910" s="32"/>
    </row>
    <row r="911" spans="2:2" ht="14.25" customHeight="1">
      <c r="B911" s="32"/>
    </row>
    <row r="912" spans="2:2" ht="14.25" customHeight="1">
      <c r="B912" s="32"/>
    </row>
    <row r="913" spans="2:2" ht="14.25" customHeight="1">
      <c r="B913" s="32"/>
    </row>
    <row r="914" spans="2:2" ht="14.25" customHeight="1">
      <c r="B914" s="32"/>
    </row>
    <row r="915" spans="2:2" ht="14.25" customHeight="1">
      <c r="B915" s="32"/>
    </row>
    <row r="916" spans="2:2" ht="14.25" customHeight="1">
      <c r="B916" s="32"/>
    </row>
    <row r="917" spans="2:2" ht="14.25" customHeight="1">
      <c r="B917" s="32"/>
    </row>
    <row r="918" spans="2:2" ht="14.25" customHeight="1">
      <c r="B918" s="32"/>
    </row>
    <row r="919" spans="2:2" ht="14.25" customHeight="1">
      <c r="B919" s="32"/>
    </row>
    <row r="920" spans="2:2" ht="14.25" customHeight="1">
      <c r="B920" s="32"/>
    </row>
    <row r="921" spans="2:2" ht="14.25" customHeight="1">
      <c r="B921" s="32"/>
    </row>
    <row r="922" spans="2:2" ht="14.25" customHeight="1">
      <c r="B922" s="32"/>
    </row>
    <row r="923" spans="2:2" ht="14.25" customHeight="1">
      <c r="B923" s="32"/>
    </row>
    <row r="924" spans="2:2" ht="14.25" customHeight="1">
      <c r="B924" s="32"/>
    </row>
    <row r="925" spans="2:2" ht="14.25" customHeight="1">
      <c r="B925" s="32"/>
    </row>
    <row r="926" spans="2:2" ht="14.25" customHeight="1">
      <c r="B926" s="32"/>
    </row>
    <row r="927" spans="2:2" ht="14.25" customHeight="1">
      <c r="B927" s="32"/>
    </row>
    <row r="928" spans="2:2" ht="14.25" customHeight="1">
      <c r="B928" s="32"/>
    </row>
    <row r="929" spans="2:2" ht="14.25" customHeight="1">
      <c r="B929" s="32"/>
    </row>
    <row r="930" spans="2:2" ht="14.25" customHeight="1">
      <c r="B930" s="32"/>
    </row>
    <row r="931" spans="2:2" ht="14.25" customHeight="1">
      <c r="B931" s="32"/>
    </row>
    <row r="932" spans="2:2" ht="14.25" customHeight="1">
      <c r="B932" s="32"/>
    </row>
    <row r="933" spans="2:2" ht="14.25" customHeight="1">
      <c r="B933" s="32"/>
    </row>
    <row r="934" spans="2:2" ht="14.25" customHeight="1">
      <c r="B934" s="32"/>
    </row>
    <row r="935" spans="2:2" ht="14.25" customHeight="1">
      <c r="B935" s="32"/>
    </row>
    <row r="936" spans="2:2" ht="14.25" customHeight="1">
      <c r="B936" s="32"/>
    </row>
    <row r="937" spans="2:2" ht="14.25" customHeight="1">
      <c r="B937" s="32"/>
    </row>
    <row r="938" spans="2:2" ht="14.25" customHeight="1">
      <c r="B938" s="32"/>
    </row>
    <row r="939" spans="2:2" ht="14.25" customHeight="1">
      <c r="B939" s="32"/>
    </row>
    <row r="940" spans="2:2" ht="14.25" customHeight="1">
      <c r="B940" s="32"/>
    </row>
    <row r="941" spans="2:2" ht="14.25" customHeight="1">
      <c r="B941" s="32"/>
    </row>
    <row r="942" spans="2:2" ht="14.25" customHeight="1">
      <c r="B942" s="32"/>
    </row>
    <row r="943" spans="2:2" ht="14.25" customHeight="1">
      <c r="B943" s="32"/>
    </row>
    <row r="944" spans="2:2" ht="14.25" customHeight="1">
      <c r="B944" s="32"/>
    </row>
    <row r="945" spans="2:2" ht="14.25" customHeight="1">
      <c r="B945" s="32"/>
    </row>
    <row r="946" spans="2:2" ht="14.25" customHeight="1">
      <c r="B946" s="32"/>
    </row>
    <row r="947" spans="2:2" ht="14.25" customHeight="1">
      <c r="B947" s="32"/>
    </row>
    <row r="948" spans="2:2" ht="14.25" customHeight="1">
      <c r="B948" s="32"/>
    </row>
    <row r="949" spans="2:2" ht="14.25" customHeight="1">
      <c r="B949" s="32"/>
    </row>
    <row r="950" spans="2:2" ht="14.25" customHeight="1">
      <c r="B950" s="32"/>
    </row>
    <row r="951" spans="2:2" ht="14.25" customHeight="1">
      <c r="B951" s="32"/>
    </row>
    <row r="952" spans="2:2" ht="14.25" customHeight="1">
      <c r="B952" s="32"/>
    </row>
    <row r="953" spans="2:2" ht="14.25" customHeight="1">
      <c r="B953" s="32"/>
    </row>
    <row r="954" spans="2:2" ht="14.25" customHeight="1">
      <c r="B954" s="32"/>
    </row>
    <row r="955" spans="2:2" ht="14.25" customHeight="1">
      <c r="B955" s="32"/>
    </row>
    <row r="956" spans="2:2" ht="14.25" customHeight="1">
      <c r="B956" s="32"/>
    </row>
    <row r="957" spans="2:2" ht="14.25" customHeight="1">
      <c r="B957" s="32"/>
    </row>
    <row r="958" spans="2:2" ht="14.25" customHeight="1">
      <c r="B958" s="32"/>
    </row>
    <row r="959" spans="2:2" ht="14.25" customHeight="1">
      <c r="B959" s="32"/>
    </row>
    <row r="960" spans="2:2" ht="14.25" customHeight="1">
      <c r="B960" s="32"/>
    </row>
    <row r="961" spans="2:2" ht="14.25" customHeight="1">
      <c r="B961" s="32"/>
    </row>
    <row r="962" spans="2:2" ht="14.25" customHeight="1">
      <c r="B962" s="32"/>
    </row>
    <row r="963" spans="2:2" ht="14.25" customHeight="1">
      <c r="B963" s="32"/>
    </row>
    <row r="964" spans="2:2" ht="14.25" customHeight="1">
      <c r="B964" s="32"/>
    </row>
    <row r="965" spans="2:2" ht="14.25" customHeight="1">
      <c r="B965" s="32"/>
    </row>
    <row r="966" spans="2:2" ht="14.25" customHeight="1">
      <c r="B966" s="32"/>
    </row>
    <row r="967" spans="2:2" ht="14.25" customHeight="1">
      <c r="B967" s="32"/>
    </row>
    <row r="968" spans="2:2" ht="14.25" customHeight="1">
      <c r="B968" s="32"/>
    </row>
    <row r="969" spans="2:2" ht="14.25" customHeight="1">
      <c r="B969" s="32"/>
    </row>
    <row r="970" spans="2:2" ht="14.25" customHeight="1">
      <c r="B970" s="32"/>
    </row>
    <row r="971" spans="2:2" ht="14.25" customHeight="1">
      <c r="B971" s="32"/>
    </row>
    <row r="972" spans="2:2" ht="14.25" customHeight="1">
      <c r="B972" s="32"/>
    </row>
    <row r="973" spans="2:2" ht="14.25" customHeight="1">
      <c r="B973" s="32"/>
    </row>
    <row r="974" spans="2:2" ht="14.25" customHeight="1">
      <c r="B974" s="32"/>
    </row>
    <row r="975" spans="2:2" ht="14.25" customHeight="1">
      <c r="B975" s="32"/>
    </row>
    <row r="976" spans="2:2" ht="14.25" customHeight="1">
      <c r="B976" s="32"/>
    </row>
    <row r="977" spans="2:2" ht="14.25" customHeight="1">
      <c r="B977" s="32"/>
    </row>
    <row r="978" spans="2:2" ht="14.25" customHeight="1">
      <c r="B978" s="32"/>
    </row>
  </sheetData>
  <autoFilter ref="A1:G136" xr:uid="{00000000-0009-0000-0000-000003000000}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J982"/>
  <sheetViews>
    <sheetView topLeftCell="B1" zoomScale="85" zoomScaleNormal="85" workbookViewId="0">
      <pane ySplit="1" topLeftCell="A2" activePane="bottomLeft" state="frozen"/>
      <selection pane="bottomLeft" activeCell="C40" sqref="C40"/>
    </sheetView>
  </sheetViews>
  <sheetFormatPr baseColWidth="10" defaultColWidth="14.42578125" defaultRowHeight="15" customHeight="1"/>
  <cols>
    <col min="1" max="1" width="91.42578125" customWidth="1"/>
    <col min="2" max="2" width="43.140625" style="126" customWidth="1"/>
    <col min="3" max="3" width="50.42578125" style="431" customWidth="1"/>
    <col min="4" max="4" width="24.140625" style="126" customWidth="1"/>
    <col min="5" max="5" width="36.140625" customWidth="1"/>
    <col min="6" max="6" width="59.85546875" customWidth="1"/>
    <col min="8" max="8" width="22.28515625" bestFit="1" customWidth="1"/>
  </cols>
  <sheetData>
    <row r="1" spans="1:10">
      <c r="A1" s="33" t="s">
        <v>1100</v>
      </c>
      <c r="B1" s="400" t="s">
        <v>561</v>
      </c>
      <c r="C1" s="400" t="s">
        <v>2989</v>
      </c>
      <c r="D1" s="400" t="s">
        <v>1101</v>
      </c>
      <c r="E1" s="33" t="s">
        <v>1102</v>
      </c>
      <c r="F1" s="34" t="s">
        <v>1103</v>
      </c>
      <c r="G1" s="35" t="s">
        <v>1104</v>
      </c>
      <c r="H1" s="35"/>
      <c r="I1" s="35"/>
      <c r="J1" s="35"/>
    </row>
    <row r="2" spans="1:10" ht="30" hidden="1">
      <c r="A2" s="35" t="s">
        <v>1105</v>
      </c>
      <c r="B2" s="401" t="s">
        <v>567</v>
      </c>
      <c r="C2" s="436" t="s">
        <v>964</v>
      </c>
      <c r="D2" s="401">
        <v>93</v>
      </c>
      <c r="E2" s="35" t="s">
        <v>1106</v>
      </c>
      <c r="F2" s="36" t="s">
        <v>1107</v>
      </c>
      <c r="G2" s="37">
        <v>1</v>
      </c>
      <c r="H2" s="37"/>
      <c r="I2" s="37"/>
      <c r="J2" s="37"/>
    </row>
    <row r="3" spans="1:10" ht="45" hidden="1">
      <c r="A3" s="35" t="s">
        <v>1108</v>
      </c>
      <c r="B3" s="401" t="s">
        <v>567</v>
      </c>
      <c r="C3" s="436" t="s">
        <v>964</v>
      </c>
      <c r="D3" s="401">
        <v>93</v>
      </c>
      <c r="E3" s="35" t="s">
        <v>1109</v>
      </c>
      <c r="F3" s="36" t="s">
        <v>1110</v>
      </c>
      <c r="G3" s="37">
        <v>1</v>
      </c>
      <c r="H3" s="37"/>
      <c r="I3" s="37"/>
      <c r="J3" s="37"/>
    </row>
    <row r="4" spans="1:10" ht="285" hidden="1">
      <c r="A4" s="38" t="s">
        <v>1111</v>
      </c>
      <c r="B4" s="401" t="s">
        <v>567</v>
      </c>
      <c r="C4" s="436" t="s">
        <v>964</v>
      </c>
      <c r="D4" s="402" t="s">
        <v>1112</v>
      </c>
      <c r="E4" s="38" t="s">
        <v>1109</v>
      </c>
      <c r="F4" s="39" t="s">
        <v>1113</v>
      </c>
      <c r="G4" s="37">
        <v>1</v>
      </c>
      <c r="H4" s="37"/>
      <c r="I4" s="37"/>
      <c r="J4" s="37"/>
    </row>
    <row r="5" spans="1:10" ht="45" hidden="1">
      <c r="A5" s="38" t="s">
        <v>1114</v>
      </c>
      <c r="B5" s="401" t="s">
        <v>567</v>
      </c>
      <c r="C5" s="436" t="s">
        <v>964</v>
      </c>
      <c r="D5" s="402">
        <v>276</v>
      </c>
      <c r="E5" s="38" t="s">
        <v>1115</v>
      </c>
      <c r="F5" s="39" t="s">
        <v>1116</v>
      </c>
      <c r="G5" s="37">
        <v>1</v>
      </c>
      <c r="H5" s="37"/>
      <c r="I5" s="37"/>
      <c r="J5" s="37"/>
    </row>
    <row r="6" spans="1:10" ht="120" hidden="1">
      <c r="A6" s="40" t="s">
        <v>1117</v>
      </c>
      <c r="B6" s="401" t="s">
        <v>567</v>
      </c>
      <c r="C6" s="436" t="s">
        <v>964</v>
      </c>
      <c r="D6" s="402">
        <v>447</v>
      </c>
      <c r="E6" s="38" t="s">
        <v>1115</v>
      </c>
      <c r="F6" s="39" t="s">
        <v>1118</v>
      </c>
      <c r="G6" s="37">
        <v>1</v>
      </c>
      <c r="H6" s="37"/>
      <c r="I6" s="37"/>
      <c r="J6" s="37"/>
    </row>
    <row r="7" spans="1:10" ht="90" hidden="1">
      <c r="A7" s="38" t="s">
        <v>1119</v>
      </c>
      <c r="B7" s="401" t="s">
        <v>567</v>
      </c>
      <c r="C7" s="436" t="s">
        <v>964</v>
      </c>
      <c r="D7" s="402">
        <v>552</v>
      </c>
      <c r="E7" s="38" t="s">
        <v>1115</v>
      </c>
      <c r="F7" s="39" t="s">
        <v>1120</v>
      </c>
      <c r="G7" s="37">
        <v>1</v>
      </c>
      <c r="H7" s="37"/>
      <c r="I7" s="37"/>
      <c r="J7" s="37"/>
    </row>
    <row r="8" spans="1:10" ht="60" hidden="1">
      <c r="A8" s="38" t="s">
        <v>1121</v>
      </c>
      <c r="B8" s="401" t="s">
        <v>567</v>
      </c>
      <c r="C8" s="436" t="s">
        <v>964</v>
      </c>
      <c r="D8" s="402">
        <v>147</v>
      </c>
      <c r="E8" s="38" t="s">
        <v>1106</v>
      </c>
      <c r="F8" s="39" t="s">
        <v>1122</v>
      </c>
      <c r="G8" s="37">
        <v>1</v>
      </c>
      <c r="H8" s="37"/>
      <c r="I8" s="37"/>
      <c r="J8" s="37"/>
    </row>
    <row r="9" spans="1:10" ht="150" hidden="1">
      <c r="A9" s="38" t="s">
        <v>1123</v>
      </c>
      <c r="B9" s="402" t="s">
        <v>567</v>
      </c>
      <c r="C9" s="436" t="s">
        <v>964</v>
      </c>
      <c r="D9" s="402">
        <v>45</v>
      </c>
      <c r="E9" s="38" t="s">
        <v>1106</v>
      </c>
      <c r="F9" s="39" t="s">
        <v>1124</v>
      </c>
      <c r="G9" s="37">
        <v>1</v>
      </c>
      <c r="H9" s="37"/>
      <c r="I9" s="37"/>
      <c r="J9" s="37"/>
    </row>
    <row r="10" spans="1:10" ht="90" hidden="1">
      <c r="A10" s="38" t="s">
        <v>1125</v>
      </c>
      <c r="B10" s="402" t="s">
        <v>567</v>
      </c>
      <c r="C10" s="436" t="s">
        <v>964</v>
      </c>
      <c r="D10" s="402"/>
      <c r="E10" s="38" t="s">
        <v>1109</v>
      </c>
      <c r="F10" s="39" t="s">
        <v>1126</v>
      </c>
      <c r="G10" s="37">
        <v>1</v>
      </c>
      <c r="H10" s="37"/>
      <c r="I10" s="37"/>
      <c r="J10" s="37"/>
    </row>
    <row r="11" spans="1:10" ht="270" hidden="1">
      <c r="A11" s="38" t="s">
        <v>1127</v>
      </c>
      <c r="B11" s="402" t="s">
        <v>567</v>
      </c>
      <c r="C11" s="436" t="s">
        <v>964</v>
      </c>
      <c r="D11" s="402">
        <v>35</v>
      </c>
      <c r="E11" s="38" t="s">
        <v>1128</v>
      </c>
      <c r="F11" s="39" t="s">
        <v>1129</v>
      </c>
      <c r="G11" s="35">
        <v>1</v>
      </c>
      <c r="H11" s="37"/>
      <c r="I11" s="37"/>
      <c r="J11" s="37"/>
    </row>
    <row r="12" spans="1:10" ht="90" hidden="1">
      <c r="A12" s="35" t="s">
        <v>1130</v>
      </c>
      <c r="B12" s="401" t="s">
        <v>567</v>
      </c>
      <c r="C12" s="436" t="s">
        <v>964</v>
      </c>
      <c r="D12" s="401">
        <v>69</v>
      </c>
      <c r="E12" s="38" t="s">
        <v>1115</v>
      </c>
      <c r="F12" s="36" t="s">
        <v>1131</v>
      </c>
      <c r="G12" s="37">
        <v>1</v>
      </c>
      <c r="H12" s="37"/>
      <c r="I12" s="37"/>
      <c r="J12" s="37"/>
    </row>
    <row r="13" spans="1:10" ht="165" hidden="1">
      <c r="A13" s="35" t="s">
        <v>1132</v>
      </c>
      <c r="B13" s="401" t="s">
        <v>567</v>
      </c>
      <c r="C13" s="436" t="s">
        <v>964</v>
      </c>
      <c r="D13" s="401">
        <v>90</v>
      </c>
      <c r="E13" s="38" t="s">
        <v>1115</v>
      </c>
      <c r="F13" s="36" t="s">
        <v>1133</v>
      </c>
      <c r="G13" s="37">
        <v>1</v>
      </c>
      <c r="H13" s="37"/>
      <c r="I13" s="37"/>
      <c r="J13" s="37"/>
    </row>
    <row r="14" spans="1:10" ht="90" hidden="1">
      <c r="A14" s="35" t="s">
        <v>1134</v>
      </c>
      <c r="B14" s="401" t="s">
        <v>567</v>
      </c>
      <c r="C14" s="436" t="s">
        <v>964</v>
      </c>
      <c r="D14" s="401" t="s">
        <v>1135</v>
      </c>
      <c r="E14" s="38" t="s">
        <v>1115</v>
      </c>
      <c r="F14" s="36" t="s">
        <v>1136</v>
      </c>
      <c r="G14" s="37">
        <v>1</v>
      </c>
      <c r="H14" s="37"/>
      <c r="I14" s="37"/>
      <c r="J14" s="37"/>
    </row>
    <row r="15" spans="1:10" ht="30" hidden="1">
      <c r="A15" s="35" t="s">
        <v>1137</v>
      </c>
      <c r="B15" s="401" t="s">
        <v>567</v>
      </c>
      <c r="C15" s="436" t="s">
        <v>964</v>
      </c>
      <c r="D15" s="401"/>
      <c r="E15" s="38" t="s">
        <v>1115</v>
      </c>
      <c r="F15" s="36" t="s">
        <v>1138</v>
      </c>
      <c r="G15" s="37">
        <v>1</v>
      </c>
      <c r="H15" s="37"/>
      <c r="I15" s="37"/>
      <c r="J15" s="37"/>
    </row>
    <row r="16" spans="1:10" ht="120" hidden="1">
      <c r="A16" s="35" t="s">
        <v>1139</v>
      </c>
      <c r="B16" s="401" t="s">
        <v>567</v>
      </c>
      <c r="C16" s="401" t="s">
        <v>2990</v>
      </c>
      <c r="D16" s="401" t="s">
        <v>1135</v>
      </c>
      <c r="E16" s="38" t="s">
        <v>1115</v>
      </c>
      <c r="F16" s="36" t="s">
        <v>1140</v>
      </c>
      <c r="G16" s="37">
        <v>1</v>
      </c>
      <c r="H16" s="37"/>
      <c r="I16" s="37"/>
      <c r="J16" s="37"/>
    </row>
    <row r="17" spans="1:10" ht="30" hidden="1">
      <c r="A17" s="35" t="s">
        <v>1141</v>
      </c>
      <c r="B17" s="401" t="s">
        <v>567</v>
      </c>
      <c r="C17" s="436" t="s">
        <v>964</v>
      </c>
      <c r="D17" s="401" t="s">
        <v>1142</v>
      </c>
      <c r="E17" s="38" t="s">
        <v>1115</v>
      </c>
      <c r="F17" s="36" t="s">
        <v>1143</v>
      </c>
      <c r="G17" s="37">
        <v>1</v>
      </c>
      <c r="H17" s="37"/>
      <c r="I17" s="37"/>
      <c r="J17" s="37"/>
    </row>
    <row r="18" spans="1:10" ht="105" hidden="1">
      <c r="A18" s="35" t="s">
        <v>1144</v>
      </c>
      <c r="B18" s="401" t="s">
        <v>567</v>
      </c>
      <c r="C18" s="436" t="s">
        <v>964</v>
      </c>
      <c r="D18" s="401" t="s">
        <v>1145</v>
      </c>
      <c r="E18" s="38" t="s">
        <v>1115</v>
      </c>
      <c r="F18" s="36" t="s">
        <v>1146</v>
      </c>
      <c r="G18" s="37">
        <v>1</v>
      </c>
      <c r="H18" s="37"/>
      <c r="I18" s="37"/>
      <c r="J18" s="37"/>
    </row>
    <row r="19" spans="1:10" ht="360" hidden="1">
      <c r="A19" s="35" t="s">
        <v>1147</v>
      </c>
      <c r="B19" s="401" t="s">
        <v>567</v>
      </c>
      <c r="C19" s="436" t="s">
        <v>964</v>
      </c>
      <c r="D19" s="401" t="s">
        <v>1145</v>
      </c>
      <c r="E19" s="38" t="s">
        <v>1115</v>
      </c>
      <c r="F19" s="36" t="s">
        <v>1148</v>
      </c>
      <c r="G19" s="37">
        <v>1</v>
      </c>
      <c r="H19" s="37"/>
      <c r="I19" s="37"/>
      <c r="J19" s="37"/>
    </row>
    <row r="20" spans="1:10" ht="270" hidden="1">
      <c r="A20" s="35" t="s">
        <v>1149</v>
      </c>
      <c r="B20" s="401" t="s">
        <v>567</v>
      </c>
      <c r="C20" s="436" t="s">
        <v>964</v>
      </c>
      <c r="D20" s="401" t="s">
        <v>1150</v>
      </c>
      <c r="E20" s="38" t="s">
        <v>1115</v>
      </c>
      <c r="F20" s="36" t="s">
        <v>1151</v>
      </c>
      <c r="G20" s="37">
        <v>1</v>
      </c>
      <c r="H20" s="37"/>
      <c r="I20" s="37"/>
      <c r="J20" s="37"/>
    </row>
    <row r="21" spans="1:10" ht="90" hidden="1">
      <c r="A21" s="38" t="s">
        <v>1152</v>
      </c>
      <c r="B21" s="402" t="s">
        <v>567</v>
      </c>
      <c r="C21" s="436" t="s">
        <v>3337</v>
      </c>
      <c r="D21" s="402">
        <v>90</v>
      </c>
      <c r="E21" s="38" t="s">
        <v>1128</v>
      </c>
      <c r="F21" s="39" t="s">
        <v>2860</v>
      </c>
      <c r="G21" s="35">
        <v>1</v>
      </c>
      <c r="H21" s="37"/>
      <c r="I21" s="37"/>
      <c r="J21" s="37"/>
    </row>
    <row r="22" spans="1:10" ht="105" hidden="1">
      <c r="A22" s="38" t="s">
        <v>1154</v>
      </c>
      <c r="B22" s="402" t="s">
        <v>567</v>
      </c>
      <c r="C22" s="436" t="s">
        <v>964</v>
      </c>
      <c r="D22" s="402" t="s">
        <v>1155</v>
      </c>
      <c r="E22" s="38" t="s">
        <v>1106</v>
      </c>
      <c r="F22" s="39" t="s">
        <v>1156</v>
      </c>
      <c r="G22" s="38">
        <v>1</v>
      </c>
      <c r="H22" s="41"/>
      <c r="I22" s="38" t="s">
        <v>1157</v>
      </c>
      <c r="J22" s="38"/>
    </row>
    <row r="23" spans="1:10" ht="150" hidden="1">
      <c r="A23" s="38" t="s">
        <v>1158</v>
      </c>
      <c r="B23" s="402" t="s">
        <v>567</v>
      </c>
      <c r="C23" s="436" t="s">
        <v>964</v>
      </c>
      <c r="D23" s="402"/>
      <c r="E23" s="38" t="s">
        <v>1106</v>
      </c>
      <c r="F23" s="39" t="s">
        <v>1159</v>
      </c>
      <c r="G23" s="38">
        <v>1</v>
      </c>
      <c r="H23" s="41"/>
      <c r="I23" s="41"/>
      <c r="J23" s="41"/>
    </row>
    <row r="24" spans="1:10" ht="375" hidden="1">
      <c r="A24" s="35" t="s">
        <v>1160</v>
      </c>
      <c r="B24" s="401" t="s">
        <v>567</v>
      </c>
      <c r="C24" s="401" t="s">
        <v>3377</v>
      </c>
      <c r="D24" s="401" t="s">
        <v>1161</v>
      </c>
      <c r="E24" s="39" t="s">
        <v>3009</v>
      </c>
      <c r="F24" s="36" t="s">
        <v>1162</v>
      </c>
      <c r="G24" s="37">
        <v>1</v>
      </c>
      <c r="H24" s="37"/>
      <c r="I24" s="37"/>
      <c r="J24" s="37"/>
    </row>
    <row r="25" spans="1:10" ht="120" hidden="1">
      <c r="A25" s="35" t="s">
        <v>1163</v>
      </c>
      <c r="B25" s="401" t="s">
        <v>567</v>
      </c>
      <c r="C25" s="345" t="s">
        <v>3353</v>
      </c>
      <c r="D25" s="401">
        <v>52</v>
      </c>
      <c r="E25" s="38" t="s">
        <v>1115</v>
      </c>
      <c r="F25" s="36" t="s">
        <v>1164</v>
      </c>
      <c r="G25" s="37">
        <v>1</v>
      </c>
      <c r="H25" s="318" t="s">
        <v>2856</v>
      </c>
      <c r="I25" s="37"/>
      <c r="J25" s="37"/>
    </row>
    <row r="26" spans="1:10" ht="375" hidden="1">
      <c r="A26" s="182" t="s">
        <v>1165</v>
      </c>
      <c r="B26" s="403" t="s">
        <v>567</v>
      </c>
      <c r="C26" s="401" t="s">
        <v>3033</v>
      </c>
      <c r="D26" s="403">
        <v>83</v>
      </c>
      <c r="E26" s="183" t="s">
        <v>3010</v>
      </c>
      <c r="F26" s="183" t="s">
        <v>1166</v>
      </c>
      <c r="G26" s="182">
        <v>1</v>
      </c>
      <c r="H26" s="37"/>
      <c r="I26" s="37"/>
      <c r="J26" s="37"/>
    </row>
    <row r="27" spans="1:10" ht="120" hidden="1">
      <c r="A27" s="182" t="s">
        <v>1167</v>
      </c>
      <c r="B27" s="401" t="s">
        <v>567</v>
      </c>
      <c r="C27" s="401" t="s">
        <v>2991</v>
      </c>
      <c r="D27" s="403">
        <v>500</v>
      </c>
      <c r="E27" s="182" t="s">
        <v>1109</v>
      </c>
      <c r="F27" s="183" t="s">
        <v>1168</v>
      </c>
      <c r="G27" s="182">
        <v>1</v>
      </c>
      <c r="H27" s="37"/>
      <c r="I27" s="37"/>
      <c r="J27" s="37"/>
    </row>
    <row r="28" spans="1:10" ht="270" hidden="1">
      <c r="A28" s="182" t="s">
        <v>1169</v>
      </c>
      <c r="B28" s="401" t="s">
        <v>567</v>
      </c>
      <c r="C28" s="401" t="s">
        <v>2991</v>
      </c>
      <c r="D28" s="403">
        <v>500</v>
      </c>
      <c r="E28" s="182" t="s">
        <v>1109</v>
      </c>
      <c r="F28" s="183" t="s">
        <v>1170</v>
      </c>
      <c r="G28" s="182">
        <v>1</v>
      </c>
      <c r="H28" s="37"/>
      <c r="I28" s="37"/>
      <c r="J28" s="37"/>
    </row>
    <row r="29" spans="1:10" ht="360" hidden="1">
      <c r="A29" s="182" t="s">
        <v>1171</v>
      </c>
      <c r="B29" s="401" t="s">
        <v>567</v>
      </c>
      <c r="C29" s="401" t="s">
        <v>2991</v>
      </c>
      <c r="D29" s="403">
        <v>500</v>
      </c>
      <c r="E29" s="182" t="s">
        <v>1109</v>
      </c>
      <c r="F29" s="183" t="s">
        <v>1172</v>
      </c>
      <c r="G29" s="182">
        <v>1</v>
      </c>
      <c r="H29" s="37"/>
      <c r="I29" s="37"/>
      <c r="J29" s="37"/>
    </row>
    <row r="30" spans="1:10" ht="60" hidden="1">
      <c r="A30" s="182" t="s">
        <v>1173</v>
      </c>
      <c r="B30" s="403" t="s">
        <v>567</v>
      </c>
      <c r="C30" s="436" t="s">
        <v>964</v>
      </c>
      <c r="D30" s="403">
        <v>500</v>
      </c>
      <c r="E30" s="182" t="s">
        <v>1174</v>
      </c>
      <c r="F30" s="183" t="s">
        <v>1175</v>
      </c>
      <c r="G30" s="182">
        <v>1</v>
      </c>
      <c r="H30" s="37"/>
      <c r="I30" s="37"/>
      <c r="J30" s="37"/>
    </row>
    <row r="31" spans="1:10" ht="409.5" hidden="1">
      <c r="A31" s="182" t="s">
        <v>1176</v>
      </c>
      <c r="B31" s="401" t="s">
        <v>567</v>
      </c>
      <c r="C31" s="401" t="s">
        <v>3030</v>
      </c>
      <c r="D31" s="403">
        <v>485</v>
      </c>
      <c r="E31" s="182" t="s">
        <v>1174</v>
      </c>
      <c r="F31" s="461" t="s">
        <v>3393</v>
      </c>
      <c r="G31" s="182">
        <v>1</v>
      </c>
      <c r="H31" s="37"/>
      <c r="I31" s="37"/>
      <c r="J31" s="35"/>
    </row>
    <row r="32" spans="1:10" ht="195" hidden="1">
      <c r="A32" s="182" t="s">
        <v>1177</v>
      </c>
      <c r="B32" s="401" t="s">
        <v>567</v>
      </c>
      <c r="C32" s="401" t="s">
        <v>3030</v>
      </c>
      <c r="D32" s="403">
        <v>485</v>
      </c>
      <c r="E32" s="182" t="s">
        <v>1109</v>
      </c>
      <c r="F32" s="461" t="s">
        <v>3387</v>
      </c>
      <c r="G32" s="182">
        <v>1</v>
      </c>
      <c r="H32" s="37"/>
      <c r="I32" s="37"/>
      <c r="J32" s="35"/>
    </row>
    <row r="33" spans="1:10" ht="409.5" hidden="1">
      <c r="A33" s="182" t="s">
        <v>1178</v>
      </c>
      <c r="B33" s="401" t="s">
        <v>567</v>
      </c>
      <c r="C33" s="401" t="s">
        <v>2992</v>
      </c>
      <c r="D33" s="403">
        <v>485</v>
      </c>
      <c r="E33" s="182" t="s">
        <v>1109</v>
      </c>
      <c r="F33" s="461" t="s">
        <v>3384</v>
      </c>
      <c r="G33" s="182">
        <v>1</v>
      </c>
      <c r="H33" s="37"/>
      <c r="I33" s="37"/>
      <c r="J33" s="35"/>
    </row>
    <row r="34" spans="1:10" ht="375" hidden="1">
      <c r="A34" s="182" t="s">
        <v>1179</v>
      </c>
      <c r="B34" s="401" t="s">
        <v>567</v>
      </c>
      <c r="C34" s="401" t="s">
        <v>3042</v>
      </c>
      <c r="D34" s="403">
        <v>485</v>
      </c>
      <c r="E34" s="182" t="s">
        <v>1109</v>
      </c>
      <c r="F34" s="461" t="s">
        <v>3383</v>
      </c>
      <c r="G34" s="182">
        <v>1</v>
      </c>
      <c r="H34" s="37"/>
      <c r="I34" s="37"/>
      <c r="J34" s="35"/>
    </row>
    <row r="35" spans="1:10" ht="210" hidden="1">
      <c r="A35" s="182" t="s">
        <v>1180</v>
      </c>
      <c r="B35" s="401" t="s">
        <v>567</v>
      </c>
      <c r="C35" s="401" t="s">
        <v>3029</v>
      </c>
      <c r="D35" s="403">
        <v>485</v>
      </c>
      <c r="E35" s="182" t="s">
        <v>1109</v>
      </c>
      <c r="F35" s="461" t="s">
        <v>3395</v>
      </c>
      <c r="G35" s="182">
        <v>1</v>
      </c>
      <c r="H35" s="37"/>
      <c r="I35" s="35"/>
      <c r="J35" s="37"/>
    </row>
    <row r="36" spans="1:10" ht="409.5" hidden="1">
      <c r="A36" s="182" t="s">
        <v>1181</v>
      </c>
      <c r="B36" s="401" t="s">
        <v>567</v>
      </c>
      <c r="C36" s="401" t="s">
        <v>2993</v>
      </c>
      <c r="D36" s="403">
        <v>90</v>
      </c>
      <c r="E36" s="182" t="s">
        <v>1109</v>
      </c>
      <c r="F36" s="461" t="s">
        <v>3385</v>
      </c>
      <c r="G36" s="182">
        <v>1</v>
      </c>
      <c r="H36" s="37"/>
      <c r="I36" s="37"/>
      <c r="J36" s="37"/>
    </row>
    <row r="37" spans="1:10" ht="60" hidden="1">
      <c r="A37" s="182" t="s">
        <v>1182</v>
      </c>
      <c r="B37" s="401" t="s">
        <v>567</v>
      </c>
      <c r="C37" s="401" t="s">
        <v>3031</v>
      </c>
      <c r="D37" s="403">
        <v>90</v>
      </c>
      <c r="E37" s="182" t="s">
        <v>1109</v>
      </c>
      <c r="F37" s="461" t="s">
        <v>3386</v>
      </c>
      <c r="G37" s="182">
        <v>1</v>
      </c>
      <c r="H37" s="37"/>
      <c r="I37" s="37"/>
      <c r="J37" s="37"/>
    </row>
    <row r="38" spans="1:10" hidden="1">
      <c r="A38" s="182" t="s">
        <v>1183</v>
      </c>
      <c r="B38" s="401" t="s">
        <v>567</v>
      </c>
      <c r="C38" s="401" t="s">
        <v>3040</v>
      </c>
      <c r="D38" s="403">
        <v>90</v>
      </c>
      <c r="E38" s="182" t="s">
        <v>1209</v>
      </c>
      <c r="F38" s="464" t="s">
        <v>3394</v>
      </c>
      <c r="G38" s="182">
        <v>1</v>
      </c>
      <c r="H38" s="37"/>
      <c r="I38" s="37"/>
      <c r="J38" s="37"/>
    </row>
    <row r="39" spans="1:10" ht="345" hidden="1">
      <c r="A39" s="182" t="s">
        <v>1184</v>
      </c>
      <c r="B39" s="401" t="s">
        <v>567</v>
      </c>
      <c r="C39" s="401" t="s">
        <v>3041</v>
      </c>
      <c r="D39" s="403">
        <v>90</v>
      </c>
      <c r="E39" s="182" t="s">
        <v>1109</v>
      </c>
      <c r="F39" s="461" t="s">
        <v>3382</v>
      </c>
      <c r="G39" s="182">
        <v>1</v>
      </c>
      <c r="H39" s="37"/>
      <c r="I39" s="37"/>
      <c r="J39" s="37"/>
    </row>
    <row r="40" spans="1:10" ht="165">
      <c r="A40" s="182" t="s">
        <v>1185</v>
      </c>
      <c r="B40" s="403" t="s">
        <v>567</v>
      </c>
      <c r="C40" s="436" t="s">
        <v>3337</v>
      </c>
      <c r="D40" s="403">
        <v>90</v>
      </c>
      <c r="E40" s="182" t="s">
        <v>1106</v>
      </c>
      <c r="F40" s="183" t="s">
        <v>1186</v>
      </c>
      <c r="G40" s="182">
        <v>1</v>
      </c>
      <c r="H40" s="37"/>
      <c r="I40" s="37"/>
      <c r="J40" s="37"/>
    </row>
    <row r="41" spans="1:10" ht="60" hidden="1">
      <c r="A41" s="182" t="s">
        <v>1187</v>
      </c>
      <c r="B41" s="401" t="s">
        <v>567</v>
      </c>
      <c r="C41" s="401" t="s">
        <v>3039</v>
      </c>
      <c r="D41" s="403">
        <v>90</v>
      </c>
      <c r="E41" s="182" t="s">
        <v>1106</v>
      </c>
      <c r="F41" s="183" t="s">
        <v>1188</v>
      </c>
      <c r="G41" s="182">
        <v>1</v>
      </c>
      <c r="H41" s="37"/>
      <c r="I41" s="37"/>
      <c r="J41" s="37"/>
    </row>
    <row r="42" spans="1:10" ht="315" hidden="1">
      <c r="A42" s="182" t="s">
        <v>1189</v>
      </c>
      <c r="B42" s="401" t="s">
        <v>567</v>
      </c>
      <c r="C42" s="401" t="s">
        <v>3050</v>
      </c>
      <c r="D42" s="403">
        <v>52</v>
      </c>
      <c r="E42" s="182" t="s">
        <v>1109</v>
      </c>
      <c r="F42" s="183" t="s">
        <v>2872</v>
      </c>
      <c r="G42" s="182">
        <v>1</v>
      </c>
      <c r="H42" s="37"/>
      <c r="I42" s="37"/>
      <c r="J42" s="37"/>
    </row>
    <row r="43" spans="1:10" ht="105" hidden="1">
      <c r="A43" s="182" t="s">
        <v>1190</v>
      </c>
      <c r="B43" s="403" t="s">
        <v>567</v>
      </c>
      <c r="C43" s="401" t="s">
        <v>3055</v>
      </c>
      <c r="D43" s="403">
        <v>60</v>
      </c>
      <c r="E43" s="182" t="s">
        <v>3379</v>
      </c>
      <c r="F43" s="461" t="s">
        <v>3380</v>
      </c>
      <c r="G43" s="182">
        <v>1</v>
      </c>
      <c r="H43" s="37"/>
      <c r="I43" s="37"/>
      <c r="J43" s="37"/>
    </row>
    <row r="44" spans="1:10" s="149" customFormat="1" ht="240" hidden="1">
      <c r="A44" s="153" t="s">
        <v>1191</v>
      </c>
      <c r="B44" s="413" t="s">
        <v>770</v>
      </c>
      <c r="C44" s="318" t="s">
        <v>3209</v>
      </c>
      <c r="D44" s="404">
        <v>550</v>
      </c>
      <c r="E44" s="146" t="s">
        <v>1115</v>
      </c>
      <c r="F44" s="154" t="s">
        <v>1193</v>
      </c>
      <c r="G44" s="146">
        <v>1</v>
      </c>
      <c r="H44" s="146"/>
      <c r="I44" s="146"/>
      <c r="J44" s="146"/>
    </row>
    <row r="45" spans="1:10" s="149" customFormat="1" ht="240" hidden="1">
      <c r="A45" s="155" t="s">
        <v>1194</v>
      </c>
      <c r="B45" s="413" t="s">
        <v>3338</v>
      </c>
      <c r="C45" s="318" t="s">
        <v>3209</v>
      </c>
      <c r="D45" s="404">
        <v>260</v>
      </c>
      <c r="E45" s="146" t="s">
        <v>1109</v>
      </c>
      <c r="F45" s="154" t="s">
        <v>1195</v>
      </c>
      <c r="G45" s="146">
        <v>1</v>
      </c>
      <c r="H45" s="146"/>
      <c r="I45" s="146"/>
      <c r="J45" s="146"/>
    </row>
    <row r="46" spans="1:10" s="181" customFormat="1" ht="120" hidden="1">
      <c r="A46" s="182" t="s">
        <v>1196</v>
      </c>
      <c r="B46" s="415" t="s">
        <v>2540</v>
      </c>
      <c r="C46" s="436" t="s">
        <v>3352</v>
      </c>
      <c r="D46" s="403">
        <v>110</v>
      </c>
      <c r="E46" s="182" t="s">
        <v>1106</v>
      </c>
      <c r="F46" s="183" t="s">
        <v>1198</v>
      </c>
      <c r="G46" s="182">
        <v>1</v>
      </c>
      <c r="H46" s="182"/>
      <c r="I46" s="182"/>
      <c r="J46" s="182"/>
    </row>
    <row r="47" spans="1:10" ht="409.5" hidden="1">
      <c r="A47" s="44" t="s">
        <v>1199</v>
      </c>
      <c r="B47" s="401" t="s">
        <v>1200</v>
      </c>
      <c r="C47" s="401" t="s">
        <v>3011</v>
      </c>
      <c r="D47" s="401">
        <v>580</v>
      </c>
      <c r="E47" s="35" t="s">
        <v>1109</v>
      </c>
      <c r="F47" s="36" t="s">
        <v>1201</v>
      </c>
      <c r="G47" s="35">
        <v>1</v>
      </c>
      <c r="H47" s="37"/>
      <c r="I47" s="37"/>
      <c r="J47" s="37"/>
    </row>
    <row r="48" spans="1:10" s="181" customFormat="1" hidden="1">
      <c r="A48" s="182" t="s">
        <v>1202</v>
      </c>
      <c r="B48" s="415" t="s">
        <v>2540</v>
      </c>
      <c r="C48" s="436" t="s">
        <v>3352</v>
      </c>
      <c r="D48" s="403">
        <v>67</v>
      </c>
      <c r="E48" s="182" t="s">
        <v>1106</v>
      </c>
      <c r="F48" s="182" t="s">
        <v>1203</v>
      </c>
      <c r="G48" s="182">
        <v>1</v>
      </c>
      <c r="H48" s="182"/>
      <c r="I48" s="182"/>
      <c r="J48" s="182"/>
    </row>
    <row r="49" spans="1:10" ht="409.5" hidden="1">
      <c r="A49" s="35" t="s">
        <v>1204</v>
      </c>
      <c r="B49" s="401"/>
      <c r="C49" s="436" t="s">
        <v>964</v>
      </c>
      <c r="D49" s="401"/>
      <c r="E49" s="35" t="s">
        <v>1109</v>
      </c>
      <c r="F49" s="36" t="s">
        <v>1205</v>
      </c>
      <c r="G49" s="37">
        <v>1</v>
      </c>
      <c r="H49" s="37"/>
      <c r="I49" s="37"/>
      <c r="J49" s="37"/>
    </row>
    <row r="50" spans="1:10" ht="60" hidden="1">
      <c r="A50" s="35" t="s">
        <v>1206</v>
      </c>
      <c r="B50" s="401" t="s">
        <v>3342</v>
      </c>
      <c r="C50" s="436" t="s">
        <v>3350</v>
      </c>
      <c r="D50" s="401"/>
      <c r="E50" s="35" t="s">
        <v>1109</v>
      </c>
      <c r="F50" s="36" t="s">
        <v>1207</v>
      </c>
      <c r="G50" s="37">
        <v>1</v>
      </c>
      <c r="H50" s="37"/>
      <c r="I50" s="37"/>
      <c r="J50" s="37"/>
    </row>
    <row r="51" spans="1:10" ht="90" hidden="1">
      <c r="A51" s="37" t="s">
        <v>1208</v>
      </c>
      <c r="B51" s="416" t="s">
        <v>2540</v>
      </c>
      <c r="C51" s="436" t="s">
        <v>3348</v>
      </c>
      <c r="D51" s="401">
        <v>400</v>
      </c>
      <c r="E51" s="37" t="s">
        <v>1209</v>
      </c>
      <c r="F51" s="36" t="s">
        <v>1210</v>
      </c>
      <c r="G51" s="37">
        <v>1</v>
      </c>
      <c r="H51" s="37"/>
      <c r="I51" s="37"/>
      <c r="J51" s="37"/>
    </row>
    <row r="52" spans="1:10" ht="390" hidden="1">
      <c r="A52" s="35" t="s">
        <v>1211</v>
      </c>
      <c r="B52" s="401" t="s">
        <v>3053</v>
      </c>
      <c r="C52" s="401" t="s">
        <v>3054</v>
      </c>
      <c r="D52" s="401" t="s">
        <v>1212</v>
      </c>
      <c r="E52" s="35" t="s">
        <v>1109</v>
      </c>
      <c r="F52" s="36" t="s">
        <v>1213</v>
      </c>
      <c r="G52" s="37">
        <v>1</v>
      </c>
      <c r="H52" s="37"/>
      <c r="I52" s="37"/>
      <c r="J52" s="37"/>
    </row>
    <row r="53" spans="1:10" s="149" customFormat="1" ht="409.5" hidden="1">
      <c r="A53" s="146" t="s">
        <v>1214</v>
      </c>
      <c r="B53" s="413" t="s">
        <v>770</v>
      </c>
      <c r="C53" s="436" t="s">
        <v>964</v>
      </c>
      <c r="D53" s="404">
        <v>530</v>
      </c>
      <c r="E53" s="146" t="s">
        <v>1115</v>
      </c>
      <c r="F53" s="154" t="s">
        <v>1215</v>
      </c>
      <c r="G53" s="146">
        <v>1</v>
      </c>
      <c r="H53" s="146"/>
      <c r="I53" s="146"/>
      <c r="J53" s="146"/>
    </row>
    <row r="54" spans="1:10" s="149" customFormat="1" ht="375" hidden="1">
      <c r="A54" s="144" t="s">
        <v>1216</v>
      </c>
      <c r="B54" s="413" t="s">
        <v>770</v>
      </c>
      <c r="C54" s="318" t="s">
        <v>3209</v>
      </c>
      <c r="D54" s="405">
        <v>74</v>
      </c>
      <c r="E54" s="144" t="s">
        <v>1115</v>
      </c>
      <c r="F54" s="152" t="s">
        <v>1217</v>
      </c>
      <c r="G54" s="144">
        <v>1</v>
      </c>
      <c r="H54" s="144"/>
      <c r="I54" s="144"/>
      <c r="J54" s="144"/>
    </row>
    <row r="55" spans="1:10" s="149" customFormat="1" ht="45" hidden="1">
      <c r="A55" s="144" t="s">
        <v>1218</v>
      </c>
      <c r="B55" s="413" t="s">
        <v>770</v>
      </c>
      <c r="C55" s="318" t="s">
        <v>3209</v>
      </c>
      <c r="D55" s="405">
        <v>253</v>
      </c>
      <c r="E55" s="144" t="s">
        <v>1219</v>
      </c>
      <c r="F55" s="152" t="s">
        <v>1220</v>
      </c>
      <c r="G55" s="144">
        <v>1</v>
      </c>
      <c r="H55" s="144"/>
      <c r="I55" s="144"/>
      <c r="J55" s="144"/>
    </row>
    <row r="56" spans="1:10" s="149" customFormat="1" ht="120" hidden="1">
      <c r="A56" s="144" t="s">
        <v>1221</v>
      </c>
      <c r="B56" s="413" t="s">
        <v>3338</v>
      </c>
      <c r="C56" s="436" t="s">
        <v>3337</v>
      </c>
      <c r="D56" s="405">
        <v>33</v>
      </c>
      <c r="E56" s="144" t="s">
        <v>1106</v>
      </c>
      <c r="F56" s="152" t="s">
        <v>1222</v>
      </c>
      <c r="G56" s="144">
        <v>1</v>
      </c>
      <c r="H56" s="144"/>
      <c r="I56" s="144"/>
      <c r="J56" s="144"/>
    </row>
    <row r="57" spans="1:10" ht="60" hidden="1">
      <c r="A57" s="160" t="s">
        <v>1223</v>
      </c>
      <c r="B57" s="413" t="s">
        <v>3338</v>
      </c>
      <c r="C57" s="436" t="s">
        <v>3337</v>
      </c>
      <c r="D57" s="405">
        <v>40</v>
      </c>
      <c r="E57" s="144" t="s">
        <v>1106</v>
      </c>
      <c r="F57" s="152" t="s">
        <v>1224</v>
      </c>
      <c r="G57" s="144">
        <v>1</v>
      </c>
      <c r="H57" s="144"/>
      <c r="I57" s="45"/>
      <c r="J57" s="45"/>
    </row>
    <row r="58" spans="1:10" ht="135" hidden="1">
      <c r="A58" s="144" t="s">
        <v>1225</v>
      </c>
      <c r="B58" s="142" t="s">
        <v>3338</v>
      </c>
      <c r="C58" s="436" t="s">
        <v>3337</v>
      </c>
      <c r="D58" s="405">
        <v>60</v>
      </c>
      <c r="E58" s="144" t="s">
        <v>1106</v>
      </c>
      <c r="F58" s="152" t="s">
        <v>1226</v>
      </c>
      <c r="G58" s="144">
        <v>1</v>
      </c>
      <c r="H58" s="144"/>
      <c r="I58" s="45"/>
      <c r="J58" s="45"/>
    </row>
    <row r="59" spans="1:10" ht="60" hidden="1">
      <c r="A59" s="38" t="s">
        <v>1227</v>
      </c>
      <c r="B59" s="402" t="s">
        <v>1192</v>
      </c>
      <c r="C59" s="318" t="s">
        <v>3209</v>
      </c>
      <c r="D59" s="402">
        <v>560</v>
      </c>
      <c r="E59" s="38" t="s">
        <v>1115</v>
      </c>
      <c r="F59" s="39" t="s">
        <v>1228</v>
      </c>
      <c r="G59" s="41">
        <v>1</v>
      </c>
      <c r="H59" s="41"/>
      <c r="I59" s="41"/>
      <c r="J59" s="41"/>
    </row>
    <row r="60" spans="1:10" ht="270" hidden="1">
      <c r="A60" s="43" t="s">
        <v>1229</v>
      </c>
      <c r="B60" s="406" t="s">
        <v>768</v>
      </c>
      <c r="C60" s="436" t="s">
        <v>964</v>
      </c>
      <c r="D60" s="406">
        <v>367</v>
      </c>
      <c r="E60" s="43" t="s">
        <v>1115</v>
      </c>
      <c r="F60" s="42" t="s">
        <v>1230</v>
      </c>
      <c r="G60" s="45">
        <v>1</v>
      </c>
      <c r="H60" s="45"/>
      <c r="I60" s="45"/>
      <c r="J60" s="45"/>
    </row>
    <row r="61" spans="1:10" ht="180" hidden="1">
      <c r="A61" s="11" t="s">
        <v>1231</v>
      </c>
      <c r="B61" s="401" t="s">
        <v>1033</v>
      </c>
      <c r="C61" s="436" t="s">
        <v>964</v>
      </c>
      <c r="D61" s="401">
        <v>350</v>
      </c>
      <c r="E61" s="35" t="s">
        <v>1109</v>
      </c>
      <c r="F61" s="36" t="s">
        <v>1232</v>
      </c>
      <c r="G61" s="37">
        <v>1</v>
      </c>
      <c r="H61" s="37"/>
      <c r="I61" s="37"/>
      <c r="J61" s="37"/>
    </row>
    <row r="62" spans="1:10" ht="60" hidden="1">
      <c r="A62" s="35" t="s">
        <v>1233</v>
      </c>
      <c r="B62" s="401" t="s">
        <v>1033</v>
      </c>
      <c r="C62" s="436" t="s">
        <v>964</v>
      </c>
      <c r="D62" s="401">
        <v>350</v>
      </c>
      <c r="E62" s="35" t="s">
        <v>1109</v>
      </c>
      <c r="F62" s="36" t="s">
        <v>1234</v>
      </c>
      <c r="G62" s="37">
        <v>1</v>
      </c>
      <c r="H62" s="37"/>
      <c r="I62" s="37"/>
      <c r="J62" s="37"/>
    </row>
    <row r="63" spans="1:10" ht="75" hidden="1">
      <c r="A63" s="35" t="s">
        <v>1235</v>
      </c>
      <c r="B63" s="401" t="s">
        <v>1033</v>
      </c>
      <c r="C63" s="436" t="s">
        <v>964</v>
      </c>
      <c r="D63" s="401">
        <v>350</v>
      </c>
      <c r="E63" s="35" t="s">
        <v>1109</v>
      </c>
      <c r="F63" s="36" t="s">
        <v>1236</v>
      </c>
      <c r="G63" s="37">
        <v>1</v>
      </c>
      <c r="H63" s="37"/>
      <c r="I63" s="37"/>
      <c r="J63" s="37"/>
    </row>
    <row r="64" spans="1:10" ht="45" hidden="1">
      <c r="A64" s="35" t="s">
        <v>1237</v>
      </c>
      <c r="B64" s="401" t="s">
        <v>1033</v>
      </c>
      <c r="C64" s="436" t="s">
        <v>964</v>
      </c>
      <c r="D64" s="401">
        <v>350</v>
      </c>
      <c r="E64" s="35" t="s">
        <v>1109</v>
      </c>
      <c r="F64" s="36" t="s">
        <v>1238</v>
      </c>
      <c r="G64" s="37">
        <v>1</v>
      </c>
      <c r="H64" s="37"/>
      <c r="I64" s="37"/>
      <c r="J64" s="37"/>
    </row>
    <row r="65" spans="1:10" ht="255" hidden="1">
      <c r="A65" s="35" t="s">
        <v>1239</v>
      </c>
      <c r="B65" s="401" t="s">
        <v>1240</v>
      </c>
      <c r="C65" s="451" t="s">
        <v>3143</v>
      </c>
      <c r="D65" s="401">
        <v>590</v>
      </c>
      <c r="E65" s="35" t="s">
        <v>1106</v>
      </c>
      <c r="F65" s="36" t="s">
        <v>1241</v>
      </c>
      <c r="G65" s="37">
        <v>1</v>
      </c>
      <c r="H65" s="37"/>
      <c r="I65" s="37"/>
      <c r="J65" s="37"/>
    </row>
    <row r="66" spans="1:10" ht="30" hidden="1">
      <c r="A66" s="11" t="s">
        <v>1242</v>
      </c>
      <c r="B66" s="401" t="s">
        <v>839</v>
      </c>
      <c r="C66" s="318" t="s">
        <v>3059</v>
      </c>
      <c r="D66" s="401">
        <v>180</v>
      </c>
      <c r="E66" s="35" t="s">
        <v>1115</v>
      </c>
      <c r="F66" s="36" t="s">
        <v>1243</v>
      </c>
      <c r="G66" s="35">
        <v>1</v>
      </c>
      <c r="H66" s="37"/>
      <c r="I66" s="37"/>
      <c r="J66" s="37"/>
    </row>
    <row r="67" spans="1:10" ht="75" hidden="1">
      <c r="A67" s="46" t="s">
        <v>1244</v>
      </c>
      <c r="B67" s="401" t="s">
        <v>3339</v>
      </c>
      <c r="C67" s="318" t="s">
        <v>3209</v>
      </c>
      <c r="D67" s="401">
        <v>184</v>
      </c>
      <c r="E67" s="35" t="s">
        <v>1115</v>
      </c>
      <c r="F67" s="36" t="s">
        <v>1245</v>
      </c>
      <c r="G67" s="35">
        <v>1</v>
      </c>
      <c r="H67" s="35"/>
      <c r="I67" s="35"/>
      <c r="J67" s="35"/>
    </row>
    <row r="68" spans="1:10" s="138" customFormat="1" ht="75" hidden="1">
      <c r="A68" s="136" t="s">
        <v>1246</v>
      </c>
      <c r="B68" s="407" t="s">
        <v>839</v>
      </c>
      <c r="C68" s="318" t="s">
        <v>3059</v>
      </c>
      <c r="D68" s="407">
        <v>250</v>
      </c>
      <c r="E68" s="136" t="s">
        <v>1106</v>
      </c>
      <c r="F68" s="139" t="s">
        <v>2473</v>
      </c>
      <c r="G68" s="136">
        <v>1</v>
      </c>
      <c r="H68" s="137"/>
      <c r="I68" s="137"/>
      <c r="J68" s="137"/>
    </row>
    <row r="69" spans="1:10" ht="120" hidden="1">
      <c r="A69" s="14" t="s">
        <v>1247</v>
      </c>
      <c r="B69" s="402" t="s">
        <v>839</v>
      </c>
      <c r="C69" s="318" t="s">
        <v>3059</v>
      </c>
      <c r="D69" s="402">
        <v>60</v>
      </c>
      <c r="E69" s="38" t="s">
        <v>1106</v>
      </c>
      <c r="F69" s="39" t="s">
        <v>1248</v>
      </c>
      <c r="G69" s="38">
        <v>1</v>
      </c>
      <c r="H69" s="35"/>
      <c r="I69" s="35"/>
      <c r="J69" s="35"/>
    </row>
    <row r="70" spans="1:10" ht="150" hidden="1">
      <c r="A70" s="14" t="s">
        <v>1249</v>
      </c>
      <c r="B70" s="402" t="s">
        <v>839</v>
      </c>
      <c r="C70" s="318" t="s">
        <v>3059</v>
      </c>
      <c r="D70" s="402">
        <v>60</v>
      </c>
      <c r="E70" s="38" t="s">
        <v>1106</v>
      </c>
      <c r="F70" s="39" t="s">
        <v>1250</v>
      </c>
      <c r="G70" s="38">
        <v>1</v>
      </c>
      <c r="H70" s="35"/>
      <c r="I70" s="35"/>
      <c r="J70" s="35"/>
    </row>
    <row r="71" spans="1:10" ht="75" hidden="1">
      <c r="A71" s="11" t="s">
        <v>1251</v>
      </c>
      <c r="B71" s="401" t="s">
        <v>839</v>
      </c>
      <c r="C71" s="318" t="s">
        <v>3059</v>
      </c>
      <c r="D71" s="401">
        <v>60</v>
      </c>
      <c r="E71" s="35" t="s">
        <v>1115</v>
      </c>
      <c r="F71" s="36" t="s">
        <v>1252</v>
      </c>
      <c r="G71" s="35">
        <v>1</v>
      </c>
      <c r="H71" s="35"/>
      <c r="I71" s="35"/>
      <c r="J71" s="35"/>
    </row>
    <row r="72" spans="1:10" ht="120" hidden="1">
      <c r="A72" s="14" t="s">
        <v>1253</v>
      </c>
      <c r="B72" s="402" t="s">
        <v>839</v>
      </c>
      <c r="C72" s="318" t="s">
        <v>3059</v>
      </c>
      <c r="D72" s="402">
        <v>90</v>
      </c>
      <c r="E72" s="38" t="s">
        <v>1219</v>
      </c>
      <c r="F72" s="39" t="s">
        <v>1254</v>
      </c>
      <c r="G72" s="38">
        <v>1</v>
      </c>
      <c r="H72" s="35"/>
      <c r="I72" s="35"/>
      <c r="J72" s="35"/>
    </row>
    <row r="73" spans="1:10" ht="60" hidden="1">
      <c r="A73" s="11" t="s">
        <v>1255</v>
      </c>
      <c r="B73" s="401" t="s">
        <v>839</v>
      </c>
      <c r="C73" s="318" t="s">
        <v>3059</v>
      </c>
      <c r="D73" s="401">
        <v>60</v>
      </c>
      <c r="E73" s="35" t="s">
        <v>1115</v>
      </c>
      <c r="F73" s="36" t="s">
        <v>1256</v>
      </c>
      <c r="G73" s="35">
        <v>1</v>
      </c>
      <c r="H73" s="35"/>
      <c r="I73" s="35"/>
      <c r="J73" s="35"/>
    </row>
    <row r="74" spans="1:10" ht="75" hidden="1">
      <c r="A74" s="11" t="s">
        <v>1257</v>
      </c>
      <c r="B74" s="401" t="s">
        <v>839</v>
      </c>
      <c r="C74" s="318" t="s">
        <v>3059</v>
      </c>
      <c r="D74" s="401">
        <v>90</v>
      </c>
      <c r="E74" s="35" t="s">
        <v>1115</v>
      </c>
      <c r="F74" s="36" t="s">
        <v>1258</v>
      </c>
      <c r="G74" s="35">
        <v>1</v>
      </c>
      <c r="H74" s="35"/>
      <c r="I74" s="35"/>
      <c r="J74" s="35"/>
    </row>
    <row r="75" spans="1:10" ht="30" hidden="1">
      <c r="A75" s="11" t="s">
        <v>1259</v>
      </c>
      <c r="B75" s="401" t="s">
        <v>839</v>
      </c>
      <c r="C75" s="318" t="s">
        <v>3059</v>
      </c>
      <c r="D75" s="401">
        <v>60</v>
      </c>
      <c r="E75" s="35" t="s">
        <v>1115</v>
      </c>
      <c r="F75" s="36" t="s">
        <v>1260</v>
      </c>
      <c r="G75" s="35">
        <v>1</v>
      </c>
      <c r="H75" s="35"/>
      <c r="I75" s="35"/>
      <c r="J75" s="35"/>
    </row>
    <row r="76" spans="1:10" ht="60" hidden="1">
      <c r="A76" s="11" t="s">
        <v>1261</v>
      </c>
      <c r="B76" s="401" t="s">
        <v>839</v>
      </c>
      <c r="C76" s="318" t="s">
        <v>3059</v>
      </c>
      <c r="D76" s="401">
        <v>60</v>
      </c>
      <c r="E76" s="35" t="s">
        <v>1115</v>
      </c>
      <c r="F76" s="36" t="s">
        <v>1262</v>
      </c>
      <c r="G76" s="35">
        <v>1</v>
      </c>
      <c r="H76" s="35"/>
      <c r="I76" s="35"/>
      <c r="J76" s="35"/>
    </row>
    <row r="77" spans="1:10" hidden="1">
      <c r="A77" s="35" t="s">
        <v>1263</v>
      </c>
      <c r="B77" s="429" t="s">
        <v>891</v>
      </c>
      <c r="C77" s="401" t="s">
        <v>3291</v>
      </c>
      <c r="D77" s="401">
        <v>60</v>
      </c>
      <c r="E77" s="146" t="s">
        <v>1106</v>
      </c>
      <c r="F77" s="463" t="s">
        <v>3390</v>
      </c>
      <c r="G77" s="35">
        <v>1</v>
      </c>
      <c r="H77" s="35"/>
      <c r="I77" s="35"/>
      <c r="J77" s="35"/>
    </row>
    <row r="78" spans="1:10" ht="135" hidden="1">
      <c r="A78" s="11" t="s">
        <v>1264</v>
      </c>
      <c r="B78" s="429" t="s">
        <v>891</v>
      </c>
      <c r="C78" s="401" t="s">
        <v>3289</v>
      </c>
      <c r="D78" s="401">
        <v>90</v>
      </c>
      <c r="E78" s="35" t="s">
        <v>1115</v>
      </c>
      <c r="F78" s="36" t="s">
        <v>1265</v>
      </c>
      <c r="G78" s="35">
        <v>1</v>
      </c>
      <c r="H78" s="35"/>
      <c r="I78" s="35"/>
      <c r="J78" s="35"/>
    </row>
    <row r="79" spans="1:10" ht="409.5" hidden="1">
      <c r="A79" s="47" t="s">
        <v>1266</v>
      </c>
      <c r="B79" s="418" t="s">
        <v>1267</v>
      </c>
      <c r="C79" s="401" t="s">
        <v>3016</v>
      </c>
      <c r="D79" s="408">
        <v>290</v>
      </c>
      <c r="E79" s="48" t="s">
        <v>1109</v>
      </c>
      <c r="F79" s="49" t="s">
        <v>1268</v>
      </c>
      <c r="G79" s="48">
        <v>1</v>
      </c>
      <c r="H79" s="35"/>
      <c r="I79" s="35"/>
      <c r="J79" s="35"/>
    </row>
    <row r="80" spans="1:10" ht="75" hidden="1">
      <c r="A80" s="47" t="s">
        <v>1269</v>
      </c>
      <c r="B80" s="430" t="s">
        <v>891</v>
      </c>
      <c r="C80" s="401" t="s">
        <v>3292</v>
      </c>
      <c r="D80" s="408">
        <v>300</v>
      </c>
      <c r="E80" s="48" t="s">
        <v>1219</v>
      </c>
      <c r="F80" s="448" t="s">
        <v>3065</v>
      </c>
      <c r="G80" s="48">
        <v>1</v>
      </c>
      <c r="H80" s="35"/>
      <c r="I80" s="35"/>
      <c r="J80" s="35"/>
    </row>
    <row r="81" spans="1:10" hidden="1">
      <c r="A81" s="50" t="s">
        <v>1270</v>
      </c>
      <c r="B81" s="419" t="s">
        <v>891</v>
      </c>
      <c r="C81" s="436" t="s">
        <v>964</v>
      </c>
      <c r="D81" s="406">
        <v>2000</v>
      </c>
      <c r="E81" s="43" t="s">
        <v>1106</v>
      </c>
      <c r="F81" s="51"/>
      <c r="G81" s="43">
        <v>0</v>
      </c>
      <c r="H81" s="35"/>
      <c r="I81" s="35"/>
      <c r="J81" s="35"/>
    </row>
    <row r="82" spans="1:10" ht="60" hidden="1">
      <c r="A82" s="11" t="s">
        <v>1271</v>
      </c>
      <c r="B82" s="429" t="s">
        <v>936</v>
      </c>
      <c r="C82" s="318" t="s">
        <v>3295</v>
      </c>
      <c r="D82" s="401">
        <v>1200</v>
      </c>
      <c r="E82" s="35" t="s">
        <v>1115</v>
      </c>
      <c r="F82" s="36" t="s">
        <v>1272</v>
      </c>
      <c r="G82" s="35">
        <v>1</v>
      </c>
      <c r="H82" s="35"/>
      <c r="I82" s="35"/>
      <c r="J82" s="35"/>
    </row>
    <row r="83" spans="1:10" ht="345" hidden="1">
      <c r="A83" s="11" t="s">
        <v>1273</v>
      </c>
      <c r="B83" s="429" t="s">
        <v>936</v>
      </c>
      <c r="C83" s="436" t="s">
        <v>3300</v>
      </c>
      <c r="D83" s="401">
        <v>3000</v>
      </c>
      <c r="E83" s="35" t="s">
        <v>1115</v>
      </c>
      <c r="F83" s="36" t="s">
        <v>1274</v>
      </c>
      <c r="G83" s="35">
        <v>1</v>
      </c>
      <c r="H83" s="35"/>
      <c r="I83" s="35"/>
      <c r="J83" s="35"/>
    </row>
    <row r="84" spans="1:10" ht="30" hidden="1" customHeight="1">
      <c r="A84" s="37" t="s">
        <v>1275</v>
      </c>
      <c r="B84" s="460" t="s">
        <v>936</v>
      </c>
      <c r="C84" s="318" t="s">
        <v>3293</v>
      </c>
      <c r="D84" s="401">
        <v>90</v>
      </c>
      <c r="E84" s="37" t="s">
        <v>1115</v>
      </c>
      <c r="F84" s="57" t="s">
        <v>1276</v>
      </c>
      <c r="G84" s="35">
        <v>1</v>
      </c>
      <c r="H84" s="35"/>
      <c r="I84" s="35"/>
      <c r="J84" s="35"/>
    </row>
    <row r="85" spans="1:10" ht="105" hidden="1">
      <c r="A85" s="11" t="s">
        <v>1277</v>
      </c>
      <c r="B85" s="429" t="s">
        <v>936</v>
      </c>
      <c r="C85" s="318" t="s">
        <v>3296</v>
      </c>
      <c r="D85" s="15">
        <v>100</v>
      </c>
      <c r="E85" s="35" t="s">
        <v>1278</v>
      </c>
      <c r="F85" s="36" t="s">
        <v>1279</v>
      </c>
      <c r="G85" s="35">
        <v>1</v>
      </c>
      <c r="H85" s="35"/>
      <c r="I85" s="35"/>
      <c r="J85" s="35"/>
    </row>
    <row r="86" spans="1:10" ht="60" hidden="1">
      <c r="A86" s="11" t="s">
        <v>1280</v>
      </c>
      <c r="B86" s="417" t="s">
        <v>936</v>
      </c>
      <c r="C86" s="318" t="s">
        <v>3293</v>
      </c>
      <c r="D86" s="401">
        <v>400</v>
      </c>
      <c r="E86" s="35" t="s">
        <v>1115</v>
      </c>
      <c r="F86" s="36" t="s">
        <v>1281</v>
      </c>
      <c r="G86" s="35">
        <v>1</v>
      </c>
      <c r="H86" s="35"/>
      <c r="I86" s="35"/>
      <c r="J86" s="35"/>
    </row>
    <row r="87" spans="1:10" ht="90" hidden="1">
      <c r="A87" s="11" t="s">
        <v>1282</v>
      </c>
      <c r="B87" s="417" t="s">
        <v>891</v>
      </c>
      <c r="C87" s="318" t="s">
        <v>3310</v>
      </c>
      <c r="D87" s="15">
        <v>56</v>
      </c>
      <c r="E87" s="35" t="s">
        <v>1106</v>
      </c>
      <c r="F87" s="57" t="s">
        <v>1283</v>
      </c>
      <c r="G87" s="35">
        <v>1</v>
      </c>
      <c r="H87" s="35"/>
      <c r="I87" s="35"/>
      <c r="J87" s="35"/>
    </row>
    <row r="88" spans="1:10" ht="60" hidden="1">
      <c r="A88" s="35" t="s">
        <v>1284</v>
      </c>
      <c r="B88" s="401" t="s">
        <v>936</v>
      </c>
      <c r="C88" s="318" t="s">
        <v>3585</v>
      </c>
      <c r="D88" s="401">
        <v>60</v>
      </c>
      <c r="E88" s="146" t="s">
        <v>1106</v>
      </c>
      <c r="F88" s="172" t="s">
        <v>3389</v>
      </c>
      <c r="G88" s="35">
        <v>1</v>
      </c>
      <c r="H88" s="37"/>
      <c r="I88" s="37"/>
      <c r="J88" s="37"/>
    </row>
    <row r="89" spans="1:10" hidden="1">
      <c r="A89" s="35" t="s">
        <v>1285</v>
      </c>
      <c r="B89" s="401" t="s">
        <v>1286</v>
      </c>
      <c r="C89" s="436" t="s">
        <v>964</v>
      </c>
      <c r="D89" s="401">
        <v>400</v>
      </c>
      <c r="E89" s="35" t="s">
        <v>1109</v>
      </c>
      <c r="F89" s="191" t="s">
        <v>1287</v>
      </c>
      <c r="G89" s="35">
        <v>1</v>
      </c>
      <c r="H89" s="37"/>
      <c r="I89" s="37"/>
      <c r="J89" s="37"/>
    </row>
    <row r="90" spans="1:10" ht="409.5" hidden="1">
      <c r="A90" s="11" t="s">
        <v>1288</v>
      </c>
      <c r="B90" s="401" t="s">
        <v>2556</v>
      </c>
      <c r="C90" s="401" t="s">
        <v>3008</v>
      </c>
      <c r="D90" s="401">
        <v>500</v>
      </c>
      <c r="E90" s="35" t="s">
        <v>1109</v>
      </c>
      <c r="F90" s="434" t="s">
        <v>3028</v>
      </c>
      <c r="G90" s="35">
        <v>1</v>
      </c>
      <c r="H90" s="37"/>
      <c r="I90" s="37"/>
      <c r="J90" s="37"/>
    </row>
    <row r="91" spans="1:10" ht="153.75" hidden="1" customHeight="1">
      <c r="A91" s="35" t="s">
        <v>1153</v>
      </c>
      <c r="B91" s="401" t="s">
        <v>1083</v>
      </c>
      <c r="C91" s="401" t="s">
        <v>3057</v>
      </c>
      <c r="D91" s="401">
        <v>1500</v>
      </c>
      <c r="E91" s="37" t="s">
        <v>1109</v>
      </c>
      <c r="F91" s="398" t="s">
        <v>2873</v>
      </c>
      <c r="G91" s="35">
        <v>1</v>
      </c>
      <c r="H91" s="37"/>
      <c r="I91" s="37"/>
      <c r="J91" s="37"/>
    </row>
    <row r="92" spans="1:10" hidden="1">
      <c r="A92" s="35" t="s">
        <v>1290</v>
      </c>
      <c r="B92" s="401" t="s">
        <v>1289</v>
      </c>
      <c r="C92" s="436" t="s">
        <v>964</v>
      </c>
      <c r="D92" s="401"/>
      <c r="E92" s="37"/>
      <c r="F92" s="192" t="s">
        <v>1291</v>
      </c>
      <c r="G92" s="35">
        <v>1</v>
      </c>
      <c r="H92" s="37"/>
      <c r="I92" s="37"/>
      <c r="J92" s="37"/>
    </row>
    <row r="93" spans="1:10" hidden="1">
      <c r="A93" s="199" t="s">
        <v>1292</v>
      </c>
      <c r="B93" s="409"/>
      <c r="C93" s="436" t="s">
        <v>964</v>
      </c>
      <c r="D93" s="409"/>
      <c r="E93" s="199"/>
      <c r="F93" s="203" t="s">
        <v>1293</v>
      </c>
      <c r="G93" s="35">
        <v>1</v>
      </c>
      <c r="H93" s="37"/>
      <c r="I93" s="37"/>
      <c r="J93" s="37"/>
    </row>
    <row r="94" spans="1:10" hidden="1">
      <c r="A94" s="433" t="s">
        <v>1294</v>
      </c>
      <c r="B94" s="420" t="s">
        <v>2540</v>
      </c>
      <c r="C94" s="436" t="s">
        <v>3347</v>
      </c>
      <c r="D94" s="409">
        <v>297</v>
      </c>
      <c r="E94" s="199" t="s">
        <v>1109</v>
      </c>
      <c r="F94" s="433" t="s">
        <v>1295</v>
      </c>
      <c r="G94" s="35">
        <v>1</v>
      </c>
      <c r="H94" s="37"/>
      <c r="I94" s="37"/>
      <c r="J94" s="37"/>
    </row>
    <row r="95" spans="1:10" hidden="1">
      <c r="A95" s="433" t="s">
        <v>1296</v>
      </c>
      <c r="B95" s="409" t="s">
        <v>1197</v>
      </c>
      <c r="C95" s="401" t="s">
        <v>3003</v>
      </c>
      <c r="D95" s="409">
        <v>297</v>
      </c>
      <c r="E95" s="199" t="s">
        <v>1109</v>
      </c>
      <c r="F95" s="433" t="s">
        <v>1297</v>
      </c>
      <c r="G95" s="35">
        <v>1</v>
      </c>
      <c r="H95" s="37"/>
      <c r="I95" s="37"/>
      <c r="J95" s="37"/>
    </row>
    <row r="96" spans="1:10" hidden="1">
      <c r="A96" s="433" t="s">
        <v>1298</v>
      </c>
      <c r="B96" s="409" t="s">
        <v>1197</v>
      </c>
      <c r="C96" s="401" t="s">
        <v>3003</v>
      </c>
      <c r="D96" s="409">
        <v>297</v>
      </c>
      <c r="E96" s="199">
        <v>14</v>
      </c>
      <c r="F96" s="433" t="s">
        <v>1299</v>
      </c>
      <c r="G96" s="35">
        <v>1</v>
      </c>
      <c r="H96" s="37"/>
      <c r="I96" s="37"/>
      <c r="J96" s="37"/>
    </row>
    <row r="97" spans="1:10" hidden="1">
      <c r="A97" s="433" t="s">
        <v>1300</v>
      </c>
      <c r="B97" s="409" t="s">
        <v>1197</v>
      </c>
      <c r="C97" s="401" t="s">
        <v>3003</v>
      </c>
      <c r="D97" s="409">
        <v>297</v>
      </c>
      <c r="E97" s="199" t="s">
        <v>1109</v>
      </c>
      <c r="F97" s="433" t="s">
        <v>1301</v>
      </c>
      <c r="G97" s="35">
        <v>1</v>
      </c>
      <c r="H97" s="37"/>
      <c r="I97" s="37"/>
      <c r="J97" s="37"/>
    </row>
    <row r="98" spans="1:10" s="393" customFormat="1" hidden="1">
      <c r="A98" s="198" t="s">
        <v>2863</v>
      </c>
      <c r="B98" s="409"/>
      <c r="C98" s="436" t="s">
        <v>964</v>
      </c>
      <c r="D98" s="409">
        <v>1700</v>
      </c>
      <c r="E98" s="199" t="s">
        <v>1109</v>
      </c>
      <c r="F98" s="394" t="s">
        <v>2864</v>
      </c>
      <c r="G98" s="37">
        <v>1</v>
      </c>
      <c r="H98" s="37"/>
      <c r="I98" s="37"/>
      <c r="J98" s="37"/>
    </row>
    <row r="99" spans="1:10" hidden="1">
      <c r="A99" s="198" t="s">
        <v>2862</v>
      </c>
      <c r="B99" s="409"/>
      <c r="C99" s="436" t="s">
        <v>964</v>
      </c>
      <c r="D99" s="409">
        <v>1700</v>
      </c>
      <c r="E99" s="199" t="s">
        <v>1106</v>
      </c>
      <c r="F99" s="394" t="s">
        <v>2861</v>
      </c>
      <c r="G99" s="35">
        <v>1</v>
      </c>
      <c r="H99" s="37"/>
      <c r="I99" s="37"/>
      <c r="J99" s="37"/>
    </row>
    <row r="100" spans="1:10" hidden="1">
      <c r="A100" s="198" t="s">
        <v>1302</v>
      </c>
      <c r="B100" s="409"/>
      <c r="C100" s="436" t="s">
        <v>964</v>
      </c>
      <c r="D100" s="409"/>
      <c r="E100" s="199" t="s">
        <v>1106</v>
      </c>
      <c r="F100" s="203" t="s">
        <v>1303</v>
      </c>
      <c r="G100" s="35">
        <v>1</v>
      </c>
      <c r="H100" s="37"/>
      <c r="I100" s="37"/>
      <c r="J100" s="37"/>
    </row>
    <row r="101" spans="1:10" hidden="1">
      <c r="A101" s="198" t="s">
        <v>1304</v>
      </c>
      <c r="B101" s="409" t="s">
        <v>933</v>
      </c>
      <c r="C101" s="436" t="s">
        <v>964</v>
      </c>
      <c r="D101" s="409">
        <v>30</v>
      </c>
      <c r="E101" s="199" t="s">
        <v>1106</v>
      </c>
      <c r="F101" s="198" t="s">
        <v>1305</v>
      </c>
      <c r="G101" s="197">
        <v>1</v>
      </c>
      <c r="H101" s="37"/>
      <c r="I101" s="37"/>
      <c r="J101" s="37"/>
    </row>
    <row r="102" spans="1:10" s="181" customFormat="1" hidden="1">
      <c r="A102" s="204" t="s">
        <v>1306</v>
      </c>
      <c r="B102" s="420" t="s">
        <v>2540</v>
      </c>
      <c r="C102" s="436" t="s">
        <v>964</v>
      </c>
      <c r="D102" s="409">
        <v>1700</v>
      </c>
      <c r="E102" s="199" t="s">
        <v>1307</v>
      </c>
      <c r="F102" s="205" t="s">
        <v>1308</v>
      </c>
      <c r="G102" s="182">
        <v>1</v>
      </c>
      <c r="H102" s="182"/>
      <c r="I102" s="182"/>
      <c r="J102" s="182"/>
    </row>
    <row r="103" spans="1:10" s="181" customFormat="1" hidden="1">
      <c r="A103" s="204" t="s">
        <v>2547</v>
      </c>
      <c r="B103" s="420" t="s">
        <v>2540</v>
      </c>
      <c r="C103" s="436" t="s">
        <v>964</v>
      </c>
      <c r="D103" s="409">
        <v>1700</v>
      </c>
      <c r="E103" s="199" t="s">
        <v>1307</v>
      </c>
      <c r="F103" s="206" t="s">
        <v>2548</v>
      </c>
      <c r="G103" s="182">
        <v>1</v>
      </c>
      <c r="H103" s="182"/>
      <c r="I103" s="182"/>
      <c r="J103" s="182"/>
    </row>
    <row r="104" spans="1:10" hidden="1">
      <c r="A104" s="198" t="s">
        <v>1309</v>
      </c>
      <c r="B104" s="409"/>
      <c r="C104" s="436" t="s">
        <v>964</v>
      </c>
      <c r="D104" s="409">
        <v>420</v>
      </c>
      <c r="E104" s="199" t="s">
        <v>1106</v>
      </c>
      <c r="F104" s="203" t="s">
        <v>1310</v>
      </c>
      <c r="G104" s="35">
        <v>1</v>
      </c>
      <c r="H104" s="37"/>
      <c r="I104" s="37"/>
      <c r="J104" s="37"/>
    </row>
    <row r="105" spans="1:10" hidden="1">
      <c r="A105" s="198" t="s">
        <v>1311</v>
      </c>
      <c r="B105" s="409"/>
      <c r="C105" s="436" t="s">
        <v>964</v>
      </c>
      <c r="D105" s="409">
        <v>3000</v>
      </c>
      <c r="E105" s="199" t="s">
        <v>1106</v>
      </c>
      <c r="F105" s="203" t="s">
        <v>1312</v>
      </c>
      <c r="G105" s="35">
        <v>1</v>
      </c>
      <c r="H105" s="37"/>
      <c r="I105" s="37"/>
      <c r="J105" s="37"/>
    </row>
    <row r="106" spans="1:10" hidden="1">
      <c r="A106" s="198" t="s">
        <v>1313</v>
      </c>
      <c r="B106" s="409"/>
      <c r="C106" s="436" t="s">
        <v>964</v>
      </c>
      <c r="D106" s="409"/>
      <c r="E106" s="199" t="s">
        <v>1106</v>
      </c>
      <c r="F106" s="203" t="s">
        <v>1314</v>
      </c>
      <c r="G106" s="35">
        <v>1</v>
      </c>
      <c r="H106" s="37"/>
      <c r="I106" s="37"/>
      <c r="J106" s="37"/>
    </row>
    <row r="107" spans="1:10" hidden="1">
      <c r="A107" s="198" t="s">
        <v>1315</v>
      </c>
      <c r="B107" s="409" t="s">
        <v>936</v>
      </c>
      <c r="C107" s="436" t="s">
        <v>964</v>
      </c>
      <c r="D107" s="409">
        <v>1200</v>
      </c>
      <c r="E107" s="199" t="s">
        <v>1106</v>
      </c>
      <c r="F107" s="203" t="s">
        <v>1316</v>
      </c>
      <c r="G107" s="35">
        <v>1</v>
      </c>
      <c r="H107" s="37"/>
      <c r="I107" s="37"/>
      <c r="J107" s="37"/>
    </row>
    <row r="108" spans="1:10" hidden="1">
      <c r="A108" s="198" t="s">
        <v>1317</v>
      </c>
      <c r="B108" s="409"/>
      <c r="C108" s="436" t="s">
        <v>964</v>
      </c>
      <c r="D108" s="409"/>
      <c r="E108" s="199" t="s">
        <v>1106</v>
      </c>
      <c r="F108" s="203" t="s">
        <v>1318</v>
      </c>
      <c r="G108" s="35">
        <v>1</v>
      </c>
      <c r="H108" s="37"/>
      <c r="I108" s="37"/>
      <c r="J108" s="37"/>
    </row>
    <row r="109" spans="1:10" ht="45" hidden="1">
      <c r="A109" s="177" t="s">
        <v>1319</v>
      </c>
      <c r="B109" s="421" t="s">
        <v>2540</v>
      </c>
      <c r="C109" s="436" t="s">
        <v>3352</v>
      </c>
      <c r="D109" s="410">
        <v>95</v>
      </c>
      <c r="E109" s="156" t="s">
        <v>1106</v>
      </c>
      <c r="F109" s="190" t="s">
        <v>1320</v>
      </c>
      <c r="G109" s="35">
        <v>1</v>
      </c>
      <c r="H109" s="37"/>
      <c r="I109" s="37"/>
      <c r="J109" s="37"/>
    </row>
    <row r="110" spans="1:10" hidden="1">
      <c r="A110" s="200" t="s">
        <v>1321</v>
      </c>
      <c r="B110" s="411" t="s">
        <v>936</v>
      </c>
      <c r="C110" s="318" t="s">
        <v>3303</v>
      </c>
      <c r="D110" s="411">
        <v>60</v>
      </c>
      <c r="E110" s="201" t="s">
        <v>1106</v>
      </c>
      <c r="F110" s="202" t="s">
        <v>1322</v>
      </c>
      <c r="G110" s="35">
        <v>1</v>
      </c>
      <c r="H110" s="37"/>
      <c r="I110" s="37"/>
      <c r="J110" s="37"/>
    </row>
    <row r="111" spans="1:10" ht="150" hidden="1">
      <c r="A111" s="146" t="s">
        <v>1323</v>
      </c>
      <c r="B111" s="404" t="s">
        <v>936</v>
      </c>
      <c r="C111" s="436" t="s">
        <v>3585</v>
      </c>
      <c r="D111" s="404">
        <v>80</v>
      </c>
      <c r="E111" s="146" t="s">
        <v>1106</v>
      </c>
      <c r="F111" s="462" t="s">
        <v>3388</v>
      </c>
      <c r="G111" s="35">
        <v>1</v>
      </c>
      <c r="H111" s="37"/>
      <c r="I111" s="37"/>
      <c r="J111" s="37"/>
    </row>
    <row r="112" spans="1:10" ht="409.5" hidden="1">
      <c r="A112" s="52" t="s">
        <v>1324</v>
      </c>
      <c r="B112" s="402" t="s">
        <v>933</v>
      </c>
      <c r="C112" s="436" t="s">
        <v>964</v>
      </c>
      <c r="D112" s="402">
        <v>420</v>
      </c>
      <c r="E112" s="41"/>
      <c r="F112" s="39" t="s">
        <v>1325</v>
      </c>
      <c r="G112" s="35">
        <v>1</v>
      </c>
      <c r="H112" s="37"/>
      <c r="I112" s="37"/>
      <c r="J112" s="37"/>
    </row>
    <row r="113" spans="1:10" ht="105" hidden="1">
      <c r="A113" s="53" t="s">
        <v>1326</v>
      </c>
      <c r="B113" s="402" t="s">
        <v>1327</v>
      </c>
      <c r="C113" s="436" t="s">
        <v>964</v>
      </c>
      <c r="D113" s="402"/>
      <c r="E113" s="38" t="s">
        <v>1128</v>
      </c>
      <c r="F113" s="39" t="s">
        <v>1328</v>
      </c>
      <c r="G113" s="38">
        <v>1</v>
      </c>
      <c r="H113" s="41"/>
      <c r="I113" s="41"/>
      <c r="J113" s="41"/>
    </row>
    <row r="114" spans="1:10" ht="45" hidden="1">
      <c r="A114" s="53" t="s">
        <v>1329</v>
      </c>
      <c r="B114" s="402" t="s">
        <v>1327</v>
      </c>
      <c r="C114" s="436" t="s">
        <v>964</v>
      </c>
      <c r="D114" s="402"/>
      <c r="E114" s="38" t="s">
        <v>1128</v>
      </c>
      <c r="F114" s="39" t="s">
        <v>1330</v>
      </c>
      <c r="G114" s="38">
        <v>1</v>
      </c>
      <c r="H114" s="41"/>
      <c r="I114" s="41"/>
      <c r="J114" s="41"/>
    </row>
    <row r="115" spans="1:10" ht="30" hidden="1">
      <c r="A115" s="53" t="s">
        <v>1331</v>
      </c>
      <c r="B115" s="402" t="s">
        <v>1327</v>
      </c>
      <c r="C115" s="436" t="s">
        <v>964</v>
      </c>
      <c r="D115" s="412"/>
      <c r="E115" s="38" t="s">
        <v>1128</v>
      </c>
      <c r="F115" s="55" t="s">
        <v>1332</v>
      </c>
      <c r="G115" s="56">
        <v>1</v>
      </c>
      <c r="H115" s="54"/>
      <c r="I115" s="54"/>
      <c r="J115" s="54"/>
    </row>
    <row r="116" spans="1:10" ht="90" hidden="1">
      <c r="A116" s="46" t="s">
        <v>1333</v>
      </c>
      <c r="B116" s="412" t="s">
        <v>1334</v>
      </c>
      <c r="C116" s="436" t="s">
        <v>964</v>
      </c>
      <c r="D116" s="412" t="s">
        <v>1335</v>
      </c>
      <c r="E116" s="56" t="s">
        <v>1128</v>
      </c>
      <c r="F116" s="55" t="s">
        <v>1336</v>
      </c>
      <c r="G116" s="56">
        <v>1</v>
      </c>
      <c r="H116" s="54"/>
      <c r="I116" s="56"/>
      <c r="J116" s="54"/>
    </row>
    <row r="117" spans="1:10" ht="60" hidden="1">
      <c r="A117" s="46" t="s">
        <v>1337</v>
      </c>
      <c r="B117" s="412" t="s">
        <v>1338</v>
      </c>
      <c r="C117" s="436" t="s">
        <v>964</v>
      </c>
      <c r="D117" s="412"/>
      <c r="E117" s="56"/>
      <c r="F117" s="55" t="s">
        <v>1339</v>
      </c>
      <c r="G117" s="56">
        <v>1</v>
      </c>
      <c r="H117" s="54"/>
      <c r="I117" s="56"/>
      <c r="J117" s="54"/>
    </row>
    <row r="118" spans="1:10" s="149" customFormat="1" ht="195" hidden="1">
      <c r="A118" s="142" t="s">
        <v>1340</v>
      </c>
      <c r="B118" s="422" t="s">
        <v>3340</v>
      </c>
      <c r="C118" s="436" t="s">
        <v>3337</v>
      </c>
      <c r="D118" s="405" t="s">
        <v>1341</v>
      </c>
      <c r="E118" s="156" t="s">
        <v>1115</v>
      </c>
      <c r="F118" s="152" t="s">
        <v>1342</v>
      </c>
      <c r="G118" s="144">
        <v>1</v>
      </c>
      <c r="H118" s="144"/>
      <c r="I118" s="144"/>
      <c r="J118" s="144"/>
    </row>
    <row r="119" spans="1:10" s="149" customFormat="1" ht="135" hidden="1">
      <c r="A119" s="163" t="s">
        <v>1343</v>
      </c>
      <c r="B119" s="142" t="s">
        <v>3338</v>
      </c>
      <c r="C119" s="436" t="s">
        <v>3337</v>
      </c>
      <c r="D119" s="413" t="s">
        <v>1344</v>
      </c>
      <c r="E119" s="145" t="s">
        <v>1128</v>
      </c>
      <c r="F119" s="164" t="s">
        <v>1345</v>
      </c>
      <c r="G119" s="144">
        <v>1</v>
      </c>
      <c r="H119" s="144"/>
      <c r="I119" s="144"/>
      <c r="J119" s="144"/>
    </row>
    <row r="120" spans="1:10" ht="409.5" hidden="1">
      <c r="A120" s="426" t="s">
        <v>2474</v>
      </c>
      <c r="B120" s="412" t="s">
        <v>2475</v>
      </c>
      <c r="C120" s="318" t="s">
        <v>3059</v>
      </c>
      <c r="D120" s="412" t="s">
        <v>2476</v>
      </c>
      <c r="E120" s="56" t="s">
        <v>1128</v>
      </c>
      <c r="F120" s="427" t="s">
        <v>2900</v>
      </c>
      <c r="G120" s="45">
        <v>0</v>
      </c>
      <c r="H120" s="45"/>
      <c r="I120" s="45"/>
      <c r="J120" s="45"/>
    </row>
    <row r="121" spans="1:10" ht="409.5" hidden="1">
      <c r="A121" s="141" t="s">
        <v>2477</v>
      </c>
      <c r="B121" s="412" t="s">
        <v>2475</v>
      </c>
      <c r="C121" s="318" t="s">
        <v>3059</v>
      </c>
      <c r="D121" s="412" t="s">
        <v>2476</v>
      </c>
      <c r="E121" s="56" t="s">
        <v>1128</v>
      </c>
      <c r="F121" s="140" t="s">
        <v>2478</v>
      </c>
      <c r="G121" s="45">
        <v>0</v>
      </c>
      <c r="H121" s="45"/>
      <c r="I121" s="45"/>
      <c r="J121" s="45"/>
    </row>
    <row r="122" spans="1:10" s="149" customFormat="1" ht="165" hidden="1">
      <c r="A122" s="144" t="s">
        <v>2480</v>
      </c>
      <c r="B122" s="413" t="s">
        <v>3338</v>
      </c>
      <c r="C122" s="401" t="s">
        <v>3209</v>
      </c>
      <c r="D122" s="405" t="s">
        <v>2481</v>
      </c>
      <c r="E122" s="146" t="s">
        <v>1115</v>
      </c>
      <c r="F122" s="147" t="s">
        <v>2482</v>
      </c>
      <c r="G122" s="144">
        <v>1</v>
      </c>
      <c r="H122" s="144"/>
      <c r="I122" s="144"/>
      <c r="J122" s="144"/>
    </row>
    <row r="123" spans="1:10" ht="30" hidden="1">
      <c r="A123" s="37" t="s">
        <v>2483</v>
      </c>
      <c r="B123" s="413" t="s">
        <v>770</v>
      </c>
      <c r="C123" s="436" t="s">
        <v>964</v>
      </c>
      <c r="D123" s="401">
        <v>184</v>
      </c>
      <c r="E123" s="146" t="s">
        <v>1115</v>
      </c>
      <c r="F123" s="57" t="s">
        <v>1243</v>
      </c>
      <c r="G123" s="37">
        <v>1</v>
      </c>
      <c r="H123" s="37"/>
      <c r="I123" s="37"/>
      <c r="J123" s="37"/>
    </row>
    <row r="124" spans="1:10" s="162" customFormat="1" hidden="1">
      <c r="A124" s="170" t="s">
        <v>2499</v>
      </c>
      <c r="B124" s="423" t="s">
        <v>3338</v>
      </c>
      <c r="C124" s="436" t="s">
        <v>964</v>
      </c>
      <c r="D124" s="414" t="s">
        <v>2496</v>
      </c>
      <c r="E124" s="170" t="s">
        <v>1128</v>
      </c>
      <c r="F124" s="171"/>
      <c r="G124" s="170">
        <v>0</v>
      </c>
      <c r="H124" s="161"/>
      <c r="I124" s="161"/>
      <c r="J124" s="161"/>
    </row>
    <row r="125" spans="1:10" hidden="1">
      <c r="A125" s="170" t="s">
        <v>2500</v>
      </c>
      <c r="B125" s="424" t="s">
        <v>2498</v>
      </c>
      <c r="C125" s="436" t="s">
        <v>964</v>
      </c>
      <c r="D125" s="414" t="s">
        <v>2496</v>
      </c>
      <c r="E125" s="170" t="s">
        <v>1128</v>
      </c>
      <c r="F125" s="171"/>
      <c r="G125" s="170">
        <v>0</v>
      </c>
      <c r="H125" s="37"/>
      <c r="I125" s="37"/>
      <c r="J125" s="37"/>
    </row>
    <row r="126" spans="1:10" ht="90" hidden="1">
      <c r="A126" s="156" t="s">
        <v>2505</v>
      </c>
      <c r="B126" s="425" t="s">
        <v>2504</v>
      </c>
      <c r="C126" s="401" t="s">
        <v>2999</v>
      </c>
      <c r="D126" s="410" t="s">
        <v>626</v>
      </c>
      <c r="E126" s="156" t="s">
        <v>2880</v>
      </c>
      <c r="F126" s="399" t="s">
        <v>2886</v>
      </c>
      <c r="G126" s="156">
        <v>1</v>
      </c>
      <c r="H126" s="37"/>
      <c r="I126" s="37"/>
      <c r="J126" s="37"/>
    </row>
    <row r="127" spans="1:10" ht="60" hidden="1">
      <c r="A127" s="37" t="s">
        <v>2509</v>
      </c>
      <c r="B127" s="425" t="s">
        <v>2994</v>
      </c>
      <c r="C127" s="401" t="s">
        <v>2998</v>
      </c>
      <c r="D127" s="401">
        <v>150</v>
      </c>
      <c r="E127" s="156" t="s">
        <v>2891</v>
      </c>
      <c r="F127" s="172" t="s">
        <v>2892</v>
      </c>
      <c r="G127" s="37">
        <v>1</v>
      </c>
      <c r="H127" s="37"/>
      <c r="I127" s="37"/>
      <c r="J127" s="37"/>
    </row>
    <row r="128" spans="1:10" ht="75" hidden="1">
      <c r="A128" s="37" t="s">
        <v>2510</v>
      </c>
      <c r="B128" s="425" t="s">
        <v>2994</v>
      </c>
      <c r="C128" s="401" t="s">
        <v>2997</v>
      </c>
      <c r="D128" s="401">
        <v>150</v>
      </c>
      <c r="E128" s="156" t="s">
        <v>1128</v>
      </c>
      <c r="F128" s="172" t="s">
        <v>2512</v>
      </c>
      <c r="G128" s="37">
        <v>1</v>
      </c>
      <c r="H128" s="37"/>
      <c r="I128" s="37"/>
      <c r="J128" s="37"/>
    </row>
    <row r="129" spans="1:10" ht="270" hidden="1">
      <c r="A129" s="37" t="s">
        <v>2511</v>
      </c>
      <c r="B129" s="425" t="s">
        <v>2994</v>
      </c>
      <c r="C129" s="401" t="s">
        <v>2997</v>
      </c>
      <c r="D129" s="401">
        <v>150</v>
      </c>
      <c r="E129" s="156" t="s">
        <v>1128</v>
      </c>
      <c r="F129" s="172" t="s">
        <v>2513</v>
      </c>
      <c r="G129" s="37">
        <v>1</v>
      </c>
      <c r="H129" s="37"/>
      <c r="I129" s="37"/>
      <c r="J129" s="37"/>
    </row>
    <row r="130" spans="1:10" ht="75" hidden="1">
      <c r="A130" s="37" t="s">
        <v>2520</v>
      </c>
      <c r="B130" s="403" t="s">
        <v>2521</v>
      </c>
      <c r="C130" s="436" t="s">
        <v>964</v>
      </c>
      <c r="D130" s="401" t="s">
        <v>2522</v>
      </c>
      <c r="E130" s="37" t="s">
        <v>1115</v>
      </c>
      <c r="F130" s="172" t="s">
        <v>2523</v>
      </c>
      <c r="G130" s="37">
        <v>1</v>
      </c>
      <c r="H130" s="37"/>
      <c r="I130" s="37"/>
      <c r="J130" s="37"/>
    </row>
    <row r="131" spans="1:10" ht="30" hidden="1">
      <c r="A131" s="396" t="s">
        <v>2868</v>
      </c>
      <c r="B131" s="401" t="s">
        <v>1200</v>
      </c>
      <c r="C131" s="436" t="s">
        <v>964</v>
      </c>
      <c r="D131" s="401">
        <v>580</v>
      </c>
      <c r="E131" s="37" t="s">
        <v>1109</v>
      </c>
      <c r="F131" s="397" t="s">
        <v>2869</v>
      </c>
      <c r="G131" s="37">
        <v>1</v>
      </c>
      <c r="H131" s="37"/>
      <c r="I131" s="37"/>
      <c r="J131" s="37"/>
    </row>
    <row r="132" spans="1:10" ht="90" hidden="1">
      <c r="A132" s="37" t="s">
        <v>2870</v>
      </c>
      <c r="B132" s="401"/>
      <c r="C132" s="436" t="s">
        <v>964</v>
      </c>
      <c r="D132" s="401"/>
      <c r="E132" s="37" t="s">
        <v>1109</v>
      </c>
      <c r="F132" s="397" t="s">
        <v>2871</v>
      </c>
      <c r="G132" s="37">
        <v>1</v>
      </c>
      <c r="H132" s="37"/>
      <c r="I132" s="37"/>
      <c r="J132" s="37"/>
    </row>
    <row r="133" spans="1:10" ht="45" hidden="1">
      <c r="A133" s="37" t="s">
        <v>2879</v>
      </c>
      <c r="B133" s="401" t="s">
        <v>1074</v>
      </c>
      <c r="C133" s="436" t="s">
        <v>964</v>
      </c>
      <c r="D133" s="401"/>
      <c r="E133" s="37" t="s">
        <v>2880</v>
      </c>
      <c r="F133" s="397" t="s">
        <v>2881</v>
      </c>
      <c r="G133" s="37">
        <v>1</v>
      </c>
      <c r="H133" s="37"/>
      <c r="I133" s="37"/>
      <c r="J133" s="37"/>
    </row>
    <row r="134" spans="1:10" ht="90" hidden="1">
      <c r="A134" s="37" t="s">
        <v>2890</v>
      </c>
      <c r="B134" s="425" t="s">
        <v>2995</v>
      </c>
      <c r="C134" s="401" t="s">
        <v>2996</v>
      </c>
      <c r="D134" s="401">
        <v>150</v>
      </c>
      <c r="E134" s="156" t="s">
        <v>1109</v>
      </c>
      <c r="F134" s="172" t="s">
        <v>2889</v>
      </c>
      <c r="G134" s="37">
        <v>1</v>
      </c>
      <c r="H134" s="37"/>
      <c r="I134" s="37"/>
      <c r="J134" s="37"/>
    </row>
    <row r="135" spans="1:10" ht="60" hidden="1">
      <c r="A135" s="37" t="s">
        <v>3068</v>
      </c>
      <c r="B135" s="401" t="s">
        <v>567</v>
      </c>
      <c r="C135" s="401" t="s">
        <v>2991</v>
      </c>
      <c r="D135" s="401" t="s">
        <v>3067</v>
      </c>
      <c r="E135" s="37" t="s">
        <v>1109</v>
      </c>
      <c r="F135" s="172" t="s">
        <v>3066</v>
      </c>
      <c r="G135" s="37">
        <v>1</v>
      </c>
      <c r="H135" s="37"/>
      <c r="I135" s="37"/>
      <c r="J135" s="37"/>
    </row>
    <row r="136" spans="1:10" ht="60" hidden="1">
      <c r="A136" s="37" t="s">
        <v>3210</v>
      </c>
      <c r="B136" s="401" t="s">
        <v>933</v>
      </c>
      <c r="C136" s="401" t="s">
        <v>3583</v>
      </c>
      <c r="D136" s="401" t="s">
        <v>3219</v>
      </c>
      <c r="E136" s="37" t="s">
        <v>3211</v>
      </c>
      <c r="F136" s="172" t="s">
        <v>3212</v>
      </c>
      <c r="G136" s="37">
        <v>1</v>
      </c>
      <c r="H136" s="37"/>
      <c r="I136" s="37"/>
      <c r="J136" s="37"/>
    </row>
    <row r="137" spans="1:10" ht="105" hidden="1">
      <c r="A137" s="37" t="s">
        <v>3213</v>
      </c>
      <c r="B137" s="401" t="s">
        <v>933</v>
      </c>
      <c r="C137" s="401" t="s">
        <v>3209</v>
      </c>
      <c r="D137" s="401" t="s">
        <v>3219</v>
      </c>
      <c r="E137" s="37" t="s">
        <v>3211</v>
      </c>
      <c r="F137" s="172" t="s">
        <v>3214</v>
      </c>
      <c r="G137" s="37">
        <v>1</v>
      </c>
      <c r="H137" s="37"/>
      <c r="I137" s="37"/>
      <c r="J137" s="37"/>
    </row>
    <row r="138" spans="1:10" ht="45" hidden="1">
      <c r="A138" s="37" t="s">
        <v>3215</v>
      </c>
      <c r="B138" s="401" t="s">
        <v>933</v>
      </c>
      <c r="C138" s="401" t="s">
        <v>3583</v>
      </c>
      <c r="D138" s="401" t="s">
        <v>3218</v>
      </c>
      <c r="E138" s="37" t="s">
        <v>3211</v>
      </c>
      <c r="F138" s="172" t="s">
        <v>3216</v>
      </c>
      <c r="G138" s="37">
        <v>1</v>
      </c>
      <c r="H138" s="37"/>
      <c r="I138" s="37"/>
      <c r="J138" s="37"/>
    </row>
    <row r="139" spans="1:10" ht="75" hidden="1">
      <c r="A139" s="37" t="s">
        <v>3217</v>
      </c>
      <c r="B139" s="401" t="s">
        <v>933</v>
      </c>
      <c r="C139" s="401" t="s">
        <v>3584</v>
      </c>
      <c r="D139" s="401" t="s">
        <v>3218</v>
      </c>
      <c r="E139" s="37" t="s">
        <v>3211</v>
      </c>
      <c r="F139" s="172" t="s">
        <v>3220</v>
      </c>
      <c r="G139" s="37">
        <v>1</v>
      </c>
      <c r="H139" s="37"/>
      <c r="I139" s="37"/>
      <c r="J139" s="37"/>
    </row>
    <row r="140" spans="1:10" ht="210" hidden="1">
      <c r="A140" s="37" t="s">
        <v>3311</v>
      </c>
      <c r="B140" s="401" t="s">
        <v>936</v>
      </c>
      <c r="C140" s="318" t="s">
        <v>3310</v>
      </c>
      <c r="D140" s="401">
        <v>90</v>
      </c>
      <c r="E140" s="199" t="s">
        <v>1106</v>
      </c>
      <c r="F140" s="172" t="s">
        <v>3312</v>
      </c>
      <c r="G140" s="37">
        <v>1</v>
      </c>
      <c r="H140" s="37"/>
      <c r="I140" s="37"/>
      <c r="J140" s="37"/>
    </row>
    <row r="141" spans="1:10" ht="45" hidden="1">
      <c r="A141" s="37" t="s">
        <v>3316</v>
      </c>
      <c r="B141" s="401" t="s">
        <v>936</v>
      </c>
      <c r="C141" s="401" t="s">
        <v>3317</v>
      </c>
      <c r="D141" s="401">
        <v>90</v>
      </c>
      <c r="E141" s="37" t="s">
        <v>1128</v>
      </c>
      <c r="F141" s="172" t="s">
        <v>3318</v>
      </c>
      <c r="G141" s="37">
        <v>1</v>
      </c>
      <c r="H141" s="37"/>
      <c r="I141" s="37"/>
      <c r="J141" s="37"/>
    </row>
    <row r="142" spans="1:10" ht="90" hidden="1">
      <c r="A142" s="37" t="s">
        <v>3397</v>
      </c>
      <c r="B142" s="401" t="s">
        <v>3398</v>
      </c>
      <c r="C142" s="401" t="s">
        <v>3399</v>
      </c>
      <c r="D142" s="401"/>
      <c r="E142" s="37" t="s">
        <v>1109</v>
      </c>
      <c r="F142" s="172" t="s">
        <v>3396</v>
      </c>
      <c r="G142" s="37">
        <v>1</v>
      </c>
      <c r="H142" s="37"/>
      <c r="I142" s="37"/>
      <c r="J142" s="37"/>
    </row>
    <row r="143" spans="1:10">
      <c r="A143" s="37"/>
      <c r="B143" s="401"/>
      <c r="C143" s="401"/>
      <c r="D143" s="401"/>
      <c r="E143" s="37"/>
      <c r="F143" s="57"/>
      <c r="G143" s="37"/>
      <c r="H143" s="37"/>
      <c r="I143" s="37"/>
      <c r="J143" s="37"/>
    </row>
    <row r="144" spans="1:10">
      <c r="A144" s="37"/>
      <c r="B144" s="401"/>
      <c r="C144" s="401"/>
      <c r="D144" s="401"/>
      <c r="E144" s="37"/>
      <c r="F144" s="57"/>
      <c r="G144" s="37"/>
      <c r="H144" s="37"/>
      <c r="I144" s="37"/>
      <c r="J144" s="37"/>
    </row>
    <row r="145" spans="1:10">
      <c r="A145" s="37"/>
      <c r="B145" s="401"/>
      <c r="C145" s="401"/>
      <c r="D145" s="401"/>
      <c r="E145" s="37"/>
      <c r="F145" s="57"/>
      <c r="G145" s="37"/>
      <c r="H145" s="37"/>
      <c r="I145" s="37"/>
      <c r="J145" s="37"/>
    </row>
    <row r="146" spans="1:10">
      <c r="A146" s="37"/>
      <c r="B146" s="401"/>
      <c r="C146" s="401"/>
      <c r="D146" s="401"/>
      <c r="E146" s="37"/>
      <c r="F146" s="57"/>
      <c r="G146" s="37"/>
      <c r="H146" s="37"/>
      <c r="I146" s="37"/>
      <c r="J146" s="37"/>
    </row>
    <row r="147" spans="1:10">
      <c r="A147" s="37"/>
      <c r="B147" s="401"/>
      <c r="C147" s="401"/>
      <c r="D147" s="401"/>
      <c r="E147" s="37"/>
      <c r="F147" s="57"/>
      <c r="G147" s="37"/>
      <c r="H147" s="37"/>
      <c r="I147" s="37"/>
      <c r="J147" s="37"/>
    </row>
    <row r="148" spans="1:10">
      <c r="A148" s="37"/>
      <c r="B148" s="401"/>
      <c r="C148" s="401"/>
      <c r="D148" s="401"/>
      <c r="E148" s="37"/>
      <c r="F148" s="57"/>
      <c r="G148" s="37"/>
      <c r="H148" s="37"/>
      <c r="I148" s="37"/>
      <c r="J148" s="37"/>
    </row>
    <row r="149" spans="1:10">
      <c r="A149" s="37"/>
      <c r="B149" s="401"/>
      <c r="C149" s="401"/>
      <c r="D149" s="401"/>
      <c r="E149" s="37"/>
      <c r="F149" s="57"/>
      <c r="G149" s="37"/>
      <c r="H149" s="37"/>
      <c r="I149" s="37"/>
      <c r="J149" s="37"/>
    </row>
    <row r="150" spans="1:10">
      <c r="A150" s="37"/>
      <c r="B150" s="401"/>
      <c r="C150" s="401"/>
      <c r="D150" s="401"/>
      <c r="E150" s="37"/>
      <c r="F150" s="57"/>
      <c r="G150" s="37"/>
      <c r="H150" s="37"/>
      <c r="I150" s="37"/>
      <c r="J150" s="37"/>
    </row>
    <row r="151" spans="1:10">
      <c r="A151" s="37"/>
      <c r="B151" s="401"/>
      <c r="C151" s="401"/>
      <c r="D151" s="401"/>
      <c r="E151" s="37"/>
      <c r="F151" s="57"/>
      <c r="G151" s="37"/>
      <c r="H151" s="37"/>
      <c r="I151" s="37"/>
      <c r="J151" s="37"/>
    </row>
    <row r="152" spans="1:10">
      <c r="A152" s="37"/>
      <c r="B152" s="401"/>
      <c r="C152" s="401"/>
      <c r="D152" s="401"/>
      <c r="E152" s="37"/>
      <c r="F152" s="57"/>
      <c r="G152" s="37"/>
      <c r="H152" s="37"/>
      <c r="I152" s="37"/>
      <c r="J152" s="37"/>
    </row>
    <row r="153" spans="1:10">
      <c r="A153" s="37"/>
      <c r="B153" s="401"/>
      <c r="C153" s="401"/>
      <c r="D153" s="401"/>
      <c r="E153" s="37"/>
      <c r="F153" s="57"/>
      <c r="G153" s="37"/>
      <c r="H153" s="37"/>
      <c r="I153" s="37"/>
      <c r="J153" s="37"/>
    </row>
    <row r="154" spans="1:10">
      <c r="A154" s="37"/>
      <c r="B154" s="401"/>
      <c r="C154" s="401"/>
      <c r="D154" s="401"/>
      <c r="E154" s="37"/>
      <c r="F154" s="57"/>
      <c r="G154" s="37"/>
      <c r="H154" s="37"/>
      <c r="I154" s="37"/>
      <c r="J154" s="37"/>
    </row>
    <row r="155" spans="1:10">
      <c r="A155" s="37"/>
      <c r="B155" s="401"/>
      <c r="C155" s="401"/>
      <c r="D155" s="401"/>
      <c r="E155" s="37"/>
      <c r="F155" s="57"/>
      <c r="G155" s="37"/>
      <c r="H155" s="37"/>
      <c r="I155" s="37"/>
      <c r="J155" s="37"/>
    </row>
    <row r="156" spans="1:10">
      <c r="A156" s="37"/>
      <c r="B156" s="401"/>
      <c r="C156" s="401"/>
      <c r="D156" s="401"/>
      <c r="E156" s="37"/>
      <c r="F156" s="57"/>
      <c r="G156" s="37"/>
      <c r="H156" s="37"/>
      <c r="I156" s="37"/>
      <c r="J156" s="37"/>
    </row>
    <row r="157" spans="1:10">
      <c r="A157" s="37"/>
      <c r="B157" s="401"/>
      <c r="C157" s="401"/>
      <c r="D157" s="401"/>
      <c r="E157" s="37"/>
      <c r="F157" s="57"/>
      <c r="G157" s="37"/>
      <c r="H157" s="37"/>
      <c r="I157" s="37"/>
      <c r="J157" s="37"/>
    </row>
    <row r="158" spans="1:10">
      <c r="A158" s="37"/>
      <c r="B158" s="401"/>
      <c r="C158" s="401"/>
      <c r="D158" s="401"/>
      <c r="E158" s="37"/>
      <c r="F158" s="57"/>
      <c r="G158" s="37"/>
      <c r="H158" s="37"/>
      <c r="I158" s="37"/>
      <c r="J158" s="37"/>
    </row>
    <row r="159" spans="1:10">
      <c r="A159" s="37"/>
      <c r="B159" s="401"/>
      <c r="C159" s="401"/>
      <c r="D159" s="401"/>
      <c r="E159" s="37"/>
      <c r="F159" s="57"/>
      <c r="G159" s="37"/>
      <c r="H159" s="37"/>
      <c r="I159" s="37"/>
      <c r="J159" s="37"/>
    </row>
    <row r="160" spans="1:10">
      <c r="A160" s="37"/>
      <c r="B160" s="401"/>
      <c r="C160" s="401"/>
      <c r="D160" s="401"/>
      <c r="E160" s="37"/>
      <c r="F160" s="57"/>
      <c r="G160" s="37"/>
      <c r="H160" s="37"/>
      <c r="I160" s="37"/>
      <c r="J160" s="37"/>
    </row>
    <row r="161" spans="1:10">
      <c r="A161" s="37"/>
      <c r="B161" s="401"/>
      <c r="C161" s="401"/>
      <c r="D161" s="401"/>
      <c r="E161" s="37"/>
      <c r="F161" s="57"/>
      <c r="G161" s="37"/>
      <c r="H161" s="37"/>
      <c r="I161" s="37"/>
      <c r="J161" s="37"/>
    </row>
    <row r="162" spans="1:10">
      <c r="A162" s="37"/>
      <c r="B162" s="401"/>
      <c r="C162" s="401"/>
      <c r="D162" s="401"/>
      <c r="E162" s="37"/>
      <c r="F162" s="57"/>
      <c r="G162" s="37"/>
      <c r="H162" s="37"/>
      <c r="I162" s="37"/>
      <c r="J162" s="37"/>
    </row>
    <row r="163" spans="1:10">
      <c r="A163" s="37"/>
      <c r="B163" s="401"/>
      <c r="C163" s="401"/>
      <c r="D163" s="401"/>
      <c r="E163" s="37"/>
      <c r="F163" s="57"/>
      <c r="G163" s="37"/>
      <c r="H163" s="37"/>
      <c r="I163" s="37"/>
      <c r="J163" s="37"/>
    </row>
    <row r="164" spans="1:10">
      <c r="A164" s="37"/>
      <c r="B164" s="401"/>
      <c r="C164" s="401"/>
      <c r="D164" s="401"/>
      <c r="E164" s="37"/>
      <c r="F164" s="57"/>
      <c r="G164" s="37"/>
      <c r="H164" s="37"/>
      <c r="I164" s="37"/>
      <c r="J164" s="37"/>
    </row>
    <row r="165" spans="1:10">
      <c r="A165" s="37"/>
      <c r="B165" s="401"/>
      <c r="C165" s="401"/>
      <c r="D165" s="401"/>
      <c r="E165" s="37"/>
      <c r="F165" s="57"/>
      <c r="G165" s="37"/>
      <c r="H165" s="37"/>
      <c r="I165" s="37"/>
      <c r="J165" s="37"/>
    </row>
    <row r="166" spans="1:10">
      <c r="A166" s="37"/>
      <c r="B166" s="401"/>
      <c r="C166" s="401"/>
      <c r="D166" s="401"/>
      <c r="E166" s="37"/>
      <c r="F166" s="57"/>
      <c r="G166" s="37"/>
      <c r="H166" s="37"/>
      <c r="I166" s="37"/>
      <c r="J166" s="37"/>
    </row>
    <row r="167" spans="1:10">
      <c r="A167" s="37"/>
      <c r="B167" s="401"/>
      <c r="C167" s="401"/>
      <c r="D167" s="401"/>
      <c r="E167" s="37"/>
      <c r="F167" s="57"/>
      <c r="G167" s="37"/>
      <c r="H167" s="37"/>
      <c r="I167" s="37"/>
      <c r="J167" s="37"/>
    </row>
    <row r="168" spans="1:10">
      <c r="A168" s="37"/>
      <c r="B168" s="401"/>
      <c r="C168" s="401"/>
      <c r="D168" s="401"/>
      <c r="E168" s="37"/>
      <c r="F168" s="57"/>
      <c r="G168" s="37"/>
      <c r="H168" s="37"/>
      <c r="I168" s="37"/>
      <c r="J168" s="37"/>
    </row>
    <row r="169" spans="1:10">
      <c r="A169" s="37"/>
      <c r="B169" s="401"/>
      <c r="C169" s="401"/>
      <c r="D169" s="401"/>
      <c r="E169" s="37"/>
      <c r="F169" s="57"/>
      <c r="G169" s="37"/>
      <c r="H169" s="37"/>
      <c r="I169" s="37"/>
      <c r="J169" s="37"/>
    </row>
    <row r="170" spans="1:10">
      <c r="A170" s="37"/>
      <c r="B170" s="401"/>
      <c r="C170" s="401"/>
      <c r="D170" s="401"/>
      <c r="E170" s="37"/>
      <c r="F170" s="57"/>
      <c r="G170" s="37"/>
      <c r="H170" s="37"/>
      <c r="I170" s="37"/>
      <c r="J170" s="37"/>
    </row>
    <row r="171" spans="1:10">
      <c r="A171" s="37"/>
      <c r="B171" s="401"/>
      <c r="C171" s="401"/>
      <c r="D171" s="401"/>
      <c r="E171" s="37"/>
      <c r="F171" s="57"/>
      <c r="G171" s="37"/>
      <c r="H171" s="37"/>
      <c r="I171" s="37"/>
      <c r="J171" s="37"/>
    </row>
    <row r="172" spans="1:10">
      <c r="A172" s="37"/>
      <c r="B172" s="401"/>
      <c r="C172" s="401"/>
      <c r="D172" s="401"/>
      <c r="E172" s="37"/>
      <c r="F172" s="57"/>
      <c r="G172" s="37"/>
      <c r="H172" s="37"/>
      <c r="I172" s="37"/>
      <c r="J172" s="37"/>
    </row>
    <row r="173" spans="1:10">
      <c r="A173" s="37"/>
      <c r="B173" s="401"/>
      <c r="C173" s="401"/>
      <c r="D173" s="401"/>
      <c r="E173" s="37"/>
      <c r="F173" s="57"/>
      <c r="G173" s="37"/>
      <c r="H173" s="37"/>
      <c r="I173" s="37"/>
      <c r="J173" s="37"/>
    </row>
    <row r="174" spans="1:10">
      <c r="A174" s="37"/>
      <c r="B174" s="401"/>
      <c r="C174" s="401"/>
      <c r="D174" s="401"/>
      <c r="E174" s="37"/>
      <c r="F174" s="57"/>
      <c r="G174" s="37"/>
      <c r="H174" s="37"/>
      <c r="I174" s="37"/>
      <c r="J174" s="37"/>
    </row>
    <row r="175" spans="1:10">
      <c r="A175" s="37"/>
      <c r="B175" s="401"/>
      <c r="C175" s="401"/>
      <c r="D175" s="401"/>
      <c r="E175" s="37"/>
      <c r="F175" s="57"/>
      <c r="G175" s="37"/>
      <c r="H175" s="37"/>
      <c r="I175" s="37"/>
      <c r="J175" s="37"/>
    </row>
    <row r="176" spans="1:10">
      <c r="A176" s="37"/>
      <c r="B176" s="401"/>
      <c r="C176" s="401"/>
      <c r="D176" s="401"/>
      <c r="E176" s="37"/>
      <c r="F176" s="57"/>
      <c r="G176" s="37"/>
      <c r="H176" s="37"/>
      <c r="I176" s="37"/>
      <c r="J176" s="37"/>
    </row>
    <row r="177" spans="1:10">
      <c r="A177" s="37"/>
      <c r="B177" s="401"/>
      <c r="C177" s="401"/>
      <c r="D177" s="401"/>
      <c r="E177" s="37"/>
      <c r="F177" s="57"/>
      <c r="G177" s="37"/>
      <c r="H177" s="37"/>
      <c r="I177" s="37"/>
      <c r="J177" s="37"/>
    </row>
    <row r="178" spans="1:10">
      <c r="A178" s="37"/>
      <c r="B178" s="401"/>
      <c r="C178" s="401"/>
      <c r="D178" s="401"/>
      <c r="E178" s="37"/>
      <c r="F178" s="57"/>
      <c r="G178" s="37"/>
      <c r="H178" s="37"/>
      <c r="I178" s="37"/>
      <c r="J178" s="37"/>
    </row>
    <row r="179" spans="1:10">
      <c r="A179" s="37"/>
      <c r="B179" s="401"/>
      <c r="C179" s="401"/>
      <c r="D179" s="401"/>
      <c r="E179" s="37"/>
      <c r="F179" s="57"/>
      <c r="G179" s="37"/>
      <c r="H179" s="37"/>
      <c r="I179" s="37"/>
      <c r="J179" s="37"/>
    </row>
    <row r="180" spans="1:10">
      <c r="A180" s="37"/>
      <c r="B180" s="401"/>
      <c r="C180" s="401"/>
      <c r="D180" s="401"/>
      <c r="E180" s="37"/>
      <c r="F180" s="57"/>
      <c r="G180" s="37"/>
      <c r="H180" s="37"/>
      <c r="I180" s="37"/>
      <c r="J180" s="37"/>
    </row>
    <row r="181" spans="1:10">
      <c r="A181" s="37"/>
      <c r="B181" s="401"/>
      <c r="C181" s="401"/>
      <c r="D181" s="401"/>
      <c r="E181" s="37"/>
      <c r="F181" s="57"/>
      <c r="G181" s="37"/>
      <c r="H181" s="37"/>
      <c r="I181" s="37"/>
      <c r="J181" s="37"/>
    </row>
    <row r="182" spans="1:10">
      <c r="A182" s="37"/>
      <c r="B182" s="401"/>
      <c r="C182" s="401"/>
      <c r="D182" s="401"/>
      <c r="E182" s="37"/>
      <c r="F182" s="57"/>
      <c r="G182" s="37"/>
      <c r="H182" s="37"/>
      <c r="I182" s="37"/>
      <c r="J182" s="37"/>
    </row>
    <row r="183" spans="1:10">
      <c r="A183" s="37"/>
      <c r="B183" s="401"/>
      <c r="C183" s="401"/>
      <c r="D183" s="401"/>
      <c r="E183" s="37"/>
      <c r="F183" s="57"/>
      <c r="G183" s="37"/>
      <c r="H183" s="37"/>
      <c r="I183" s="37"/>
      <c r="J183" s="37"/>
    </row>
    <row r="184" spans="1:10">
      <c r="A184" s="37"/>
      <c r="B184" s="401"/>
      <c r="C184" s="401"/>
      <c r="D184" s="401"/>
      <c r="E184" s="37"/>
      <c r="F184" s="57"/>
      <c r="G184" s="37"/>
      <c r="H184" s="37"/>
      <c r="I184" s="37"/>
      <c r="J184" s="37"/>
    </row>
    <row r="185" spans="1:10">
      <c r="A185" s="37"/>
      <c r="B185" s="401"/>
      <c r="C185" s="401"/>
      <c r="D185" s="401"/>
      <c r="E185" s="37"/>
      <c r="F185" s="57"/>
      <c r="G185" s="37"/>
      <c r="H185" s="37"/>
      <c r="I185" s="37"/>
      <c r="J185" s="37"/>
    </row>
    <row r="186" spans="1:10">
      <c r="A186" s="37"/>
      <c r="B186" s="401"/>
      <c r="C186" s="401"/>
      <c r="D186" s="401"/>
      <c r="E186" s="37"/>
      <c r="F186" s="57"/>
      <c r="G186" s="37"/>
      <c r="H186" s="37"/>
      <c r="I186" s="37"/>
      <c r="J186" s="37"/>
    </row>
    <row r="187" spans="1:10">
      <c r="A187" s="37"/>
      <c r="B187" s="401"/>
      <c r="C187" s="401"/>
      <c r="D187" s="401"/>
      <c r="E187" s="37"/>
      <c r="F187" s="57"/>
      <c r="G187" s="37"/>
      <c r="H187" s="37"/>
      <c r="I187" s="37"/>
      <c r="J187" s="37"/>
    </row>
    <row r="188" spans="1:10">
      <c r="A188" s="37"/>
      <c r="B188" s="401"/>
      <c r="C188" s="401"/>
      <c r="D188" s="401"/>
      <c r="E188" s="37"/>
      <c r="F188" s="57"/>
      <c r="G188" s="37"/>
      <c r="H188" s="37"/>
      <c r="I188" s="37"/>
      <c r="J188" s="37"/>
    </row>
    <row r="189" spans="1:10">
      <c r="A189" s="37"/>
      <c r="B189" s="401"/>
      <c r="C189" s="401"/>
      <c r="D189" s="401"/>
      <c r="E189" s="37"/>
      <c r="F189" s="57"/>
      <c r="G189" s="37"/>
      <c r="H189" s="37"/>
      <c r="I189" s="37"/>
      <c r="J189" s="37"/>
    </row>
    <row r="190" spans="1:10">
      <c r="A190" s="37"/>
      <c r="B190" s="401"/>
      <c r="C190" s="401"/>
      <c r="D190" s="401"/>
      <c r="E190" s="37"/>
      <c r="F190" s="57"/>
      <c r="G190" s="37"/>
      <c r="H190" s="37"/>
      <c r="I190" s="37"/>
      <c r="J190" s="37"/>
    </row>
    <row r="191" spans="1:10">
      <c r="A191" s="37"/>
      <c r="B191" s="401"/>
      <c r="C191" s="401"/>
      <c r="D191" s="401"/>
      <c r="E191" s="37"/>
      <c r="F191" s="57"/>
      <c r="G191" s="37"/>
      <c r="H191" s="37"/>
      <c r="I191" s="37"/>
      <c r="J191" s="37"/>
    </row>
    <row r="192" spans="1:10">
      <c r="A192" s="37"/>
      <c r="B192" s="401"/>
      <c r="C192" s="401"/>
      <c r="D192" s="401"/>
      <c r="E192" s="37"/>
      <c r="F192" s="57"/>
      <c r="G192" s="37"/>
      <c r="H192" s="37"/>
      <c r="I192" s="37"/>
      <c r="J192" s="37"/>
    </row>
    <row r="193" spans="1:10">
      <c r="A193" s="37"/>
      <c r="B193" s="401"/>
      <c r="C193" s="401"/>
      <c r="D193" s="401"/>
      <c r="E193" s="37"/>
      <c r="F193" s="57"/>
      <c r="G193" s="37"/>
      <c r="H193" s="37"/>
      <c r="I193" s="37"/>
      <c r="J193" s="37"/>
    </row>
    <row r="194" spans="1:10">
      <c r="A194" s="37"/>
      <c r="B194" s="401"/>
      <c r="C194" s="401"/>
      <c r="D194" s="401"/>
      <c r="E194" s="37"/>
      <c r="F194" s="57"/>
      <c r="G194" s="37"/>
      <c r="H194" s="37"/>
      <c r="I194" s="37"/>
      <c r="J194" s="37"/>
    </row>
    <row r="195" spans="1:10">
      <c r="A195" s="37"/>
      <c r="B195" s="401"/>
      <c r="C195" s="401"/>
      <c r="D195" s="401"/>
      <c r="E195" s="37"/>
      <c r="F195" s="57"/>
      <c r="G195" s="37"/>
      <c r="H195" s="37"/>
      <c r="I195" s="37"/>
      <c r="J195" s="37"/>
    </row>
    <row r="196" spans="1:10">
      <c r="A196" s="37"/>
      <c r="B196" s="401"/>
      <c r="C196" s="401"/>
      <c r="D196" s="401"/>
      <c r="E196" s="37"/>
      <c r="F196" s="57"/>
      <c r="G196" s="37"/>
      <c r="H196" s="37"/>
      <c r="I196" s="37"/>
      <c r="J196" s="37"/>
    </row>
    <row r="197" spans="1:10">
      <c r="A197" s="37"/>
      <c r="B197" s="401"/>
      <c r="C197" s="401"/>
      <c r="D197" s="401"/>
      <c r="E197" s="37"/>
      <c r="F197" s="57"/>
      <c r="G197" s="37"/>
      <c r="H197" s="37"/>
      <c r="I197" s="37"/>
      <c r="J197" s="37"/>
    </row>
    <row r="198" spans="1:10">
      <c r="A198" s="37"/>
      <c r="B198" s="401"/>
      <c r="C198" s="401"/>
      <c r="D198" s="401"/>
      <c r="E198" s="37"/>
      <c r="F198" s="57"/>
      <c r="G198" s="37"/>
      <c r="H198" s="37"/>
      <c r="I198" s="37"/>
      <c r="J198" s="37"/>
    </row>
    <row r="199" spans="1:10">
      <c r="A199" s="37"/>
      <c r="B199" s="401"/>
      <c r="C199" s="401"/>
      <c r="D199" s="401"/>
      <c r="E199" s="37"/>
      <c r="F199" s="57"/>
      <c r="G199" s="37"/>
      <c r="H199" s="37"/>
      <c r="I199" s="37"/>
      <c r="J199" s="37"/>
    </row>
    <row r="200" spans="1:10">
      <c r="A200" s="37"/>
      <c r="B200" s="401"/>
      <c r="C200" s="401"/>
      <c r="D200" s="401"/>
      <c r="E200" s="37"/>
      <c r="F200" s="57"/>
      <c r="G200" s="37"/>
      <c r="H200" s="37"/>
      <c r="I200" s="37"/>
      <c r="J200" s="37"/>
    </row>
    <row r="201" spans="1:10">
      <c r="A201" s="37"/>
      <c r="B201" s="401"/>
      <c r="C201" s="401"/>
      <c r="D201" s="401"/>
      <c r="E201" s="37"/>
      <c r="F201" s="57"/>
      <c r="G201" s="37"/>
      <c r="H201" s="37"/>
      <c r="I201" s="37"/>
      <c r="J201" s="37"/>
    </row>
    <row r="202" spans="1:10">
      <c r="A202" s="37"/>
      <c r="B202" s="401"/>
      <c r="C202" s="401"/>
      <c r="D202" s="401"/>
      <c r="E202" s="37"/>
      <c r="F202" s="57"/>
      <c r="G202" s="37"/>
      <c r="H202" s="37"/>
      <c r="I202" s="37"/>
      <c r="J202" s="37"/>
    </row>
    <row r="203" spans="1:10">
      <c r="A203" s="37"/>
      <c r="B203" s="401"/>
      <c r="C203" s="401"/>
      <c r="D203" s="401"/>
      <c r="E203" s="37"/>
      <c r="F203" s="57"/>
      <c r="G203" s="37"/>
      <c r="H203" s="37"/>
      <c r="I203" s="37"/>
      <c r="J203" s="37"/>
    </row>
    <row r="204" spans="1:10">
      <c r="A204" s="37"/>
      <c r="B204" s="401"/>
      <c r="C204" s="401"/>
      <c r="D204" s="401"/>
      <c r="E204" s="37"/>
      <c r="F204" s="57"/>
      <c r="G204" s="37"/>
      <c r="H204" s="37"/>
      <c r="I204" s="37"/>
      <c r="J204" s="37"/>
    </row>
    <row r="205" spans="1:10">
      <c r="A205" s="37"/>
      <c r="B205" s="401"/>
      <c r="C205" s="401"/>
      <c r="D205" s="401"/>
      <c r="E205" s="37"/>
      <c r="F205" s="57"/>
      <c r="G205" s="37"/>
      <c r="H205" s="37"/>
      <c r="I205" s="37"/>
      <c r="J205" s="37"/>
    </row>
    <row r="206" spans="1:10">
      <c r="A206" s="37"/>
      <c r="B206" s="401"/>
      <c r="C206" s="401"/>
      <c r="D206" s="401"/>
      <c r="E206" s="37"/>
      <c r="F206" s="57"/>
      <c r="G206" s="37"/>
      <c r="H206" s="37"/>
      <c r="I206" s="37"/>
      <c r="J206" s="37"/>
    </row>
    <row r="207" spans="1:10">
      <c r="A207" s="37"/>
      <c r="B207" s="401"/>
      <c r="C207" s="401"/>
      <c r="D207" s="401"/>
      <c r="E207" s="37"/>
      <c r="F207" s="57"/>
      <c r="G207" s="37"/>
      <c r="H207" s="37"/>
      <c r="I207" s="37"/>
      <c r="J207" s="37"/>
    </row>
    <row r="208" spans="1:10">
      <c r="A208" s="37"/>
      <c r="B208" s="401"/>
      <c r="C208" s="401"/>
      <c r="D208" s="401"/>
      <c r="E208" s="37"/>
      <c r="F208" s="57"/>
      <c r="G208" s="37"/>
      <c r="H208" s="37"/>
      <c r="I208" s="37"/>
      <c r="J208" s="37"/>
    </row>
    <row r="209" spans="1:10">
      <c r="A209" s="37"/>
      <c r="B209" s="401"/>
      <c r="C209" s="401"/>
      <c r="D209" s="401"/>
      <c r="E209" s="37"/>
      <c r="F209" s="57"/>
      <c r="G209" s="37"/>
      <c r="H209" s="37"/>
      <c r="I209" s="37"/>
      <c r="J209" s="37"/>
    </row>
    <row r="210" spans="1:10">
      <c r="A210" s="37"/>
      <c r="B210" s="401"/>
      <c r="C210" s="401"/>
      <c r="D210" s="401"/>
      <c r="E210" s="37"/>
      <c r="F210" s="57"/>
      <c r="G210" s="37"/>
      <c r="H210" s="37"/>
      <c r="I210" s="37"/>
      <c r="J210" s="37"/>
    </row>
    <row r="211" spans="1:10">
      <c r="A211" s="37"/>
      <c r="B211" s="401"/>
      <c r="C211" s="401"/>
      <c r="D211" s="401"/>
      <c r="E211" s="37"/>
      <c r="F211" s="57"/>
      <c r="G211" s="37"/>
      <c r="H211" s="37"/>
      <c r="I211" s="37"/>
      <c r="J211" s="37"/>
    </row>
    <row r="212" spans="1:10">
      <c r="A212" s="37"/>
      <c r="B212" s="401"/>
      <c r="C212" s="401"/>
      <c r="D212" s="401"/>
      <c r="E212" s="37"/>
      <c r="F212" s="57"/>
      <c r="G212" s="37"/>
      <c r="H212" s="37"/>
      <c r="I212" s="37"/>
      <c r="J212" s="37"/>
    </row>
    <row r="213" spans="1:10">
      <c r="A213" s="37"/>
      <c r="B213" s="401"/>
      <c r="C213" s="401"/>
      <c r="D213" s="401"/>
      <c r="E213" s="37"/>
      <c r="F213" s="57"/>
      <c r="G213" s="37"/>
      <c r="H213" s="37"/>
      <c r="I213" s="37"/>
      <c r="J213" s="37"/>
    </row>
    <row r="214" spans="1:10">
      <c r="A214" s="37"/>
      <c r="B214" s="401"/>
      <c r="C214" s="401"/>
      <c r="D214" s="401"/>
      <c r="E214" s="37"/>
      <c r="F214" s="57"/>
      <c r="G214" s="37"/>
      <c r="H214" s="37"/>
      <c r="I214" s="37"/>
      <c r="J214" s="37"/>
    </row>
    <row r="215" spans="1:10">
      <c r="A215" s="37"/>
      <c r="B215" s="401"/>
      <c r="C215" s="401"/>
      <c r="D215" s="401"/>
      <c r="E215" s="37"/>
      <c r="F215" s="57"/>
      <c r="G215" s="37"/>
      <c r="H215" s="37"/>
      <c r="I215" s="37"/>
      <c r="J215" s="37"/>
    </row>
    <row r="216" spans="1:10">
      <c r="A216" s="37"/>
      <c r="B216" s="401"/>
      <c r="C216" s="401"/>
      <c r="D216" s="401"/>
      <c r="E216" s="37"/>
      <c r="F216" s="57"/>
      <c r="G216" s="37"/>
      <c r="H216" s="37"/>
      <c r="I216" s="37"/>
      <c r="J216" s="37"/>
    </row>
    <row r="217" spans="1:10">
      <c r="A217" s="37"/>
      <c r="B217" s="401"/>
      <c r="C217" s="401"/>
      <c r="D217" s="401"/>
      <c r="E217" s="37"/>
      <c r="F217" s="57"/>
      <c r="G217" s="37"/>
      <c r="H217" s="37"/>
      <c r="I217" s="37"/>
      <c r="J217" s="37"/>
    </row>
    <row r="218" spans="1:10">
      <c r="A218" s="37"/>
      <c r="B218" s="401"/>
      <c r="C218" s="401"/>
      <c r="D218" s="401"/>
      <c r="E218" s="37"/>
      <c r="F218" s="57"/>
      <c r="G218" s="37"/>
      <c r="H218" s="37"/>
      <c r="I218" s="37"/>
      <c r="J218" s="37"/>
    </row>
    <row r="219" spans="1:10">
      <c r="A219" s="37"/>
      <c r="B219" s="401"/>
      <c r="C219" s="401"/>
      <c r="D219" s="401"/>
      <c r="E219" s="37"/>
      <c r="F219" s="57"/>
      <c r="G219" s="37"/>
      <c r="H219" s="37"/>
      <c r="I219" s="37"/>
      <c r="J219" s="37"/>
    </row>
    <row r="220" spans="1:10">
      <c r="A220" s="37"/>
      <c r="B220" s="401"/>
      <c r="C220" s="401"/>
      <c r="D220" s="401"/>
      <c r="E220" s="37"/>
      <c r="F220" s="57"/>
      <c r="G220" s="37"/>
      <c r="H220" s="37"/>
      <c r="I220" s="37"/>
      <c r="J220" s="37"/>
    </row>
    <row r="221" spans="1:10">
      <c r="A221" s="37"/>
      <c r="B221" s="401"/>
      <c r="C221" s="401"/>
      <c r="D221" s="401"/>
      <c r="E221" s="37"/>
      <c r="F221" s="57"/>
      <c r="G221" s="37"/>
      <c r="H221" s="37"/>
      <c r="I221" s="37"/>
      <c r="J221" s="37"/>
    </row>
    <row r="222" spans="1:10">
      <c r="A222" s="37"/>
      <c r="B222" s="401"/>
      <c r="C222" s="401"/>
      <c r="D222" s="401"/>
      <c r="E222" s="37"/>
      <c r="F222" s="57"/>
      <c r="G222" s="37"/>
      <c r="H222" s="37"/>
      <c r="I222" s="37"/>
      <c r="J222" s="37"/>
    </row>
    <row r="223" spans="1:10">
      <c r="A223" s="37"/>
      <c r="B223" s="401"/>
      <c r="C223" s="401"/>
      <c r="D223" s="401"/>
      <c r="E223" s="37"/>
      <c r="F223" s="57"/>
      <c r="G223" s="37"/>
      <c r="H223" s="37"/>
      <c r="I223" s="37"/>
      <c r="J223" s="37"/>
    </row>
    <row r="224" spans="1:10">
      <c r="A224" s="37"/>
      <c r="B224" s="401"/>
      <c r="C224" s="401"/>
      <c r="D224" s="401"/>
      <c r="E224" s="37"/>
      <c r="F224" s="57"/>
      <c r="G224" s="37"/>
      <c r="H224" s="37"/>
      <c r="I224" s="37"/>
      <c r="J224" s="37"/>
    </row>
    <row r="225" spans="1:10">
      <c r="A225" s="37"/>
      <c r="B225" s="401"/>
      <c r="C225" s="401"/>
      <c r="D225" s="401"/>
      <c r="E225" s="37"/>
      <c r="F225" s="57"/>
      <c r="G225" s="37"/>
      <c r="H225" s="37"/>
      <c r="I225" s="37"/>
      <c r="J225" s="37"/>
    </row>
    <row r="226" spans="1:10">
      <c r="A226" s="37"/>
      <c r="B226" s="401"/>
      <c r="C226" s="401"/>
      <c r="D226" s="401"/>
      <c r="E226" s="37"/>
      <c r="F226" s="57"/>
      <c r="G226" s="37"/>
      <c r="H226" s="37"/>
      <c r="I226" s="37"/>
      <c r="J226" s="37"/>
    </row>
    <row r="227" spans="1:10">
      <c r="A227" s="37"/>
      <c r="B227" s="401"/>
      <c r="C227" s="401"/>
      <c r="D227" s="401"/>
      <c r="E227" s="37"/>
      <c r="F227" s="57"/>
      <c r="G227" s="37"/>
      <c r="H227" s="37"/>
      <c r="I227" s="37"/>
      <c r="J227" s="37"/>
    </row>
    <row r="228" spans="1:10">
      <c r="A228" s="37"/>
      <c r="B228" s="401"/>
      <c r="C228" s="401"/>
      <c r="D228" s="401"/>
      <c r="E228" s="37"/>
      <c r="F228" s="57"/>
      <c r="G228" s="37"/>
      <c r="H228" s="37"/>
      <c r="I228" s="37"/>
      <c r="J228" s="37"/>
    </row>
    <row r="229" spans="1:10">
      <c r="A229" s="37"/>
      <c r="B229" s="401"/>
      <c r="C229" s="401"/>
      <c r="D229" s="401"/>
      <c r="E229" s="37"/>
      <c r="F229" s="57"/>
      <c r="G229" s="37"/>
      <c r="H229" s="37"/>
      <c r="I229" s="37"/>
      <c r="J229" s="37"/>
    </row>
    <row r="230" spans="1:10">
      <c r="A230" s="37"/>
      <c r="B230" s="401"/>
      <c r="C230" s="401"/>
      <c r="D230" s="401"/>
      <c r="E230" s="37"/>
      <c r="F230" s="57"/>
      <c r="G230" s="37"/>
      <c r="H230" s="37"/>
      <c r="I230" s="37"/>
      <c r="J230" s="37"/>
    </row>
    <row r="231" spans="1:10">
      <c r="A231" s="37"/>
      <c r="B231" s="401"/>
      <c r="C231" s="401"/>
      <c r="D231" s="401"/>
      <c r="E231" s="37"/>
      <c r="F231" s="57"/>
      <c r="G231" s="37"/>
      <c r="H231" s="37"/>
      <c r="I231" s="37"/>
      <c r="J231" s="37"/>
    </row>
    <row r="232" spans="1:10">
      <c r="A232" s="37"/>
      <c r="B232" s="401"/>
      <c r="C232" s="401"/>
      <c r="D232" s="401"/>
      <c r="E232" s="37"/>
      <c r="F232" s="57"/>
      <c r="G232" s="37"/>
      <c r="H232" s="37"/>
      <c r="I232" s="37"/>
      <c r="J232" s="37"/>
    </row>
    <row r="233" spans="1:10">
      <c r="A233" s="37"/>
      <c r="B233" s="401"/>
      <c r="C233" s="401"/>
      <c r="D233" s="401"/>
      <c r="E233" s="37"/>
      <c r="F233" s="57"/>
      <c r="G233" s="37"/>
      <c r="H233" s="37"/>
      <c r="I233" s="37"/>
      <c r="J233" s="37"/>
    </row>
    <row r="234" spans="1:10">
      <c r="A234" s="37"/>
      <c r="B234" s="401"/>
      <c r="C234" s="401"/>
      <c r="D234" s="401"/>
      <c r="E234" s="37"/>
      <c r="F234" s="57"/>
      <c r="G234" s="37"/>
      <c r="H234" s="37"/>
      <c r="I234" s="37"/>
      <c r="J234" s="37"/>
    </row>
    <row r="235" spans="1:10">
      <c r="A235" s="37"/>
      <c r="B235" s="401"/>
      <c r="C235" s="401"/>
      <c r="D235" s="401"/>
      <c r="E235" s="37"/>
      <c r="F235" s="57"/>
      <c r="G235" s="37"/>
      <c r="H235" s="37"/>
      <c r="I235" s="37"/>
      <c r="J235" s="37"/>
    </row>
    <row r="236" spans="1:10">
      <c r="A236" s="37"/>
      <c r="B236" s="401"/>
      <c r="C236" s="401"/>
      <c r="D236" s="401"/>
      <c r="E236" s="37"/>
      <c r="F236" s="57"/>
      <c r="G236" s="37"/>
      <c r="H236" s="37"/>
      <c r="I236" s="37"/>
      <c r="J236" s="37"/>
    </row>
    <row r="237" spans="1:10">
      <c r="A237" s="37"/>
      <c r="B237" s="401"/>
      <c r="C237" s="401"/>
      <c r="D237" s="401"/>
      <c r="E237" s="37"/>
      <c r="F237" s="57"/>
      <c r="G237" s="37"/>
      <c r="H237" s="37"/>
      <c r="I237" s="37"/>
      <c r="J237" s="37"/>
    </row>
    <row r="238" spans="1:10">
      <c r="A238" s="37"/>
      <c r="B238" s="401"/>
      <c r="C238" s="401"/>
      <c r="D238" s="401"/>
      <c r="E238" s="37"/>
      <c r="F238" s="57"/>
      <c r="G238" s="37"/>
      <c r="H238" s="37"/>
      <c r="I238" s="37"/>
      <c r="J238" s="37"/>
    </row>
    <row r="239" spans="1:10">
      <c r="A239" s="37"/>
      <c r="B239" s="401"/>
      <c r="C239" s="401"/>
      <c r="D239" s="401"/>
      <c r="E239" s="37"/>
      <c r="F239" s="57"/>
      <c r="G239" s="37"/>
      <c r="H239" s="37"/>
      <c r="I239" s="37"/>
      <c r="J239" s="37"/>
    </row>
    <row r="240" spans="1:10">
      <c r="A240" s="37"/>
      <c r="B240" s="401"/>
      <c r="C240" s="401"/>
      <c r="D240" s="401"/>
      <c r="E240" s="37"/>
      <c r="F240" s="57"/>
      <c r="G240" s="37"/>
      <c r="H240" s="37"/>
      <c r="I240" s="37"/>
      <c r="J240" s="37"/>
    </row>
    <row r="241" spans="1:10">
      <c r="A241" s="37"/>
      <c r="B241" s="401"/>
      <c r="C241" s="401"/>
      <c r="D241" s="401"/>
      <c r="E241" s="37"/>
      <c r="F241" s="57"/>
      <c r="G241" s="37"/>
      <c r="H241" s="37"/>
      <c r="I241" s="37"/>
      <c r="J241" s="37"/>
    </row>
    <row r="242" spans="1:10">
      <c r="A242" s="37"/>
      <c r="B242" s="401"/>
      <c r="C242" s="401"/>
      <c r="D242" s="401"/>
      <c r="E242" s="37"/>
      <c r="F242" s="57"/>
      <c r="G242" s="37"/>
      <c r="H242" s="37"/>
      <c r="I242" s="37"/>
      <c r="J242" s="37"/>
    </row>
    <row r="243" spans="1:10">
      <c r="A243" s="37"/>
      <c r="B243" s="401"/>
      <c r="C243" s="401"/>
      <c r="D243" s="401"/>
      <c r="E243" s="37"/>
      <c r="F243" s="57"/>
      <c r="G243" s="37"/>
      <c r="H243" s="37"/>
      <c r="I243" s="37"/>
      <c r="J243" s="37"/>
    </row>
    <row r="244" spans="1:10">
      <c r="A244" s="37"/>
      <c r="B244" s="401"/>
      <c r="C244" s="401"/>
      <c r="D244" s="401"/>
      <c r="E244" s="37"/>
      <c r="F244" s="57"/>
      <c r="G244" s="37"/>
      <c r="H244" s="37"/>
      <c r="I244" s="37"/>
      <c r="J244" s="37"/>
    </row>
    <row r="245" spans="1:10">
      <c r="A245" s="37"/>
      <c r="B245" s="401"/>
      <c r="C245" s="401"/>
      <c r="D245" s="401"/>
      <c r="E245" s="37"/>
      <c r="F245" s="57"/>
      <c r="G245" s="37"/>
      <c r="H245" s="37"/>
      <c r="I245" s="37"/>
      <c r="J245" s="37"/>
    </row>
    <row r="246" spans="1:10">
      <c r="A246" s="37"/>
      <c r="B246" s="401"/>
      <c r="C246" s="401"/>
      <c r="D246" s="401"/>
      <c r="E246" s="37"/>
      <c r="F246" s="57"/>
      <c r="G246" s="37"/>
      <c r="H246" s="37"/>
      <c r="I246" s="37"/>
      <c r="J246" s="37"/>
    </row>
    <row r="247" spans="1:10">
      <c r="A247" s="37"/>
      <c r="B247" s="401"/>
      <c r="C247" s="401"/>
      <c r="D247" s="401"/>
      <c r="E247" s="37"/>
      <c r="F247" s="57"/>
      <c r="G247" s="37"/>
      <c r="H247" s="37"/>
      <c r="I247" s="37"/>
      <c r="J247" s="37"/>
    </row>
    <row r="248" spans="1:10">
      <c r="A248" s="37"/>
      <c r="B248" s="401"/>
      <c r="C248" s="401"/>
      <c r="D248" s="401"/>
      <c r="E248" s="37"/>
      <c r="F248" s="57"/>
      <c r="G248" s="37"/>
      <c r="H248" s="37"/>
      <c r="I248" s="37"/>
      <c r="J248" s="37"/>
    </row>
    <row r="249" spans="1:10">
      <c r="A249" s="37"/>
      <c r="B249" s="401"/>
      <c r="C249" s="401"/>
      <c r="D249" s="401"/>
      <c r="E249" s="37"/>
      <c r="F249" s="57"/>
      <c r="G249" s="37"/>
      <c r="H249" s="37"/>
      <c r="I249" s="37"/>
      <c r="J249" s="37"/>
    </row>
    <row r="250" spans="1:10">
      <c r="A250" s="37"/>
      <c r="B250" s="401"/>
      <c r="C250" s="401"/>
      <c r="D250" s="401"/>
      <c r="E250" s="37"/>
      <c r="F250" s="57"/>
      <c r="G250" s="37"/>
      <c r="H250" s="37"/>
      <c r="I250" s="37"/>
      <c r="J250" s="37"/>
    </row>
    <row r="251" spans="1:10">
      <c r="A251" s="37"/>
      <c r="B251" s="401"/>
      <c r="C251" s="401"/>
      <c r="D251" s="401"/>
      <c r="E251" s="37"/>
      <c r="F251" s="57"/>
      <c r="G251" s="37"/>
      <c r="H251" s="37"/>
      <c r="I251" s="37"/>
      <c r="J251" s="37"/>
    </row>
    <row r="252" spans="1:10">
      <c r="A252" s="37"/>
      <c r="B252" s="401"/>
      <c r="C252" s="401"/>
      <c r="D252" s="401"/>
      <c r="E252" s="37"/>
      <c r="F252" s="57"/>
      <c r="G252" s="37"/>
      <c r="H252" s="37"/>
      <c r="I252" s="37"/>
      <c r="J252" s="37"/>
    </row>
    <row r="253" spans="1:10">
      <c r="A253" s="37"/>
      <c r="B253" s="401"/>
      <c r="C253" s="401"/>
      <c r="D253" s="401"/>
      <c r="E253" s="37"/>
      <c r="F253" s="57"/>
      <c r="G253" s="37"/>
      <c r="H253" s="37"/>
      <c r="I253" s="37"/>
      <c r="J253" s="37"/>
    </row>
    <row r="254" spans="1:10">
      <c r="A254" s="37"/>
      <c r="B254" s="401"/>
      <c r="C254" s="401"/>
      <c r="D254" s="401"/>
      <c r="E254" s="37"/>
      <c r="F254" s="57"/>
      <c r="G254" s="37"/>
      <c r="H254" s="37"/>
      <c r="I254" s="37"/>
      <c r="J254" s="37"/>
    </row>
    <row r="255" spans="1:10">
      <c r="A255" s="37"/>
      <c r="B255" s="401"/>
      <c r="C255" s="401"/>
      <c r="D255" s="401"/>
      <c r="E255" s="37"/>
      <c r="F255" s="57"/>
      <c r="G255" s="37"/>
      <c r="H255" s="37"/>
      <c r="I255" s="37"/>
      <c r="J255" s="37"/>
    </row>
    <row r="256" spans="1:10">
      <c r="A256" s="37"/>
      <c r="B256" s="401"/>
      <c r="C256" s="401"/>
      <c r="D256" s="401"/>
      <c r="E256" s="37"/>
      <c r="F256" s="57"/>
      <c r="G256" s="37"/>
      <c r="H256" s="37"/>
      <c r="I256" s="37"/>
      <c r="J256" s="37"/>
    </row>
    <row r="257" spans="1:10">
      <c r="A257" s="37"/>
      <c r="B257" s="401"/>
      <c r="C257" s="401"/>
      <c r="D257" s="401"/>
      <c r="E257" s="37"/>
      <c r="F257" s="57"/>
      <c r="G257" s="37"/>
      <c r="H257" s="37"/>
      <c r="I257" s="37"/>
      <c r="J257" s="37"/>
    </row>
    <row r="258" spans="1:10">
      <c r="A258" s="37"/>
      <c r="B258" s="401"/>
      <c r="C258" s="401"/>
      <c r="D258" s="401"/>
      <c r="E258" s="37"/>
      <c r="F258" s="57"/>
      <c r="G258" s="37"/>
      <c r="H258" s="37"/>
      <c r="I258" s="37"/>
      <c r="J258" s="37"/>
    </row>
    <row r="259" spans="1:10">
      <c r="A259" s="37"/>
      <c r="B259" s="401"/>
      <c r="C259" s="401"/>
      <c r="D259" s="401"/>
      <c r="E259" s="37"/>
      <c r="F259" s="57"/>
      <c r="G259" s="37"/>
      <c r="H259" s="37"/>
      <c r="I259" s="37"/>
      <c r="J259" s="37"/>
    </row>
    <row r="260" spans="1:10">
      <c r="A260" s="37"/>
      <c r="B260" s="401"/>
      <c r="C260" s="401"/>
      <c r="D260" s="401"/>
      <c r="E260" s="37"/>
      <c r="F260" s="57"/>
      <c r="G260" s="37"/>
      <c r="H260" s="37"/>
      <c r="I260" s="37"/>
      <c r="J260" s="37"/>
    </row>
    <row r="261" spans="1:10">
      <c r="A261" s="37"/>
      <c r="B261" s="401"/>
      <c r="C261" s="401"/>
      <c r="D261" s="401"/>
      <c r="E261" s="37"/>
      <c r="F261" s="57"/>
      <c r="G261" s="37"/>
      <c r="H261" s="37"/>
      <c r="I261" s="37"/>
      <c r="J261" s="37"/>
    </row>
    <row r="262" spans="1:10">
      <c r="A262" s="37"/>
      <c r="B262" s="401"/>
      <c r="C262" s="401"/>
      <c r="D262" s="401"/>
      <c r="E262" s="37"/>
      <c r="F262" s="57"/>
      <c r="G262" s="37"/>
      <c r="H262" s="37"/>
      <c r="I262" s="37"/>
      <c r="J262" s="37"/>
    </row>
    <row r="263" spans="1:10">
      <c r="A263" s="37"/>
      <c r="B263" s="401"/>
      <c r="C263" s="401"/>
      <c r="D263" s="401"/>
      <c r="E263" s="37"/>
      <c r="F263" s="57"/>
      <c r="G263" s="37"/>
      <c r="H263" s="37"/>
      <c r="I263" s="37"/>
      <c r="J263" s="37"/>
    </row>
    <row r="264" spans="1:10">
      <c r="A264" s="37"/>
      <c r="B264" s="401"/>
      <c r="C264" s="401"/>
      <c r="D264" s="401"/>
      <c r="E264" s="37"/>
      <c r="F264" s="57"/>
      <c r="G264" s="37"/>
      <c r="H264" s="37"/>
      <c r="I264" s="37"/>
      <c r="J264" s="37"/>
    </row>
    <row r="265" spans="1:10">
      <c r="A265" s="37"/>
      <c r="B265" s="401"/>
      <c r="C265" s="401"/>
      <c r="D265" s="401"/>
      <c r="E265" s="37"/>
      <c r="F265" s="57"/>
      <c r="G265" s="37"/>
      <c r="H265" s="37"/>
      <c r="I265" s="37"/>
      <c r="J265" s="37"/>
    </row>
    <row r="266" spans="1:10">
      <c r="A266" s="37"/>
      <c r="B266" s="401"/>
      <c r="C266" s="401"/>
      <c r="D266" s="401"/>
      <c r="E266" s="37"/>
      <c r="F266" s="57"/>
      <c r="G266" s="37"/>
      <c r="H266" s="37"/>
      <c r="I266" s="37"/>
      <c r="J266" s="37"/>
    </row>
    <row r="267" spans="1:10">
      <c r="A267" s="37"/>
      <c r="B267" s="401"/>
      <c r="C267" s="401"/>
      <c r="D267" s="401"/>
      <c r="E267" s="37"/>
      <c r="F267" s="57"/>
      <c r="G267" s="37"/>
      <c r="H267" s="37"/>
      <c r="I267" s="37"/>
      <c r="J267" s="37"/>
    </row>
    <row r="268" spans="1:10">
      <c r="A268" s="37"/>
      <c r="B268" s="401"/>
      <c r="C268" s="401"/>
      <c r="D268" s="401"/>
      <c r="E268" s="37"/>
      <c r="F268" s="57"/>
      <c r="G268" s="37"/>
      <c r="H268" s="37"/>
      <c r="I268" s="37"/>
      <c r="J268" s="37"/>
    </row>
    <row r="269" spans="1:10">
      <c r="A269" s="37"/>
      <c r="B269" s="401"/>
      <c r="C269" s="401"/>
      <c r="D269" s="401"/>
      <c r="E269" s="37"/>
      <c r="F269" s="57"/>
      <c r="G269" s="37"/>
      <c r="H269" s="37"/>
      <c r="I269" s="37"/>
      <c r="J269" s="37"/>
    </row>
    <row r="270" spans="1:10">
      <c r="A270" s="37"/>
      <c r="B270" s="401"/>
      <c r="C270" s="401"/>
      <c r="D270" s="401"/>
      <c r="E270" s="37"/>
      <c r="F270" s="57"/>
      <c r="G270" s="37"/>
      <c r="H270" s="37"/>
      <c r="I270" s="37"/>
      <c r="J270" s="37"/>
    </row>
    <row r="271" spans="1:10">
      <c r="A271" s="37"/>
      <c r="B271" s="401"/>
      <c r="C271" s="401"/>
      <c r="D271" s="401"/>
      <c r="E271" s="37"/>
      <c r="F271" s="57"/>
      <c r="G271" s="37"/>
      <c r="H271" s="37"/>
      <c r="I271" s="37"/>
      <c r="J271" s="37"/>
    </row>
    <row r="272" spans="1:10">
      <c r="A272" s="37"/>
      <c r="B272" s="401"/>
      <c r="C272" s="401"/>
      <c r="D272" s="401"/>
      <c r="E272" s="37"/>
      <c r="F272" s="57"/>
      <c r="G272" s="37"/>
      <c r="H272" s="37"/>
      <c r="I272" s="37"/>
      <c r="J272" s="37"/>
    </row>
    <row r="273" spans="1:10">
      <c r="A273" s="37"/>
      <c r="B273" s="401"/>
      <c r="C273" s="401"/>
      <c r="D273" s="401"/>
      <c r="E273" s="37"/>
      <c r="F273" s="57"/>
      <c r="G273" s="37"/>
      <c r="H273" s="37"/>
      <c r="I273" s="37"/>
      <c r="J273" s="37"/>
    </row>
    <row r="274" spans="1:10">
      <c r="A274" s="37"/>
      <c r="B274" s="401"/>
      <c r="C274" s="401"/>
      <c r="D274" s="401"/>
      <c r="E274" s="37"/>
      <c r="F274" s="57"/>
      <c r="G274" s="37"/>
      <c r="H274" s="37"/>
      <c r="I274" s="37"/>
      <c r="J274" s="37"/>
    </row>
    <row r="275" spans="1:10">
      <c r="A275" s="37"/>
      <c r="B275" s="401"/>
      <c r="C275" s="401"/>
      <c r="D275" s="401"/>
      <c r="E275" s="37"/>
      <c r="F275" s="57"/>
      <c r="G275" s="37"/>
      <c r="H275" s="37"/>
      <c r="I275" s="37"/>
      <c r="J275" s="37"/>
    </row>
    <row r="276" spans="1:10">
      <c r="A276" s="37"/>
      <c r="B276" s="401"/>
      <c r="C276" s="401"/>
      <c r="D276" s="401"/>
      <c r="E276" s="37"/>
      <c r="F276" s="57"/>
      <c r="G276" s="37"/>
      <c r="H276" s="37"/>
      <c r="I276" s="37"/>
      <c r="J276" s="37"/>
    </row>
    <row r="277" spans="1:10">
      <c r="A277" s="37"/>
      <c r="B277" s="401"/>
      <c r="C277" s="401"/>
      <c r="D277" s="401"/>
      <c r="E277" s="37"/>
      <c r="F277" s="57"/>
      <c r="G277" s="37"/>
      <c r="H277" s="37"/>
      <c r="I277" s="37"/>
      <c r="J277" s="37"/>
    </row>
    <row r="278" spans="1:10">
      <c r="A278" s="37"/>
      <c r="B278" s="401"/>
      <c r="C278" s="401"/>
      <c r="D278" s="401"/>
      <c r="E278" s="37"/>
      <c r="F278" s="57"/>
      <c r="G278" s="37"/>
      <c r="H278" s="37"/>
      <c r="I278" s="37"/>
      <c r="J278" s="37"/>
    </row>
    <row r="279" spans="1:10">
      <c r="A279" s="37"/>
      <c r="B279" s="401"/>
      <c r="C279" s="401"/>
      <c r="D279" s="401"/>
      <c r="E279" s="37"/>
      <c r="F279" s="57"/>
      <c r="G279" s="37"/>
      <c r="H279" s="37"/>
      <c r="I279" s="37"/>
      <c r="J279" s="37"/>
    </row>
    <row r="280" spans="1:10">
      <c r="A280" s="37"/>
      <c r="B280" s="401"/>
      <c r="C280" s="401"/>
      <c r="D280" s="401"/>
      <c r="E280" s="37"/>
      <c r="F280" s="57"/>
      <c r="G280" s="37"/>
      <c r="H280" s="37"/>
      <c r="I280" s="37"/>
      <c r="J280" s="37"/>
    </row>
    <row r="281" spans="1:10">
      <c r="A281" s="37"/>
      <c r="B281" s="401"/>
      <c r="C281" s="401"/>
      <c r="D281" s="401"/>
      <c r="E281" s="37"/>
      <c r="F281" s="57"/>
      <c r="G281" s="37"/>
      <c r="H281" s="37"/>
      <c r="I281" s="37"/>
      <c r="J281" s="37"/>
    </row>
    <row r="282" spans="1:10">
      <c r="A282" s="37"/>
      <c r="B282" s="401"/>
      <c r="C282" s="401"/>
      <c r="D282" s="401"/>
      <c r="E282" s="37"/>
      <c r="F282" s="57"/>
      <c r="G282" s="37"/>
      <c r="H282" s="37"/>
      <c r="I282" s="37"/>
      <c r="J282" s="37"/>
    </row>
    <row r="283" spans="1:10">
      <c r="A283" s="37"/>
      <c r="B283" s="401"/>
      <c r="C283" s="401"/>
      <c r="D283" s="401"/>
      <c r="E283" s="37"/>
      <c r="F283" s="57"/>
      <c r="G283" s="37"/>
      <c r="H283" s="37"/>
      <c r="I283" s="37"/>
      <c r="J283" s="37"/>
    </row>
    <row r="284" spans="1:10">
      <c r="A284" s="37"/>
      <c r="B284" s="401"/>
      <c r="C284" s="401"/>
      <c r="D284" s="401"/>
      <c r="E284" s="37"/>
      <c r="F284" s="57"/>
      <c r="G284" s="37"/>
      <c r="H284" s="37"/>
      <c r="I284" s="37"/>
      <c r="J284" s="37"/>
    </row>
    <row r="285" spans="1:10">
      <c r="A285" s="37"/>
      <c r="B285" s="401"/>
      <c r="C285" s="401"/>
      <c r="D285" s="401"/>
      <c r="E285" s="37"/>
      <c r="F285" s="57"/>
      <c r="G285" s="37"/>
      <c r="H285" s="37"/>
      <c r="I285" s="37"/>
      <c r="J285" s="37"/>
    </row>
    <row r="286" spans="1:10">
      <c r="A286" s="37"/>
      <c r="B286" s="401"/>
      <c r="C286" s="401"/>
      <c r="D286" s="401"/>
      <c r="E286" s="37"/>
      <c r="F286" s="57"/>
      <c r="G286" s="37"/>
      <c r="H286" s="37"/>
      <c r="I286" s="37"/>
      <c r="J286" s="37"/>
    </row>
    <row r="287" spans="1:10">
      <c r="A287" s="37"/>
      <c r="B287" s="401"/>
      <c r="C287" s="401"/>
      <c r="D287" s="401"/>
      <c r="E287" s="37"/>
      <c r="F287" s="57"/>
      <c r="G287" s="37"/>
      <c r="H287" s="37"/>
      <c r="I287" s="37"/>
      <c r="J287" s="37"/>
    </row>
    <row r="288" spans="1:10">
      <c r="A288" s="37"/>
      <c r="B288" s="401"/>
      <c r="C288" s="401"/>
      <c r="D288" s="401"/>
      <c r="E288" s="37"/>
      <c r="F288" s="57"/>
      <c r="G288" s="37"/>
      <c r="H288" s="37"/>
      <c r="I288" s="37"/>
      <c r="J288" s="37"/>
    </row>
    <row r="289" spans="1:10">
      <c r="A289" s="37"/>
      <c r="B289" s="401"/>
      <c r="C289" s="401"/>
      <c r="D289" s="401"/>
      <c r="E289" s="37"/>
      <c r="F289" s="57"/>
      <c r="G289" s="37"/>
      <c r="H289" s="37"/>
      <c r="I289" s="37"/>
      <c r="J289" s="37"/>
    </row>
    <row r="290" spans="1:10">
      <c r="A290" s="37"/>
      <c r="B290" s="401"/>
      <c r="C290" s="401"/>
      <c r="D290" s="401"/>
      <c r="E290" s="37"/>
      <c r="F290" s="57"/>
      <c r="G290" s="37"/>
      <c r="H290" s="37"/>
      <c r="I290" s="37"/>
      <c r="J290" s="37"/>
    </row>
    <row r="291" spans="1:10">
      <c r="A291" s="37"/>
      <c r="B291" s="401"/>
      <c r="C291" s="401"/>
      <c r="D291" s="401"/>
      <c r="E291" s="37"/>
      <c r="F291" s="57"/>
      <c r="G291" s="37"/>
      <c r="H291" s="37"/>
      <c r="I291" s="37"/>
      <c r="J291" s="37"/>
    </row>
    <row r="292" spans="1:10">
      <c r="A292" s="37"/>
      <c r="B292" s="401"/>
      <c r="C292" s="401"/>
      <c r="D292" s="401"/>
      <c r="E292" s="37"/>
      <c r="F292" s="57"/>
      <c r="G292" s="37"/>
      <c r="H292" s="37"/>
      <c r="I292" s="37"/>
      <c r="J292" s="37"/>
    </row>
    <row r="293" spans="1:10">
      <c r="A293" s="37"/>
      <c r="B293" s="401"/>
      <c r="C293" s="401"/>
      <c r="D293" s="401"/>
      <c r="E293" s="37"/>
      <c r="F293" s="57"/>
      <c r="G293" s="37"/>
      <c r="H293" s="37"/>
      <c r="I293" s="37"/>
      <c r="J293" s="37"/>
    </row>
    <row r="294" spans="1:10">
      <c r="A294" s="37"/>
      <c r="B294" s="401"/>
      <c r="C294" s="401"/>
      <c r="D294" s="401"/>
      <c r="E294" s="37"/>
      <c r="F294" s="57"/>
      <c r="G294" s="37"/>
      <c r="H294" s="37"/>
      <c r="I294" s="37"/>
      <c r="J294" s="37"/>
    </row>
    <row r="295" spans="1:10">
      <c r="A295" s="37"/>
      <c r="B295" s="401"/>
      <c r="C295" s="401"/>
      <c r="D295" s="401"/>
      <c r="E295" s="37"/>
      <c r="F295" s="57"/>
      <c r="G295" s="37"/>
      <c r="H295" s="37"/>
      <c r="I295" s="37"/>
      <c r="J295" s="37"/>
    </row>
    <row r="296" spans="1:10">
      <c r="A296" s="37"/>
      <c r="B296" s="401"/>
      <c r="C296" s="401"/>
      <c r="D296" s="401"/>
      <c r="E296" s="37"/>
      <c r="F296" s="57"/>
      <c r="G296" s="37"/>
      <c r="H296" s="37"/>
      <c r="I296" s="37"/>
      <c r="J296" s="37"/>
    </row>
    <row r="297" spans="1:10">
      <c r="A297" s="37"/>
      <c r="B297" s="401"/>
      <c r="C297" s="401"/>
      <c r="D297" s="401"/>
      <c r="E297" s="37"/>
      <c r="F297" s="57"/>
      <c r="G297" s="37"/>
      <c r="H297" s="37"/>
      <c r="I297" s="37"/>
      <c r="J297" s="37"/>
    </row>
    <row r="298" spans="1:10">
      <c r="A298" s="37"/>
      <c r="B298" s="401"/>
      <c r="C298" s="401"/>
      <c r="D298" s="401"/>
      <c r="E298" s="37"/>
      <c r="F298" s="57"/>
      <c r="G298" s="37"/>
      <c r="H298" s="37"/>
      <c r="I298" s="37"/>
      <c r="J298" s="37"/>
    </row>
    <row r="299" spans="1:10">
      <c r="A299" s="37"/>
      <c r="B299" s="401"/>
      <c r="C299" s="401"/>
      <c r="D299" s="401"/>
      <c r="E299" s="37"/>
      <c r="F299" s="57"/>
      <c r="G299" s="37"/>
      <c r="H299" s="37"/>
      <c r="I299" s="37"/>
      <c r="J299" s="37"/>
    </row>
    <row r="300" spans="1:10">
      <c r="A300" s="37"/>
      <c r="B300" s="401"/>
      <c r="C300" s="401"/>
      <c r="D300" s="401"/>
      <c r="E300" s="37"/>
      <c r="F300" s="57"/>
      <c r="G300" s="37"/>
      <c r="H300" s="37"/>
      <c r="I300" s="37"/>
      <c r="J300" s="37"/>
    </row>
    <row r="301" spans="1:10">
      <c r="A301" s="37"/>
      <c r="B301" s="401"/>
      <c r="C301" s="401"/>
      <c r="D301" s="401"/>
      <c r="E301" s="37"/>
      <c r="F301" s="57"/>
      <c r="G301" s="37"/>
      <c r="H301" s="37"/>
      <c r="I301" s="37"/>
      <c r="J301" s="37"/>
    </row>
    <row r="302" spans="1:10">
      <c r="A302" s="37"/>
      <c r="B302" s="401"/>
      <c r="C302" s="401"/>
      <c r="D302" s="401"/>
      <c r="E302" s="37"/>
      <c r="F302" s="57"/>
      <c r="G302" s="37"/>
      <c r="H302" s="37"/>
      <c r="I302" s="37"/>
      <c r="J302" s="37"/>
    </row>
    <row r="303" spans="1:10">
      <c r="A303" s="37"/>
      <c r="B303" s="401"/>
      <c r="C303" s="401"/>
      <c r="D303" s="401"/>
      <c r="E303" s="37"/>
      <c r="F303" s="57"/>
      <c r="G303" s="37"/>
      <c r="H303" s="37"/>
      <c r="I303" s="37"/>
      <c r="J303" s="37"/>
    </row>
    <row r="304" spans="1:10">
      <c r="A304" s="37"/>
      <c r="B304" s="401"/>
      <c r="C304" s="401"/>
      <c r="D304" s="401"/>
      <c r="E304" s="37"/>
      <c r="F304" s="57"/>
      <c r="G304" s="37"/>
      <c r="H304" s="37"/>
      <c r="I304" s="37"/>
      <c r="J304" s="37"/>
    </row>
    <row r="305" spans="1:10">
      <c r="A305" s="37"/>
      <c r="B305" s="401"/>
      <c r="C305" s="401"/>
      <c r="D305" s="401"/>
      <c r="E305" s="37"/>
      <c r="F305" s="57"/>
      <c r="G305" s="37"/>
      <c r="H305" s="37"/>
      <c r="I305" s="37"/>
      <c r="J305" s="37"/>
    </row>
    <row r="306" spans="1:10">
      <c r="A306" s="37"/>
      <c r="B306" s="401"/>
      <c r="C306" s="401"/>
      <c r="D306" s="401"/>
      <c r="E306" s="37"/>
      <c r="F306" s="57"/>
      <c r="G306" s="37"/>
      <c r="H306" s="37"/>
      <c r="I306" s="37"/>
      <c r="J306" s="37"/>
    </row>
    <row r="307" spans="1:10">
      <c r="A307" s="37"/>
      <c r="B307" s="401"/>
      <c r="C307" s="401"/>
      <c r="D307" s="401"/>
      <c r="E307" s="37"/>
      <c r="F307" s="57"/>
      <c r="G307" s="37"/>
      <c r="H307" s="37"/>
      <c r="I307" s="37"/>
      <c r="J307" s="37"/>
    </row>
    <row r="308" spans="1:10">
      <c r="A308" s="37"/>
      <c r="B308" s="401"/>
      <c r="C308" s="401"/>
      <c r="D308" s="401"/>
      <c r="E308" s="37"/>
      <c r="F308" s="57"/>
      <c r="G308" s="37"/>
      <c r="H308" s="37"/>
      <c r="I308" s="37"/>
      <c r="J308" s="37"/>
    </row>
    <row r="309" spans="1:10">
      <c r="A309" s="37"/>
      <c r="B309" s="401"/>
      <c r="C309" s="401"/>
      <c r="D309" s="401"/>
      <c r="E309" s="37"/>
      <c r="F309" s="57"/>
      <c r="G309" s="37"/>
      <c r="H309" s="37"/>
      <c r="I309" s="37"/>
      <c r="J309" s="37"/>
    </row>
    <row r="310" spans="1:10">
      <c r="A310" s="37"/>
      <c r="B310" s="401"/>
      <c r="C310" s="401"/>
      <c r="D310" s="401"/>
      <c r="E310" s="37"/>
      <c r="F310" s="57"/>
      <c r="G310" s="37"/>
      <c r="H310" s="37"/>
      <c r="I310" s="37"/>
      <c r="J310" s="37"/>
    </row>
    <row r="311" spans="1:10">
      <c r="A311" s="37"/>
      <c r="B311" s="401"/>
      <c r="C311" s="401"/>
      <c r="D311" s="401"/>
      <c r="E311" s="37"/>
      <c r="F311" s="57"/>
      <c r="G311" s="37"/>
      <c r="H311" s="37"/>
      <c r="I311" s="37"/>
      <c r="J311" s="37"/>
    </row>
    <row r="312" spans="1:10">
      <c r="A312" s="37"/>
      <c r="B312" s="401"/>
      <c r="C312" s="401"/>
      <c r="D312" s="401"/>
      <c r="E312" s="37"/>
      <c r="F312" s="57"/>
      <c r="G312" s="37"/>
      <c r="H312" s="37"/>
      <c r="I312" s="37"/>
      <c r="J312" s="37"/>
    </row>
    <row r="313" spans="1:10">
      <c r="A313" s="37"/>
      <c r="B313" s="401"/>
      <c r="C313" s="401"/>
      <c r="D313" s="401"/>
      <c r="E313" s="37"/>
      <c r="F313" s="57"/>
      <c r="G313" s="37"/>
      <c r="H313" s="37"/>
      <c r="I313" s="37"/>
      <c r="J313" s="37"/>
    </row>
    <row r="314" spans="1:10">
      <c r="A314" s="37"/>
      <c r="B314" s="401"/>
      <c r="C314" s="401"/>
      <c r="D314" s="401"/>
      <c r="E314" s="37"/>
      <c r="F314" s="57"/>
      <c r="G314" s="37"/>
      <c r="H314" s="37"/>
      <c r="I314" s="37"/>
      <c r="J314" s="37"/>
    </row>
    <row r="315" spans="1:10">
      <c r="A315" s="37"/>
      <c r="B315" s="401"/>
      <c r="C315" s="401"/>
      <c r="D315" s="401"/>
      <c r="E315" s="37"/>
      <c r="F315" s="57"/>
      <c r="G315" s="37"/>
      <c r="H315" s="37"/>
      <c r="I315" s="37"/>
      <c r="J315" s="37"/>
    </row>
    <row r="316" spans="1:10">
      <c r="A316" s="37"/>
      <c r="B316" s="401"/>
      <c r="C316" s="401"/>
      <c r="D316" s="401"/>
      <c r="E316" s="37"/>
      <c r="F316" s="57"/>
      <c r="G316" s="37"/>
      <c r="H316" s="37"/>
      <c r="I316" s="37"/>
      <c r="J316" s="37"/>
    </row>
    <row r="317" spans="1:10">
      <c r="A317" s="37"/>
      <c r="B317" s="401"/>
      <c r="C317" s="401"/>
      <c r="D317" s="401"/>
      <c r="E317" s="37"/>
      <c r="F317" s="57"/>
      <c r="G317" s="37"/>
      <c r="H317" s="37"/>
      <c r="I317" s="37"/>
      <c r="J317" s="37"/>
    </row>
    <row r="318" spans="1:10">
      <c r="A318" s="37"/>
      <c r="B318" s="401"/>
      <c r="C318" s="401"/>
      <c r="D318" s="401"/>
      <c r="E318" s="37"/>
      <c r="F318" s="57"/>
      <c r="G318" s="37"/>
      <c r="H318" s="37"/>
      <c r="I318" s="37"/>
      <c r="J318" s="37"/>
    </row>
    <row r="319" spans="1:10">
      <c r="A319" s="37"/>
      <c r="B319" s="401"/>
      <c r="C319" s="401"/>
      <c r="D319" s="401"/>
      <c r="E319" s="37"/>
      <c r="F319" s="57"/>
      <c r="G319" s="37"/>
      <c r="H319" s="37"/>
      <c r="I319" s="37"/>
      <c r="J319" s="37"/>
    </row>
    <row r="320" spans="1:10">
      <c r="A320" s="37"/>
      <c r="B320" s="401"/>
      <c r="C320" s="401"/>
      <c r="D320" s="401"/>
      <c r="E320" s="37"/>
      <c r="F320" s="57"/>
      <c r="G320" s="37"/>
      <c r="H320" s="37"/>
      <c r="I320" s="37"/>
      <c r="J320" s="37"/>
    </row>
    <row r="321" spans="1:10">
      <c r="A321" s="37"/>
      <c r="B321" s="401"/>
      <c r="C321" s="401"/>
      <c r="D321" s="401"/>
      <c r="E321" s="37"/>
      <c r="F321" s="57"/>
      <c r="G321" s="37"/>
      <c r="H321" s="37"/>
      <c r="I321" s="37"/>
      <c r="J321" s="37"/>
    </row>
    <row r="322" spans="1:10">
      <c r="A322" s="37"/>
      <c r="B322" s="401"/>
      <c r="C322" s="401"/>
      <c r="D322" s="401"/>
      <c r="E322" s="37"/>
      <c r="F322" s="57"/>
      <c r="G322" s="37"/>
      <c r="H322" s="37"/>
      <c r="I322" s="37"/>
      <c r="J322" s="37"/>
    </row>
    <row r="323" spans="1:10">
      <c r="A323" s="37"/>
      <c r="B323" s="401"/>
      <c r="C323" s="401"/>
      <c r="D323" s="401"/>
      <c r="E323" s="37"/>
      <c r="F323" s="57"/>
      <c r="G323" s="37"/>
      <c r="H323" s="37"/>
      <c r="I323" s="37"/>
      <c r="J323" s="37"/>
    </row>
    <row r="324" spans="1:10">
      <c r="A324" s="37"/>
      <c r="B324" s="401"/>
      <c r="C324" s="401"/>
      <c r="D324" s="401"/>
      <c r="E324" s="37"/>
      <c r="F324" s="57"/>
      <c r="G324" s="37"/>
      <c r="H324" s="37"/>
      <c r="I324" s="37"/>
      <c r="J324" s="37"/>
    </row>
    <row r="325" spans="1:10">
      <c r="A325" s="37"/>
      <c r="B325" s="401"/>
      <c r="C325" s="401"/>
      <c r="D325" s="401"/>
      <c r="E325" s="37"/>
      <c r="F325" s="57"/>
      <c r="G325" s="37"/>
      <c r="H325" s="37"/>
      <c r="I325" s="37"/>
      <c r="J325" s="37"/>
    </row>
    <row r="326" spans="1:10">
      <c r="A326" s="37"/>
      <c r="B326" s="401"/>
      <c r="C326" s="401"/>
      <c r="D326" s="401"/>
      <c r="E326" s="37"/>
      <c r="F326" s="57"/>
      <c r="G326" s="37"/>
      <c r="H326" s="37"/>
      <c r="I326" s="37"/>
      <c r="J326" s="37"/>
    </row>
    <row r="327" spans="1:10">
      <c r="A327" s="37"/>
      <c r="B327" s="401"/>
      <c r="C327" s="401"/>
      <c r="D327" s="401"/>
      <c r="E327" s="37"/>
      <c r="F327" s="57"/>
      <c r="G327" s="37"/>
      <c r="H327" s="37"/>
      <c r="I327" s="37"/>
      <c r="J327" s="37"/>
    </row>
    <row r="328" spans="1:10">
      <c r="A328" s="37"/>
      <c r="B328" s="401"/>
      <c r="C328" s="401"/>
      <c r="D328" s="401"/>
      <c r="E328" s="37"/>
      <c r="F328" s="57"/>
      <c r="G328" s="37"/>
      <c r="H328" s="37"/>
      <c r="I328" s="37"/>
      <c r="J328" s="37"/>
    </row>
    <row r="329" spans="1:10">
      <c r="A329" s="37"/>
      <c r="B329" s="401"/>
      <c r="C329" s="401"/>
      <c r="D329" s="401"/>
      <c r="E329" s="37"/>
      <c r="F329" s="57"/>
      <c r="G329" s="37"/>
      <c r="H329" s="37"/>
      <c r="I329" s="37"/>
      <c r="J329" s="37"/>
    </row>
    <row r="330" spans="1:10">
      <c r="A330" s="37"/>
      <c r="B330" s="401"/>
      <c r="C330" s="401"/>
      <c r="D330" s="401"/>
      <c r="E330" s="37"/>
      <c r="F330" s="57"/>
      <c r="G330" s="37"/>
      <c r="H330" s="37"/>
      <c r="I330" s="37"/>
      <c r="J330" s="37"/>
    </row>
    <row r="331" spans="1:10">
      <c r="A331" s="37"/>
      <c r="B331" s="401"/>
      <c r="C331" s="401"/>
      <c r="D331" s="401"/>
      <c r="E331" s="37"/>
      <c r="F331" s="57"/>
      <c r="G331" s="37"/>
      <c r="H331" s="37"/>
      <c r="I331" s="37"/>
      <c r="J331" s="37"/>
    </row>
    <row r="332" spans="1:10">
      <c r="A332" s="37"/>
      <c r="B332" s="401"/>
      <c r="C332" s="401"/>
      <c r="D332" s="401"/>
      <c r="E332" s="37"/>
      <c r="F332" s="57"/>
      <c r="G332" s="37"/>
      <c r="H332" s="37"/>
      <c r="I332" s="37"/>
      <c r="J332" s="37"/>
    </row>
    <row r="333" spans="1:10">
      <c r="A333" s="37"/>
      <c r="B333" s="401"/>
      <c r="C333" s="401"/>
      <c r="D333" s="401"/>
      <c r="E333" s="37"/>
      <c r="F333" s="57"/>
      <c r="G333" s="37"/>
      <c r="H333" s="37"/>
      <c r="I333" s="37"/>
      <c r="J333" s="37"/>
    </row>
    <row r="334" spans="1:10">
      <c r="A334" s="37"/>
      <c r="B334" s="401"/>
      <c r="C334" s="401"/>
      <c r="D334" s="401"/>
      <c r="E334" s="37"/>
      <c r="F334" s="57"/>
      <c r="G334" s="37"/>
      <c r="H334" s="37"/>
      <c r="I334" s="37"/>
      <c r="J334" s="37"/>
    </row>
    <row r="335" spans="1:10">
      <c r="A335" s="37"/>
      <c r="B335" s="401"/>
      <c r="C335" s="401"/>
      <c r="D335" s="401"/>
      <c r="E335" s="37"/>
      <c r="F335" s="57"/>
      <c r="G335" s="37"/>
      <c r="H335" s="37"/>
      <c r="I335" s="37"/>
      <c r="J335" s="37"/>
    </row>
    <row r="336" spans="1:10">
      <c r="A336" s="37"/>
      <c r="B336" s="401"/>
      <c r="C336" s="401"/>
      <c r="D336" s="401"/>
      <c r="E336" s="37"/>
      <c r="F336" s="57"/>
      <c r="G336" s="37"/>
      <c r="H336" s="37"/>
      <c r="I336" s="37"/>
      <c r="J336" s="37"/>
    </row>
    <row r="337" spans="1:10">
      <c r="A337" s="37"/>
      <c r="B337" s="401"/>
      <c r="C337" s="401"/>
      <c r="D337" s="401"/>
      <c r="E337" s="37"/>
      <c r="F337" s="57"/>
      <c r="G337" s="37"/>
      <c r="H337" s="37"/>
      <c r="I337" s="37"/>
      <c r="J337" s="37"/>
    </row>
    <row r="338" spans="1:10">
      <c r="A338" s="37"/>
      <c r="B338" s="401"/>
      <c r="C338" s="401"/>
      <c r="D338" s="401"/>
      <c r="E338" s="37"/>
      <c r="F338" s="57"/>
      <c r="G338" s="37"/>
      <c r="H338" s="37"/>
      <c r="I338" s="37"/>
      <c r="J338" s="37"/>
    </row>
    <row r="339" spans="1:10">
      <c r="A339" s="37"/>
      <c r="B339" s="401"/>
      <c r="C339" s="401"/>
      <c r="D339" s="401"/>
      <c r="E339" s="37"/>
      <c r="F339" s="57"/>
      <c r="G339" s="37"/>
      <c r="H339" s="37"/>
      <c r="I339" s="37"/>
      <c r="J339" s="37"/>
    </row>
    <row r="340" spans="1:10">
      <c r="A340" s="37"/>
      <c r="B340" s="401"/>
      <c r="C340" s="401"/>
      <c r="D340" s="401"/>
      <c r="E340" s="37"/>
      <c r="F340" s="57"/>
      <c r="G340" s="37"/>
      <c r="H340" s="37"/>
      <c r="I340" s="37"/>
      <c r="J340" s="37"/>
    </row>
    <row r="341" spans="1:10">
      <c r="A341" s="37"/>
      <c r="B341" s="401"/>
      <c r="C341" s="401"/>
      <c r="D341" s="401"/>
      <c r="E341" s="37"/>
      <c r="F341" s="57"/>
      <c r="G341" s="37"/>
      <c r="H341" s="37"/>
      <c r="I341" s="37"/>
      <c r="J341" s="37"/>
    </row>
    <row r="342" spans="1:10">
      <c r="A342" s="37"/>
      <c r="B342" s="401"/>
      <c r="C342" s="401"/>
      <c r="D342" s="401"/>
      <c r="E342" s="37"/>
      <c r="F342" s="57"/>
      <c r="G342" s="37"/>
      <c r="H342" s="37"/>
      <c r="I342" s="37"/>
      <c r="J342" s="37"/>
    </row>
    <row r="343" spans="1:10">
      <c r="A343" s="37"/>
      <c r="B343" s="401"/>
      <c r="C343" s="401"/>
      <c r="D343" s="401"/>
      <c r="E343" s="37"/>
      <c r="F343" s="57"/>
      <c r="G343" s="37"/>
      <c r="H343" s="37"/>
      <c r="I343" s="37"/>
      <c r="J343" s="37"/>
    </row>
    <row r="344" spans="1:10">
      <c r="A344" s="37"/>
      <c r="B344" s="401"/>
      <c r="C344" s="401"/>
      <c r="D344" s="401"/>
      <c r="E344" s="37"/>
      <c r="F344" s="57"/>
      <c r="G344" s="37"/>
      <c r="H344" s="37"/>
      <c r="I344" s="37"/>
      <c r="J344" s="37"/>
    </row>
    <row r="345" spans="1:10">
      <c r="A345" s="37"/>
      <c r="B345" s="401"/>
      <c r="C345" s="401"/>
      <c r="D345" s="401"/>
      <c r="E345" s="37"/>
      <c r="F345" s="57"/>
      <c r="G345" s="37"/>
      <c r="H345" s="37"/>
      <c r="I345" s="37"/>
      <c r="J345" s="37"/>
    </row>
    <row r="346" spans="1:10">
      <c r="A346" s="37"/>
      <c r="B346" s="401"/>
      <c r="C346" s="401"/>
      <c r="D346" s="401"/>
      <c r="E346" s="37"/>
      <c r="F346" s="57"/>
      <c r="G346" s="37"/>
      <c r="H346" s="37"/>
      <c r="I346" s="37"/>
      <c r="J346" s="37"/>
    </row>
    <row r="347" spans="1:10">
      <c r="A347" s="37"/>
      <c r="B347" s="401"/>
      <c r="C347" s="401"/>
      <c r="D347" s="401"/>
      <c r="E347" s="37"/>
      <c r="F347" s="57"/>
      <c r="G347" s="37"/>
      <c r="H347" s="37"/>
      <c r="I347" s="37"/>
      <c r="J347" s="37"/>
    </row>
    <row r="348" spans="1:10">
      <c r="A348" s="37"/>
      <c r="B348" s="401"/>
      <c r="C348" s="401"/>
      <c r="D348" s="401"/>
      <c r="E348" s="37"/>
      <c r="F348" s="57"/>
      <c r="G348" s="37"/>
      <c r="H348" s="37"/>
      <c r="I348" s="37"/>
      <c r="J348" s="37"/>
    </row>
    <row r="349" spans="1:10">
      <c r="A349" s="37"/>
      <c r="B349" s="401"/>
      <c r="C349" s="401"/>
      <c r="D349" s="401"/>
      <c r="E349" s="37"/>
      <c r="F349" s="57"/>
      <c r="G349" s="37"/>
      <c r="H349" s="37"/>
      <c r="I349" s="37"/>
      <c r="J349" s="37"/>
    </row>
    <row r="350" spans="1:10">
      <c r="A350" s="37"/>
      <c r="B350" s="401"/>
      <c r="C350" s="401"/>
      <c r="D350" s="401"/>
      <c r="E350" s="37"/>
      <c r="F350" s="57"/>
      <c r="G350" s="37"/>
      <c r="H350" s="37"/>
      <c r="I350" s="37"/>
      <c r="J350" s="37"/>
    </row>
    <row r="351" spans="1:10">
      <c r="A351" s="37"/>
      <c r="B351" s="401"/>
      <c r="C351" s="401"/>
      <c r="D351" s="401"/>
      <c r="E351" s="37"/>
      <c r="F351" s="57"/>
      <c r="G351" s="37"/>
      <c r="H351" s="37"/>
      <c r="I351" s="37"/>
      <c r="J351" s="37"/>
    </row>
    <row r="352" spans="1:10">
      <c r="A352" s="37"/>
      <c r="B352" s="401"/>
      <c r="C352" s="401"/>
      <c r="D352" s="401"/>
      <c r="E352" s="37"/>
      <c r="F352" s="57"/>
      <c r="G352" s="37"/>
      <c r="H352" s="37"/>
      <c r="I352" s="37"/>
      <c r="J352" s="37"/>
    </row>
    <row r="353" spans="1:10">
      <c r="A353" s="37"/>
      <c r="B353" s="401"/>
      <c r="C353" s="401"/>
      <c r="D353" s="401"/>
      <c r="E353" s="37"/>
      <c r="F353" s="57"/>
      <c r="G353" s="37"/>
      <c r="H353" s="37"/>
      <c r="I353" s="37"/>
      <c r="J353" s="37"/>
    </row>
    <row r="354" spans="1:10">
      <c r="A354" s="37"/>
      <c r="B354" s="401"/>
      <c r="C354" s="401"/>
      <c r="D354" s="401"/>
      <c r="E354" s="37"/>
      <c r="F354" s="57"/>
      <c r="G354" s="37"/>
      <c r="H354" s="37"/>
      <c r="I354" s="37"/>
      <c r="J354" s="37"/>
    </row>
    <row r="355" spans="1:10">
      <c r="A355" s="37"/>
      <c r="B355" s="401"/>
      <c r="C355" s="401"/>
      <c r="D355" s="401"/>
      <c r="E355" s="37"/>
      <c r="F355" s="57"/>
      <c r="G355" s="37"/>
      <c r="H355" s="37"/>
      <c r="I355" s="37"/>
      <c r="J355" s="37"/>
    </row>
    <row r="356" spans="1:10">
      <c r="A356" s="37"/>
      <c r="B356" s="401"/>
      <c r="C356" s="401"/>
      <c r="D356" s="401"/>
      <c r="E356" s="37"/>
      <c r="F356" s="57"/>
      <c r="G356" s="37"/>
      <c r="H356" s="37"/>
      <c r="I356" s="37"/>
      <c r="J356" s="37"/>
    </row>
    <row r="357" spans="1:10">
      <c r="A357" s="37"/>
      <c r="B357" s="401"/>
      <c r="C357" s="401"/>
      <c r="D357" s="401"/>
      <c r="E357" s="37"/>
      <c r="F357" s="57"/>
      <c r="G357" s="37"/>
      <c r="H357" s="37"/>
      <c r="I357" s="37"/>
      <c r="J357" s="37"/>
    </row>
    <row r="358" spans="1:10">
      <c r="A358" s="37"/>
      <c r="B358" s="401"/>
      <c r="C358" s="401"/>
      <c r="D358" s="401"/>
      <c r="E358" s="37"/>
      <c r="F358" s="57"/>
      <c r="G358" s="37"/>
      <c r="H358" s="37"/>
      <c r="I358" s="37"/>
      <c r="J358" s="37"/>
    </row>
    <row r="359" spans="1:10">
      <c r="A359" s="37"/>
      <c r="B359" s="401"/>
      <c r="C359" s="401"/>
      <c r="D359" s="401"/>
      <c r="E359" s="37"/>
      <c r="F359" s="57"/>
      <c r="G359" s="37"/>
      <c r="H359" s="37"/>
      <c r="I359" s="37"/>
      <c r="J359" s="37"/>
    </row>
    <row r="360" spans="1:10">
      <c r="A360" s="37"/>
      <c r="B360" s="401"/>
      <c r="C360" s="401"/>
      <c r="D360" s="401"/>
      <c r="E360" s="37"/>
      <c r="F360" s="57"/>
      <c r="G360" s="37"/>
      <c r="H360" s="37"/>
      <c r="I360" s="37"/>
      <c r="J360" s="37"/>
    </row>
    <row r="361" spans="1:10">
      <c r="A361" s="37"/>
      <c r="B361" s="401"/>
      <c r="C361" s="401"/>
      <c r="D361" s="401"/>
      <c r="E361" s="37"/>
      <c r="F361" s="57"/>
      <c r="G361" s="37"/>
      <c r="H361" s="37"/>
      <c r="I361" s="37"/>
      <c r="J361" s="37"/>
    </row>
    <row r="362" spans="1:10">
      <c r="A362" s="37"/>
      <c r="B362" s="401"/>
      <c r="C362" s="401"/>
      <c r="D362" s="401"/>
      <c r="E362" s="37"/>
      <c r="F362" s="57"/>
      <c r="G362" s="37"/>
      <c r="H362" s="37"/>
      <c r="I362" s="37"/>
      <c r="J362" s="37"/>
    </row>
    <row r="363" spans="1:10">
      <c r="A363" s="37"/>
      <c r="B363" s="401"/>
      <c r="C363" s="401"/>
      <c r="D363" s="401"/>
      <c r="E363" s="37"/>
      <c r="F363" s="57"/>
      <c r="G363" s="37"/>
      <c r="H363" s="37"/>
      <c r="I363" s="37"/>
      <c r="J363" s="37"/>
    </row>
    <row r="364" spans="1:10">
      <c r="A364" s="37"/>
      <c r="B364" s="401"/>
      <c r="C364" s="401"/>
      <c r="D364" s="401"/>
      <c r="E364" s="37"/>
      <c r="F364" s="57"/>
      <c r="G364" s="37"/>
      <c r="H364" s="37"/>
      <c r="I364" s="37"/>
      <c r="J364" s="37"/>
    </row>
    <row r="365" spans="1:10">
      <c r="A365" s="37"/>
      <c r="B365" s="401"/>
      <c r="C365" s="401"/>
      <c r="D365" s="401"/>
      <c r="E365" s="37"/>
      <c r="F365" s="57"/>
      <c r="G365" s="37"/>
      <c r="H365" s="37"/>
      <c r="I365" s="37"/>
      <c r="J365" s="37"/>
    </row>
    <row r="366" spans="1:10">
      <c r="A366" s="37"/>
      <c r="B366" s="401"/>
      <c r="C366" s="401"/>
      <c r="D366" s="401"/>
      <c r="E366" s="37"/>
      <c r="F366" s="57"/>
      <c r="G366" s="37"/>
      <c r="H366" s="37"/>
      <c r="I366" s="37"/>
      <c r="J366" s="37"/>
    </row>
    <row r="367" spans="1:10">
      <c r="A367" s="37"/>
      <c r="B367" s="401"/>
      <c r="C367" s="401"/>
      <c r="D367" s="401"/>
      <c r="E367" s="37"/>
      <c r="F367" s="57"/>
      <c r="G367" s="37"/>
      <c r="H367" s="37"/>
      <c r="I367" s="37"/>
      <c r="J367" s="37"/>
    </row>
    <row r="368" spans="1:10">
      <c r="A368" s="37"/>
      <c r="B368" s="401"/>
      <c r="C368" s="401"/>
      <c r="D368" s="401"/>
      <c r="E368" s="37"/>
      <c r="F368" s="57"/>
      <c r="G368" s="37"/>
      <c r="H368" s="37"/>
      <c r="I368" s="37"/>
      <c r="J368" s="37"/>
    </row>
    <row r="369" spans="1:10">
      <c r="A369" s="37"/>
      <c r="B369" s="401"/>
      <c r="C369" s="401"/>
      <c r="D369" s="401"/>
      <c r="E369" s="37"/>
      <c r="F369" s="57"/>
      <c r="G369" s="37"/>
      <c r="H369" s="37"/>
      <c r="I369" s="37"/>
      <c r="J369" s="37"/>
    </row>
    <row r="370" spans="1:10">
      <c r="A370" s="37"/>
      <c r="B370" s="401"/>
      <c r="C370" s="401"/>
      <c r="D370" s="401"/>
      <c r="E370" s="37"/>
      <c r="F370" s="57"/>
      <c r="G370" s="37"/>
      <c r="H370" s="37"/>
      <c r="I370" s="37"/>
      <c r="J370" s="37"/>
    </row>
    <row r="371" spans="1:10">
      <c r="A371" s="37"/>
      <c r="B371" s="401"/>
      <c r="C371" s="401"/>
      <c r="D371" s="401"/>
      <c r="E371" s="37"/>
      <c r="F371" s="57"/>
      <c r="G371" s="37"/>
      <c r="H371" s="37"/>
      <c r="I371" s="37"/>
      <c r="J371" s="37"/>
    </row>
    <row r="372" spans="1:10">
      <c r="A372" s="37"/>
      <c r="B372" s="401"/>
      <c r="C372" s="401"/>
      <c r="D372" s="401"/>
      <c r="E372" s="37"/>
      <c r="F372" s="57"/>
      <c r="G372" s="37"/>
      <c r="H372" s="37"/>
      <c r="I372" s="37"/>
      <c r="J372" s="37"/>
    </row>
    <row r="373" spans="1:10">
      <c r="A373" s="37"/>
      <c r="B373" s="401"/>
      <c r="C373" s="401"/>
      <c r="D373" s="401"/>
      <c r="E373" s="37"/>
      <c r="F373" s="57"/>
      <c r="G373" s="37"/>
      <c r="H373" s="37"/>
      <c r="I373" s="37"/>
      <c r="J373" s="37"/>
    </row>
    <row r="374" spans="1:10">
      <c r="A374" s="37"/>
      <c r="B374" s="401"/>
      <c r="C374" s="401"/>
      <c r="D374" s="401"/>
      <c r="E374" s="37"/>
      <c r="F374" s="57"/>
      <c r="G374" s="37"/>
      <c r="H374" s="37"/>
      <c r="I374" s="37"/>
      <c r="J374" s="37"/>
    </row>
    <row r="375" spans="1:10">
      <c r="A375" s="37"/>
      <c r="B375" s="401"/>
      <c r="C375" s="401"/>
      <c r="D375" s="401"/>
      <c r="E375" s="37"/>
      <c r="F375" s="57"/>
      <c r="G375" s="37"/>
      <c r="H375" s="37"/>
      <c r="I375" s="37"/>
      <c r="J375" s="37"/>
    </row>
    <row r="376" spans="1:10">
      <c r="A376" s="37"/>
      <c r="B376" s="401"/>
      <c r="C376" s="401"/>
      <c r="D376" s="401"/>
      <c r="E376" s="37"/>
      <c r="F376" s="57"/>
      <c r="G376" s="37"/>
      <c r="H376" s="37"/>
      <c r="I376" s="37"/>
      <c r="J376" s="37"/>
    </row>
    <row r="377" spans="1:10">
      <c r="A377" s="37"/>
      <c r="B377" s="401"/>
      <c r="C377" s="401"/>
      <c r="D377" s="401"/>
      <c r="E377" s="37"/>
      <c r="F377" s="57"/>
      <c r="G377" s="37"/>
      <c r="H377" s="37"/>
      <c r="I377" s="37"/>
      <c r="J377" s="37"/>
    </row>
    <row r="378" spans="1:10">
      <c r="A378" s="37"/>
      <c r="B378" s="401"/>
      <c r="C378" s="401"/>
      <c r="D378" s="401"/>
      <c r="E378" s="37"/>
      <c r="F378" s="57"/>
      <c r="G378" s="37"/>
      <c r="H378" s="37"/>
      <c r="I378" s="37"/>
      <c r="J378" s="37"/>
    </row>
    <row r="379" spans="1:10">
      <c r="A379" s="37"/>
      <c r="B379" s="401"/>
      <c r="C379" s="401"/>
      <c r="D379" s="401"/>
      <c r="E379" s="37"/>
      <c r="F379" s="57"/>
      <c r="G379" s="37"/>
      <c r="H379" s="37"/>
      <c r="I379" s="37"/>
      <c r="J379" s="37"/>
    </row>
    <row r="380" spans="1:10">
      <c r="A380" s="37"/>
      <c r="B380" s="401"/>
      <c r="C380" s="401"/>
      <c r="D380" s="401"/>
      <c r="E380" s="37"/>
      <c r="F380" s="57"/>
      <c r="G380" s="37"/>
      <c r="H380" s="37"/>
      <c r="I380" s="37"/>
      <c r="J380" s="37"/>
    </row>
    <row r="381" spans="1:10">
      <c r="A381" s="37"/>
      <c r="B381" s="401"/>
      <c r="C381" s="401"/>
      <c r="D381" s="401"/>
      <c r="E381" s="37"/>
      <c r="F381" s="57"/>
      <c r="G381" s="37"/>
      <c r="H381" s="37"/>
      <c r="I381" s="37"/>
      <c r="J381" s="37"/>
    </row>
    <row r="382" spans="1:10">
      <c r="A382" s="37"/>
      <c r="B382" s="401"/>
      <c r="C382" s="401"/>
      <c r="D382" s="401"/>
      <c r="E382" s="37"/>
      <c r="F382" s="57"/>
      <c r="G382" s="37"/>
      <c r="H382" s="37"/>
      <c r="I382" s="37"/>
      <c r="J382" s="37"/>
    </row>
    <row r="383" spans="1:10">
      <c r="A383" s="37"/>
      <c r="B383" s="401"/>
      <c r="C383" s="401"/>
      <c r="D383" s="401"/>
      <c r="E383" s="37"/>
      <c r="F383" s="57"/>
      <c r="G383" s="37"/>
      <c r="H383" s="37"/>
      <c r="I383" s="37"/>
      <c r="J383" s="37"/>
    </row>
    <row r="384" spans="1:10">
      <c r="A384" s="37"/>
      <c r="B384" s="401"/>
      <c r="C384" s="401"/>
      <c r="D384" s="401"/>
      <c r="E384" s="37"/>
      <c r="F384" s="57"/>
      <c r="G384" s="37"/>
      <c r="H384" s="37"/>
      <c r="I384" s="37"/>
      <c r="J384" s="37"/>
    </row>
    <row r="385" spans="1:10">
      <c r="A385" s="37"/>
      <c r="B385" s="401"/>
      <c r="C385" s="401"/>
      <c r="D385" s="401"/>
      <c r="E385" s="37"/>
      <c r="F385" s="57"/>
      <c r="G385" s="37"/>
      <c r="H385" s="37"/>
      <c r="I385" s="37"/>
      <c r="J385" s="37"/>
    </row>
    <row r="386" spans="1:10">
      <c r="A386" s="37"/>
      <c r="B386" s="401"/>
      <c r="C386" s="401"/>
      <c r="D386" s="401"/>
      <c r="E386" s="37"/>
      <c r="F386" s="57"/>
      <c r="G386" s="37"/>
      <c r="H386" s="37"/>
      <c r="I386" s="37"/>
      <c r="J386" s="37"/>
    </row>
    <row r="387" spans="1:10">
      <c r="A387" s="37"/>
      <c r="B387" s="401"/>
      <c r="C387" s="401"/>
      <c r="D387" s="401"/>
      <c r="E387" s="37"/>
      <c r="F387" s="57"/>
      <c r="G387" s="37"/>
      <c r="H387" s="37"/>
      <c r="I387" s="37"/>
      <c r="J387" s="37"/>
    </row>
    <row r="388" spans="1:10">
      <c r="A388" s="37"/>
      <c r="B388" s="401"/>
      <c r="C388" s="401"/>
      <c r="D388" s="401"/>
      <c r="E388" s="37"/>
      <c r="F388" s="57"/>
      <c r="G388" s="37"/>
      <c r="H388" s="37"/>
      <c r="I388" s="37"/>
      <c r="J388" s="37"/>
    </row>
    <row r="389" spans="1:10">
      <c r="A389" s="37"/>
      <c r="B389" s="401"/>
      <c r="C389" s="401"/>
      <c r="D389" s="401"/>
      <c r="E389" s="37"/>
      <c r="F389" s="57"/>
      <c r="G389" s="37"/>
      <c r="H389" s="37"/>
      <c r="I389" s="37"/>
      <c r="J389" s="37"/>
    </row>
    <row r="390" spans="1:10">
      <c r="A390" s="37"/>
      <c r="B390" s="401"/>
      <c r="C390" s="401"/>
      <c r="D390" s="401"/>
      <c r="E390" s="37"/>
      <c r="F390" s="57"/>
      <c r="G390" s="37"/>
      <c r="H390" s="37"/>
      <c r="I390" s="37"/>
      <c r="J390" s="37"/>
    </row>
    <row r="391" spans="1:10">
      <c r="A391" s="37"/>
      <c r="B391" s="401"/>
      <c r="C391" s="401"/>
      <c r="D391" s="401"/>
      <c r="E391" s="37"/>
      <c r="F391" s="57"/>
      <c r="G391" s="37"/>
      <c r="H391" s="37"/>
      <c r="I391" s="37"/>
      <c r="J391" s="37"/>
    </row>
    <row r="392" spans="1:10">
      <c r="A392" s="37"/>
      <c r="B392" s="401"/>
      <c r="C392" s="401"/>
      <c r="D392" s="401"/>
      <c r="E392" s="37"/>
      <c r="F392" s="57"/>
      <c r="G392" s="37"/>
      <c r="H392" s="37"/>
      <c r="I392" s="37"/>
      <c r="J392" s="37"/>
    </row>
    <row r="393" spans="1:10">
      <c r="A393" s="37"/>
      <c r="B393" s="401"/>
      <c r="C393" s="401"/>
      <c r="D393" s="401"/>
      <c r="E393" s="37"/>
      <c r="F393" s="57"/>
      <c r="G393" s="37"/>
      <c r="H393" s="37"/>
      <c r="I393" s="37"/>
      <c r="J393" s="37"/>
    </row>
    <row r="394" spans="1:10">
      <c r="A394" s="37"/>
      <c r="B394" s="401"/>
      <c r="C394" s="401"/>
      <c r="D394" s="401"/>
      <c r="E394" s="37"/>
      <c r="F394" s="57"/>
      <c r="G394" s="37"/>
      <c r="H394" s="37"/>
      <c r="I394" s="37"/>
      <c r="J394" s="37"/>
    </row>
    <row r="395" spans="1:10">
      <c r="A395" s="37"/>
      <c r="B395" s="401"/>
      <c r="C395" s="401"/>
      <c r="D395" s="401"/>
      <c r="E395" s="37"/>
      <c r="F395" s="57"/>
      <c r="G395" s="37"/>
      <c r="H395" s="37"/>
      <c r="I395" s="37"/>
      <c r="J395" s="37"/>
    </row>
    <row r="396" spans="1:10">
      <c r="A396" s="37"/>
      <c r="B396" s="401"/>
      <c r="C396" s="401"/>
      <c r="D396" s="401"/>
      <c r="E396" s="37"/>
      <c r="F396" s="57"/>
      <c r="G396" s="37"/>
      <c r="H396" s="37"/>
      <c r="I396" s="37"/>
      <c r="J396" s="37"/>
    </row>
    <row r="397" spans="1:10">
      <c r="A397" s="37"/>
      <c r="B397" s="401"/>
      <c r="C397" s="401"/>
      <c r="D397" s="401"/>
      <c r="E397" s="37"/>
      <c r="F397" s="57"/>
      <c r="G397" s="37"/>
      <c r="H397" s="37"/>
      <c r="I397" s="37"/>
      <c r="J397" s="37"/>
    </row>
    <row r="398" spans="1:10">
      <c r="A398" s="37"/>
      <c r="B398" s="401"/>
      <c r="C398" s="401"/>
      <c r="D398" s="401"/>
      <c r="E398" s="37"/>
      <c r="F398" s="57"/>
      <c r="G398" s="37"/>
      <c r="H398" s="37"/>
      <c r="I398" s="37"/>
      <c r="J398" s="37"/>
    </row>
    <row r="399" spans="1:10">
      <c r="A399" s="37"/>
      <c r="B399" s="401"/>
      <c r="C399" s="401"/>
      <c r="D399" s="401"/>
      <c r="E399" s="37"/>
      <c r="F399" s="57"/>
      <c r="G399" s="37"/>
      <c r="H399" s="37"/>
      <c r="I399" s="37"/>
      <c r="J399" s="37"/>
    </row>
    <row r="400" spans="1:10">
      <c r="A400" s="37"/>
      <c r="B400" s="401"/>
      <c r="C400" s="401"/>
      <c r="D400" s="401"/>
      <c r="E400" s="37"/>
      <c r="F400" s="57"/>
      <c r="G400" s="37"/>
      <c r="H400" s="37"/>
      <c r="I400" s="37"/>
      <c r="J400" s="37"/>
    </row>
    <row r="401" spans="1:10">
      <c r="A401" s="37"/>
      <c r="B401" s="401"/>
      <c r="C401" s="401"/>
      <c r="D401" s="401"/>
      <c r="E401" s="37"/>
      <c r="F401" s="57"/>
      <c r="G401" s="37"/>
      <c r="H401" s="37"/>
      <c r="I401" s="37"/>
      <c r="J401" s="37"/>
    </row>
    <row r="402" spans="1:10">
      <c r="A402" s="37"/>
      <c r="B402" s="401"/>
      <c r="C402" s="401"/>
      <c r="D402" s="401"/>
      <c r="E402" s="37"/>
      <c r="F402" s="57"/>
      <c r="G402" s="37"/>
      <c r="H402" s="37"/>
      <c r="I402" s="37"/>
      <c r="J402" s="37"/>
    </row>
    <row r="403" spans="1:10">
      <c r="A403" s="37"/>
      <c r="B403" s="401"/>
      <c r="C403" s="401"/>
      <c r="D403" s="401"/>
      <c r="E403" s="37"/>
      <c r="F403" s="57"/>
      <c r="G403" s="37"/>
      <c r="H403" s="37"/>
      <c r="I403" s="37"/>
      <c r="J403" s="37"/>
    </row>
    <row r="404" spans="1:10">
      <c r="A404" s="37"/>
      <c r="B404" s="401"/>
      <c r="C404" s="401"/>
      <c r="D404" s="401"/>
      <c r="E404" s="37"/>
      <c r="F404" s="57"/>
      <c r="G404" s="37"/>
      <c r="H404" s="37"/>
      <c r="I404" s="37"/>
      <c r="J404" s="37"/>
    </row>
    <row r="405" spans="1:10">
      <c r="A405" s="37"/>
      <c r="B405" s="401"/>
      <c r="C405" s="401"/>
      <c r="D405" s="401"/>
      <c r="E405" s="37"/>
      <c r="F405" s="57"/>
      <c r="G405" s="37"/>
      <c r="H405" s="37"/>
      <c r="I405" s="37"/>
      <c r="J405" s="37"/>
    </row>
    <row r="406" spans="1:10">
      <c r="A406" s="37"/>
      <c r="B406" s="401"/>
      <c r="C406" s="401"/>
      <c r="D406" s="401"/>
      <c r="E406" s="37"/>
      <c r="F406" s="57"/>
      <c r="G406" s="37"/>
      <c r="H406" s="37"/>
      <c r="I406" s="37"/>
      <c r="J406" s="37"/>
    </row>
    <row r="407" spans="1:10">
      <c r="A407" s="37"/>
      <c r="B407" s="401"/>
      <c r="C407" s="401"/>
      <c r="D407" s="401"/>
      <c r="E407" s="37"/>
      <c r="F407" s="57"/>
      <c r="G407" s="37"/>
      <c r="H407" s="37"/>
      <c r="I407" s="37"/>
      <c r="J407" s="37"/>
    </row>
    <row r="408" spans="1:10">
      <c r="A408" s="37"/>
      <c r="B408" s="401"/>
      <c r="C408" s="401"/>
      <c r="D408" s="401"/>
      <c r="E408" s="37"/>
      <c r="F408" s="57"/>
      <c r="G408" s="37"/>
      <c r="H408" s="37"/>
      <c r="I408" s="37"/>
      <c r="J408" s="37"/>
    </row>
    <row r="409" spans="1:10">
      <c r="A409" s="37"/>
      <c r="B409" s="401"/>
      <c r="C409" s="401"/>
      <c r="D409" s="401"/>
      <c r="E409" s="37"/>
      <c r="F409" s="57"/>
      <c r="G409" s="37"/>
      <c r="H409" s="37"/>
      <c r="I409" s="37"/>
      <c r="J409" s="37"/>
    </row>
    <row r="410" spans="1:10">
      <c r="A410" s="37"/>
      <c r="B410" s="401"/>
      <c r="C410" s="401"/>
      <c r="D410" s="401"/>
      <c r="E410" s="37"/>
      <c r="F410" s="57"/>
      <c r="G410" s="37"/>
      <c r="H410" s="37"/>
      <c r="I410" s="37"/>
      <c r="J410" s="37"/>
    </row>
    <row r="411" spans="1:10">
      <c r="A411" s="37"/>
      <c r="B411" s="401"/>
      <c r="C411" s="401"/>
      <c r="D411" s="401"/>
      <c r="E411" s="37"/>
      <c r="F411" s="57"/>
      <c r="G411" s="37"/>
      <c r="H411" s="37"/>
      <c r="I411" s="37"/>
      <c r="J411" s="37"/>
    </row>
    <row r="412" spans="1:10">
      <c r="A412" s="37"/>
      <c r="B412" s="401"/>
      <c r="C412" s="401"/>
      <c r="D412" s="401"/>
      <c r="E412" s="37"/>
      <c r="F412" s="57"/>
      <c r="G412" s="37"/>
      <c r="H412" s="37"/>
      <c r="I412" s="37"/>
      <c r="J412" s="37"/>
    </row>
    <row r="413" spans="1:10">
      <c r="A413" s="37"/>
      <c r="B413" s="401"/>
      <c r="C413" s="401"/>
      <c r="D413" s="401"/>
      <c r="E413" s="37"/>
      <c r="F413" s="57"/>
      <c r="G413" s="37"/>
      <c r="H413" s="37"/>
      <c r="I413" s="37"/>
      <c r="J413" s="37"/>
    </row>
    <row r="414" spans="1:10">
      <c r="A414" s="37"/>
      <c r="B414" s="401"/>
      <c r="C414" s="401"/>
      <c r="D414" s="401"/>
      <c r="E414" s="37"/>
      <c r="F414" s="57"/>
      <c r="G414" s="37"/>
      <c r="H414" s="37"/>
      <c r="I414" s="37"/>
      <c r="J414" s="37"/>
    </row>
    <row r="415" spans="1:10">
      <c r="A415" s="37"/>
      <c r="B415" s="401"/>
      <c r="C415" s="401"/>
      <c r="D415" s="401"/>
      <c r="E415" s="37"/>
      <c r="F415" s="57"/>
      <c r="G415" s="37"/>
      <c r="H415" s="37"/>
      <c r="I415" s="37"/>
      <c r="J415" s="37"/>
    </row>
    <row r="416" spans="1:10">
      <c r="A416" s="37"/>
      <c r="B416" s="401"/>
      <c r="C416" s="401"/>
      <c r="D416" s="401"/>
      <c r="E416" s="37"/>
      <c r="F416" s="57"/>
      <c r="G416" s="37"/>
      <c r="H416" s="37"/>
      <c r="I416" s="37"/>
      <c r="J416" s="37"/>
    </row>
    <row r="417" spans="1:10">
      <c r="A417" s="37"/>
      <c r="B417" s="401"/>
      <c r="C417" s="401"/>
      <c r="D417" s="401"/>
      <c r="E417" s="37"/>
      <c r="F417" s="57"/>
      <c r="G417" s="37"/>
      <c r="H417" s="37"/>
      <c r="I417" s="37"/>
      <c r="J417" s="37"/>
    </row>
    <row r="418" spans="1:10">
      <c r="A418" s="37"/>
      <c r="B418" s="401"/>
      <c r="C418" s="401"/>
      <c r="D418" s="401"/>
      <c r="E418" s="37"/>
      <c r="F418" s="57"/>
      <c r="G418" s="37"/>
      <c r="H418" s="37"/>
      <c r="I418" s="37"/>
      <c r="J418" s="37"/>
    </row>
    <row r="419" spans="1:10">
      <c r="A419" s="37"/>
      <c r="B419" s="401"/>
      <c r="C419" s="401"/>
      <c r="D419" s="401"/>
      <c r="E419" s="37"/>
      <c r="F419" s="57"/>
      <c r="G419" s="37"/>
      <c r="H419" s="37"/>
      <c r="I419" s="37"/>
      <c r="J419" s="37"/>
    </row>
    <row r="420" spans="1:10">
      <c r="A420" s="37"/>
      <c r="B420" s="401"/>
      <c r="C420" s="401"/>
      <c r="D420" s="401"/>
      <c r="E420" s="37"/>
      <c r="F420" s="57"/>
      <c r="G420" s="37"/>
      <c r="H420" s="37"/>
      <c r="I420" s="37"/>
      <c r="J420" s="37"/>
    </row>
    <row r="421" spans="1:10">
      <c r="A421" s="37"/>
      <c r="B421" s="401"/>
      <c r="C421" s="401"/>
      <c r="D421" s="401"/>
      <c r="E421" s="37"/>
      <c r="F421" s="57"/>
      <c r="G421" s="37"/>
      <c r="H421" s="37"/>
      <c r="I421" s="37"/>
      <c r="J421" s="37"/>
    </row>
    <row r="422" spans="1:10">
      <c r="A422" s="37"/>
      <c r="B422" s="401"/>
      <c r="C422" s="401"/>
      <c r="D422" s="401"/>
      <c r="E422" s="37"/>
      <c r="F422" s="57"/>
      <c r="G422" s="37"/>
      <c r="H422" s="37"/>
      <c r="I422" s="37"/>
      <c r="J422" s="37"/>
    </row>
    <row r="423" spans="1:10">
      <c r="A423" s="37"/>
      <c r="B423" s="401"/>
      <c r="C423" s="401"/>
      <c r="D423" s="401"/>
      <c r="E423" s="37"/>
      <c r="F423" s="57"/>
      <c r="G423" s="37"/>
      <c r="H423" s="37"/>
      <c r="I423" s="37"/>
      <c r="J423" s="37"/>
    </row>
    <row r="424" spans="1:10">
      <c r="A424" s="37"/>
      <c r="B424" s="401"/>
      <c r="C424" s="401"/>
      <c r="D424" s="401"/>
      <c r="E424" s="37"/>
      <c r="F424" s="57"/>
      <c r="G424" s="37"/>
      <c r="H424" s="37"/>
      <c r="I424" s="37"/>
      <c r="J424" s="37"/>
    </row>
    <row r="425" spans="1:10">
      <c r="A425" s="37"/>
      <c r="B425" s="401"/>
      <c r="C425" s="401"/>
      <c r="D425" s="401"/>
      <c r="E425" s="37"/>
      <c r="F425" s="57"/>
      <c r="G425" s="37"/>
      <c r="H425" s="37"/>
      <c r="I425" s="37"/>
      <c r="J425" s="37"/>
    </row>
    <row r="426" spans="1:10">
      <c r="A426" s="37"/>
      <c r="B426" s="401"/>
      <c r="C426" s="401"/>
      <c r="D426" s="401"/>
      <c r="E426" s="37"/>
      <c r="F426" s="57"/>
      <c r="G426" s="37"/>
      <c r="H426" s="37"/>
      <c r="I426" s="37"/>
      <c r="J426" s="37"/>
    </row>
    <row r="427" spans="1:10">
      <c r="A427" s="37"/>
      <c r="B427" s="401"/>
      <c r="C427" s="401"/>
      <c r="D427" s="401"/>
      <c r="E427" s="37"/>
      <c r="F427" s="57"/>
      <c r="G427" s="37"/>
      <c r="H427" s="37"/>
      <c r="I427" s="37"/>
      <c r="J427" s="37"/>
    </row>
    <row r="428" spans="1:10">
      <c r="A428" s="37"/>
      <c r="B428" s="401"/>
      <c r="C428" s="401"/>
      <c r="D428" s="401"/>
      <c r="E428" s="37"/>
      <c r="F428" s="57"/>
      <c r="G428" s="37"/>
      <c r="H428" s="37"/>
      <c r="I428" s="37"/>
      <c r="J428" s="37"/>
    </row>
    <row r="429" spans="1:10">
      <c r="A429" s="37"/>
      <c r="B429" s="401"/>
      <c r="C429" s="401"/>
      <c r="D429" s="401"/>
      <c r="E429" s="37"/>
      <c r="F429" s="57"/>
      <c r="G429" s="37"/>
      <c r="H429" s="37"/>
      <c r="I429" s="37"/>
      <c r="J429" s="37"/>
    </row>
    <row r="430" spans="1:10">
      <c r="A430" s="37"/>
      <c r="B430" s="401"/>
      <c r="C430" s="401"/>
      <c r="D430" s="401"/>
      <c r="E430" s="37"/>
      <c r="F430" s="57"/>
      <c r="G430" s="37"/>
      <c r="H430" s="37"/>
      <c r="I430" s="37"/>
      <c r="J430" s="37"/>
    </row>
    <row r="431" spans="1:10">
      <c r="A431" s="37"/>
      <c r="B431" s="401"/>
      <c r="C431" s="401"/>
      <c r="D431" s="401"/>
      <c r="E431" s="37"/>
      <c r="F431" s="57"/>
      <c r="G431" s="37"/>
      <c r="H431" s="37"/>
      <c r="I431" s="37"/>
      <c r="J431" s="37"/>
    </row>
    <row r="432" spans="1:10">
      <c r="A432" s="37"/>
      <c r="B432" s="401"/>
      <c r="C432" s="401"/>
      <c r="D432" s="401"/>
      <c r="E432" s="37"/>
      <c r="F432" s="57"/>
      <c r="G432" s="37"/>
      <c r="H432" s="37"/>
      <c r="I432" s="37"/>
      <c r="J432" s="37"/>
    </row>
    <row r="433" spans="1:10">
      <c r="A433" s="37"/>
      <c r="B433" s="401"/>
      <c r="C433" s="401"/>
      <c r="D433" s="401"/>
      <c r="E433" s="37"/>
      <c r="F433" s="57"/>
      <c r="G433" s="37"/>
      <c r="H433" s="37"/>
      <c r="I433" s="37"/>
      <c r="J433" s="37"/>
    </row>
    <row r="434" spans="1:10">
      <c r="A434" s="37"/>
      <c r="B434" s="401"/>
      <c r="C434" s="401"/>
      <c r="D434" s="401"/>
      <c r="E434" s="37"/>
      <c r="F434" s="57"/>
      <c r="G434" s="37"/>
      <c r="H434" s="37"/>
      <c r="I434" s="37"/>
      <c r="J434" s="37"/>
    </row>
    <row r="435" spans="1:10">
      <c r="A435" s="37"/>
      <c r="B435" s="401"/>
      <c r="C435" s="401"/>
      <c r="D435" s="401"/>
      <c r="E435" s="37"/>
      <c r="F435" s="57"/>
      <c r="G435" s="37"/>
      <c r="H435" s="37"/>
      <c r="I435" s="37"/>
      <c r="J435" s="37"/>
    </row>
    <row r="436" spans="1:10">
      <c r="A436" s="37"/>
      <c r="B436" s="401"/>
      <c r="C436" s="401"/>
      <c r="D436" s="401"/>
      <c r="E436" s="37"/>
      <c r="F436" s="57"/>
      <c r="G436" s="37"/>
      <c r="H436" s="37"/>
      <c r="I436" s="37"/>
      <c r="J436" s="37"/>
    </row>
    <row r="437" spans="1:10">
      <c r="A437" s="37"/>
      <c r="B437" s="401"/>
      <c r="C437" s="401"/>
      <c r="D437" s="401"/>
      <c r="E437" s="37"/>
      <c r="F437" s="57"/>
      <c r="G437" s="37"/>
      <c r="H437" s="37"/>
      <c r="I437" s="37"/>
      <c r="J437" s="37"/>
    </row>
    <row r="438" spans="1:10">
      <c r="A438" s="37"/>
      <c r="B438" s="401"/>
      <c r="C438" s="401"/>
      <c r="D438" s="401"/>
      <c r="E438" s="37"/>
      <c r="F438" s="57"/>
      <c r="G438" s="37"/>
      <c r="H438" s="37"/>
      <c r="I438" s="37"/>
      <c r="J438" s="37"/>
    </row>
    <row r="439" spans="1:10">
      <c r="A439" s="37"/>
      <c r="B439" s="401"/>
      <c r="C439" s="401"/>
      <c r="D439" s="401"/>
      <c r="E439" s="37"/>
      <c r="F439" s="57"/>
      <c r="G439" s="37"/>
      <c r="H439" s="37"/>
      <c r="I439" s="37"/>
      <c r="J439" s="37"/>
    </row>
    <row r="440" spans="1:10">
      <c r="A440" s="37"/>
      <c r="B440" s="401"/>
      <c r="C440" s="401"/>
      <c r="D440" s="401"/>
      <c r="E440" s="37"/>
      <c r="F440" s="57"/>
      <c r="G440" s="37"/>
      <c r="H440" s="37"/>
      <c r="I440" s="37"/>
      <c r="J440" s="37"/>
    </row>
    <row r="441" spans="1:10">
      <c r="A441" s="37"/>
      <c r="B441" s="401"/>
      <c r="C441" s="401"/>
      <c r="D441" s="401"/>
      <c r="E441" s="37"/>
      <c r="F441" s="57"/>
      <c r="G441" s="37"/>
      <c r="H441" s="37"/>
      <c r="I441" s="37"/>
      <c r="J441" s="37"/>
    </row>
    <row r="442" spans="1:10">
      <c r="A442" s="37"/>
      <c r="B442" s="401"/>
      <c r="C442" s="401"/>
      <c r="D442" s="401"/>
      <c r="E442" s="37"/>
      <c r="F442" s="57"/>
      <c r="G442" s="37"/>
      <c r="H442" s="37"/>
      <c r="I442" s="37"/>
      <c r="J442" s="37"/>
    </row>
    <row r="443" spans="1:10">
      <c r="A443" s="37"/>
      <c r="B443" s="401"/>
      <c r="C443" s="401"/>
      <c r="D443" s="401"/>
      <c r="E443" s="37"/>
      <c r="F443" s="57"/>
      <c r="G443" s="37"/>
      <c r="H443" s="37"/>
      <c r="I443" s="37"/>
      <c r="J443" s="37"/>
    </row>
    <row r="444" spans="1:10">
      <c r="A444" s="37"/>
      <c r="B444" s="401"/>
      <c r="C444" s="401"/>
      <c r="D444" s="401"/>
      <c r="E444" s="37"/>
      <c r="F444" s="57"/>
      <c r="G444" s="37"/>
      <c r="H444" s="37"/>
      <c r="I444" s="37"/>
      <c r="J444" s="37"/>
    </row>
    <row r="445" spans="1:10">
      <c r="A445" s="37"/>
      <c r="B445" s="401"/>
      <c r="C445" s="401"/>
      <c r="D445" s="401"/>
      <c r="E445" s="37"/>
      <c r="F445" s="57"/>
      <c r="G445" s="37"/>
      <c r="H445" s="37"/>
      <c r="I445" s="37"/>
      <c r="J445" s="37"/>
    </row>
    <row r="446" spans="1:10">
      <c r="A446" s="37"/>
      <c r="B446" s="401"/>
      <c r="C446" s="401"/>
      <c r="D446" s="401"/>
      <c r="E446" s="37"/>
      <c r="F446" s="57"/>
      <c r="G446" s="37"/>
      <c r="H446" s="37"/>
      <c r="I446" s="37"/>
      <c r="J446" s="37"/>
    </row>
    <row r="447" spans="1:10">
      <c r="A447" s="37"/>
      <c r="B447" s="401"/>
      <c r="C447" s="401"/>
      <c r="D447" s="401"/>
      <c r="E447" s="37"/>
      <c r="F447" s="57"/>
      <c r="G447" s="37"/>
      <c r="H447" s="37"/>
      <c r="I447" s="37"/>
      <c r="J447" s="37"/>
    </row>
    <row r="448" spans="1:10">
      <c r="A448" s="37"/>
      <c r="B448" s="401"/>
      <c r="C448" s="401"/>
      <c r="D448" s="401"/>
      <c r="E448" s="37"/>
      <c r="F448" s="57"/>
      <c r="G448" s="37"/>
      <c r="H448" s="37"/>
      <c r="I448" s="37"/>
      <c r="J448" s="37"/>
    </row>
    <row r="449" spans="1:10">
      <c r="A449" s="37"/>
      <c r="B449" s="401"/>
      <c r="C449" s="401"/>
      <c r="D449" s="401"/>
      <c r="E449" s="37"/>
      <c r="F449" s="57"/>
      <c r="G449" s="37"/>
      <c r="H449" s="37"/>
      <c r="I449" s="37"/>
      <c r="J449" s="37"/>
    </row>
    <row r="450" spans="1:10">
      <c r="A450" s="37"/>
      <c r="B450" s="401"/>
      <c r="C450" s="401"/>
      <c r="D450" s="401"/>
      <c r="E450" s="37"/>
      <c r="F450" s="57"/>
      <c r="G450" s="37"/>
      <c r="H450" s="37"/>
      <c r="I450" s="37"/>
      <c r="J450" s="37"/>
    </row>
    <row r="451" spans="1:10">
      <c r="A451" s="37"/>
      <c r="B451" s="401"/>
      <c r="C451" s="401"/>
      <c r="D451" s="401"/>
      <c r="E451" s="37"/>
      <c r="F451" s="57"/>
      <c r="G451" s="37"/>
      <c r="H451" s="37"/>
      <c r="I451" s="37"/>
      <c r="J451" s="37"/>
    </row>
    <row r="452" spans="1:10">
      <c r="A452" s="37"/>
      <c r="B452" s="401"/>
      <c r="C452" s="401"/>
      <c r="D452" s="401"/>
      <c r="E452" s="37"/>
      <c r="F452" s="57"/>
      <c r="G452" s="37"/>
      <c r="H452" s="37"/>
      <c r="I452" s="37"/>
      <c r="J452" s="37"/>
    </row>
    <row r="453" spans="1:10">
      <c r="A453" s="37"/>
      <c r="B453" s="401"/>
      <c r="C453" s="401"/>
      <c r="D453" s="401"/>
      <c r="E453" s="37"/>
      <c r="F453" s="57"/>
      <c r="G453" s="37"/>
      <c r="H453" s="37"/>
      <c r="I453" s="37"/>
      <c r="J453" s="37"/>
    </row>
    <row r="454" spans="1:10">
      <c r="A454" s="37"/>
      <c r="B454" s="401"/>
      <c r="C454" s="401"/>
      <c r="D454" s="401"/>
      <c r="E454" s="37"/>
      <c r="F454" s="57"/>
      <c r="G454" s="37"/>
      <c r="H454" s="37"/>
      <c r="I454" s="37"/>
      <c r="J454" s="37"/>
    </row>
    <row r="455" spans="1:10">
      <c r="A455" s="37"/>
      <c r="B455" s="401"/>
      <c r="C455" s="401"/>
      <c r="D455" s="401"/>
      <c r="E455" s="37"/>
      <c r="F455" s="57"/>
      <c r="G455" s="37"/>
      <c r="H455" s="37"/>
      <c r="I455" s="37"/>
      <c r="J455" s="37"/>
    </row>
    <row r="456" spans="1:10">
      <c r="A456" s="37"/>
      <c r="B456" s="401"/>
      <c r="C456" s="401"/>
      <c r="D456" s="401"/>
      <c r="E456" s="37"/>
      <c r="F456" s="57"/>
      <c r="G456" s="37"/>
      <c r="H456" s="37"/>
      <c r="I456" s="37"/>
      <c r="J456" s="37"/>
    </row>
    <row r="457" spans="1:10">
      <c r="A457" s="37"/>
      <c r="B457" s="401"/>
      <c r="C457" s="401"/>
      <c r="D457" s="401"/>
      <c r="E457" s="37"/>
      <c r="F457" s="57"/>
      <c r="G457" s="37"/>
      <c r="H457" s="37"/>
      <c r="I457" s="37"/>
      <c r="J457" s="37"/>
    </row>
    <row r="458" spans="1:10">
      <c r="A458" s="37"/>
      <c r="B458" s="401"/>
      <c r="C458" s="401"/>
      <c r="D458" s="401"/>
      <c r="E458" s="37"/>
      <c r="F458" s="57"/>
      <c r="G458" s="37"/>
      <c r="H458" s="37"/>
      <c r="I458" s="37"/>
      <c r="J458" s="37"/>
    </row>
    <row r="459" spans="1:10">
      <c r="A459" s="37"/>
      <c r="B459" s="401"/>
      <c r="C459" s="401"/>
      <c r="D459" s="401"/>
      <c r="E459" s="37"/>
      <c r="F459" s="57"/>
      <c r="G459" s="37"/>
      <c r="H459" s="37"/>
      <c r="I459" s="37"/>
      <c r="J459" s="37"/>
    </row>
    <row r="460" spans="1:10">
      <c r="A460" s="37"/>
      <c r="B460" s="401"/>
      <c r="C460" s="401"/>
      <c r="D460" s="401"/>
      <c r="E460" s="37"/>
      <c r="F460" s="57"/>
      <c r="G460" s="37"/>
      <c r="H460" s="37"/>
      <c r="I460" s="37"/>
      <c r="J460" s="37"/>
    </row>
    <row r="461" spans="1:10">
      <c r="A461" s="37"/>
      <c r="B461" s="401"/>
      <c r="C461" s="401"/>
      <c r="D461" s="401"/>
      <c r="E461" s="37"/>
      <c r="F461" s="57"/>
      <c r="G461" s="37"/>
      <c r="H461" s="37"/>
      <c r="I461" s="37"/>
      <c r="J461" s="37"/>
    </row>
    <row r="462" spans="1:10">
      <c r="A462" s="37"/>
      <c r="B462" s="401"/>
      <c r="C462" s="401"/>
      <c r="D462" s="401"/>
      <c r="E462" s="37"/>
      <c r="F462" s="57"/>
      <c r="G462" s="37"/>
      <c r="H462" s="37"/>
      <c r="I462" s="37"/>
      <c r="J462" s="37"/>
    </row>
    <row r="463" spans="1:10">
      <c r="A463" s="37"/>
      <c r="B463" s="401"/>
      <c r="C463" s="401"/>
      <c r="D463" s="401"/>
      <c r="E463" s="37"/>
      <c r="F463" s="57"/>
      <c r="G463" s="37"/>
      <c r="H463" s="37"/>
      <c r="I463" s="37"/>
      <c r="J463" s="37"/>
    </row>
    <row r="464" spans="1:10">
      <c r="A464" s="37"/>
      <c r="B464" s="401"/>
      <c r="C464" s="401"/>
      <c r="D464" s="401"/>
      <c r="E464" s="37"/>
      <c r="F464" s="57"/>
      <c r="G464" s="37"/>
      <c r="H464" s="37"/>
      <c r="I464" s="37"/>
      <c r="J464" s="37"/>
    </row>
    <row r="465" spans="1:10">
      <c r="A465" s="37"/>
      <c r="B465" s="401"/>
      <c r="C465" s="401"/>
      <c r="D465" s="401"/>
      <c r="E465" s="37"/>
      <c r="F465" s="57"/>
      <c r="G465" s="37"/>
      <c r="H465" s="37"/>
      <c r="I465" s="37"/>
      <c r="J465" s="37"/>
    </row>
    <row r="466" spans="1:10">
      <c r="A466" s="37"/>
      <c r="B466" s="401"/>
      <c r="C466" s="401"/>
      <c r="D466" s="401"/>
      <c r="E466" s="37"/>
      <c r="F466" s="57"/>
      <c r="G466" s="37"/>
      <c r="H466" s="37"/>
      <c r="I466" s="37"/>
      <c r="J466" s="37"/>
    </row>
    <row r="467" spans="1:10">
      <c r="A467" s="37"/>
      <c r="B467" s="401"/>
      <c r="C467" s="401"/>
      <c r="D467" s="401"/>
      <c r="E467" s="37"/>
      <c r="F467" s="57"/>
      <c r="G467" s="37"/>
      <c r="H467" s="37"/>
      <c r="I467" s="37"/>
      <c r="J467" s="37"/>
    </row>
    <row r="468" spans="1:10">
      <c r="A468" s="37"/>
      <c r="B468" s="401"/>
      <c r="C468" s="401"/>
      <c r="D468" s="401"/>
      <c r="E468" s="37"/>
      <c r="F468" s="57"/>
      <c r="G468" s="37"/>
      <c r="H468" s="37"/>
      <c r="I468" s="37"/>
      <c r="J468" s="37"/>
    </row>
    <row r="469" spans="1:10">
      <c r="A469" s="37"/>
      <c r="B469" s="401"/>
      <c r="C469" s="401"/>
      <c r="D469" s="401"/>
      <c r="E469" s="37"/>
      <c r="F469" s="57"/>
      <c r="G469" s="37"/>
      <c r="H469" s="37"/>
      <c r="I469" s="37"/>
      <c r="J469" s="37"/>
    </row>
    <row r="470" spans="1:10">
      <c r="A470" s="37"/>
      <c r="B470" s="401"/>
      <c r="C470" s="401"/>
      <c r="D470" s="401"/>
      <c r="E470" s="37"/>
      <c r="F470" s="57"/>
      <c r="G470" s="37"/>
      <c r="H470" s="37"/>
      <c r="I470" s="37"/>
      <c r="J470" s="37"/>
    </row>
    <row r="471" spans="1:10">
      <c r="A471" s="37"/>
      <c r="B471" s="401"/>
      <c r="C471" s="401"/>
      <c r="D471" s="401"/>
      <c r="E471" s="37"/>
      <c r="F471" s="57"/>
      <c r="G471" s="37"/>
      <c r="H471" s="37"/>
      <c r="I471" s="37"/>
      <c r="J471" s="37"/>
    </row>
    <row r="472" spans="1:10">
      <c r="A472" s="37"/>
      <c r="B472" s="401"/>
      <c r="C472" s="401"/>
      <c r="D472" s="401"/>
      <c r="E472" s="37"/>
      <c r="F472" s="57"/>
      <c r="G472" s="37"/>
      <c r="H472" s="37"/>
      <c r="I472" s="37"/>
      <c r="J472" s="37"/>
    </row>
    <row r="473" spans="1:10">
      <c r="A473" s="37"/>
      <c r="B473" s="401"/>
      <c r="C473" s="401"/>
      <c r="D473" s="401"/>
      <c r="E473" s="37"/>
      <c r="F473" s="57"/>
      <c r="G473" s="37"/>
      <c r="H473" s="37"/>
      <c r="I473" s="37"/>
      <c r="J473" s="37"/>
    </row>
    <row r="474" spans="1:10">
      <c r="A474" s="37"/>
      <c r="B474" s="401"/>
      <c r="C474" s="401"/>
      <c r="D474" s="401"/>
      <c r="E474" s="37"/>
      <c r="F474" s="57"/>
      <c r="G474" s="37"/>
      <c r="H474" s="37"/>
      <c r="I474" s="37"/>
      <c r="J474" s="37"/>
    </row>
    <row r="475" spans="1:10">
      <c r="A475" s="37"/>
      <c r="B475" s="401"/>
      <c r="C475" s="401"/>
      <c r="D475" s="401"/>
      <c r="E475" s="37"/>
      <c r="F475" s="57"/>
      <c r="G475" s="37"/>
      <c r="H475" s="37"/>
      <c r="I475" s="37"/>
      <c r="J475" s="37"/>
    </row>
    <row r="476" spans="1:10">
      <c r="A476" s="37"/>
      <c r="B476" s="401"/>
      <c r="C476" s="401"/>
      <c r="D476" s="401"/>
      <c r="E476" s="37"/>
      <c r="F476" s="57"/>
      <c r="G476" s="37"/>
      <c r="H476" s="37"/>
      <c r="I476" s="37"/>
      <c r="J476" s="37"/>
    </row>
    <row r="477" spans="1:10">
      <c r="A477" s="37"/>
      <c r="B477" s="401"/>
      <c r="C477" s="401"/>
      <c r="D477" s="401"/>
      <c r="E477" s="37"/>
      <c r="F477" s="57"/>
      <c r="G477" s="37"/>
      <c r="H477" s="37"/>
      <c r="I477" s="37"/>
      <c r="J477" s="37"/>
    </row>
    <row r="478" spans="1:10">
      <c r="A478" s="37"/>
      <c r="B478" s="401"/>
      <c r="C478" s="401"/>
      <c r="D478" s="401"/>
      <c r="E478" s="37"/>
      <c r="F478" s="57"/>
      <c r="G478" s="37"/>
      <c r="H478" s="37"/>
      <c r="I478" s="37"/>
      <c r="J478" s="37"/>
    </row>
    <row r="479" spans="1:10">
      <c r="A479" s="37"/>
      <c r="B479" s="401"/>
      <c r="C479" s="401"/>
      <c r="D479" s="401"/>
      <c r="E479" s="37"/>
      <c r="F479" s="57"/>
      <c r="G479" s="37"/>
      <c r="H479" s="37"/>
      <c r="I479" s="37"/>
      <c r="J479" s="37"/>
    </row>
    <row r="480" spans="1:10">
      <c r="A480" s="37"/>
      <c r="B480" s="401"/>
      <c r="C480" s="401"/>
      <c r="D480" s="401"/>
      <c r="E480" s="37"/>
      <c r="F480" s="57"/>
      <c r="G480" s="37"/>
      <c r="H480" s="37"/>
      <c r="I480" s="37"/>
      <c r="J480" s="37"/>
    </row>
    <row r="481" spans="1:10">
      <c r="A481" s="37"/>
      <c r="B481" s="401"/>
      <c r="C481" s="401"/>
      <c r="D481" s="401"/>
      <c r="E481" s="37"/>
      <c r="F481" s="57"/>
      <c r="G481" s="37"/>
      <c r="H481" s="37"/>
      <c r="I481" s="37"/>
      <c r="J481" s="37"/>
    </row>
    <row r="482" spans="1:10">
      <c r="A482" s="37"/>
      <c r="B482" s="401"/>
      <c r="C482" s="401"/>
      <c r="D482" s="401"/>
      <c r="E482" s="37"/>
      <c r="F482" s="57"/>
      <c r="G482" s="37"/>
      <c r="H482" s="37"/>
      <c r="I482" s="37"/>
      <c r="J482" s="37"/>
    </row>
    <row r="483" spans="1:10">
      <c r="A483" s="37"/>
      <c r="B483" s="401"/>
      <c r="C483" s="401"/>
      <c r="D483" s="401"/>
      <c r="E483" s="37"/>
      <c r="F483" s="57"/>
      <c r="G483" s="37"/>
      <c r="H483" s="37"/>
      <c r="I483" s="37"/>
      <c r="J483" s="37"/>
    </row>
    <row r="484" spans="1:10">
      <c r="A484" s="37"/>
      <c r="B484" s="401"/>
      <c r="C484" s="401"/>
      <c r="D484" s="401"/>
      <c r="E484" s="37"/>
      <c r="F484" s="57"/>
      <c r="G484" s="37"/>
      <c r="H484" s="37"/>
      <c r="I484" s="37"/>
      <c r="J484" s="37"/>
    </row>
    <row r="485" spans="1:10">
      <c r="A485" s="37"/>
      <c r="B485" s="401"/>
      <c r="C485" s="401"/>
      <c r="D485" s="401"/>
      <c r="E485" s="37"/>
      <c r="F485" s="57"/>
      <c r="G485" s="37"/>
      <c r="H485" s="37"/>
      <c r="I485" s="37"/>
      <c r="J485" s="37"/>
    </row>
    <row r="486" spans="1:10">
      <c r="A486" s="37"/>
      <c r="B486" s="401"/>
      <c r="C486" s="401"/>
      <c r="D486" s="401"/>
      <c r="E486" s="37"/>
      <c r="F486" s="57"/>
      <c r="G486" s="37"/>
      <c r="H486" s="37"/>
      <c r="I486" s="37"/>
      <c r="J486" s="37"/>
    </row>
    <row r="487" spans="1:10">
      <c r="A487" s="37"/>
      <c r="B487" s="401"/>
      <c r="C487" s="401"/>
      <c r="D487" s="401"/>
      <c r="E487" s="37"/>
      <c r="F487" s="57"/>
      <c r="G487" s="37"/>
      <c r="H487" s="37"/>
      <c r="I487" s="37"/>
      <c r="J487" s="37"/>
    </row>
    <row r="488" spans="1:10">
      <c r="A488" s="37"/>
      <c r="B488" s="401"/>
      <c r="C488" s="401"/>
      <c r="D488" s="401"/>
      <c r="E488" s="37"/>
      <c r="F488" s="57"/>
      <c r="G488" s="37"/>
      <c r="H488" s="37"/>
      <c r="I488" s="37"/>
      <c r="J488" s="37"/>
    </row>
    <row r="489" spans="1:10">
      <c r="A489" s="37"/>
      <c r="B489" s="401"/>
      <c r="C489" s="401"/>
      <c r="D489" s="401"/>
      <c r="E489" s="37"/>
      <c r="F489" s="57"/>
      <c r="G489" s="37"/>
      <c r="H489" s="37"/>
      <c r="I489" s="37"/>
      <c r="J489" s="37"/>
    </row>
    <row r="490" spans="1:10">
      <c r="A490" s="37"/>
      <c r="B490" s="401"/>
      <c r="C490" s="401"/>
      <c r="D490" s="401"/>
      <c r="E490" s="37"/>
      <c r="F490" s="57"/>
      <c r="G490" s="37"/>
      <c r="H490" s="37"/>
      <c r="I490" s="37"/>
      <c r="J490" s="37"/>
    </row>
    <row r="491" spans="1:10">
      <c r="A491" s="37"/>
      <c r="B491" s="401"/>
      <c r="C491" s="401"/>
      <c r="D491" s="401"/>
      <c r="E491" s="37"/>
      <c r="F491" s="57"/>
      <c r="G491" s="37"/>
      <c r="H491" s="37"/>
      <c r="I491" s="37"/>
      <c r="J491" s="37"/>
    </row>
    <row r="492" spans="1:10">
      <c r="A492" s="37"/>
      <c r="B492" s="401"/>
      <c r="C492" s="401"/>
      <c r="D492" s="401"/>
      <c r="E492" s="37"/>
      <c r="F492" s="57"/>
      <c r="G492" s="37"/>
      <c r="H492" s="37"/>
      <c r="I492" s="37"/>
      <c r="J492" s="37"/>
    </row>
    <row r="493" spans="1:10">
      <c r="A493" s="37"/>
      <c r="B493" s="401"/>
      <c r="C493" s="401"/>
      <c r="D493" s="401"/>
      <c r="E493" s="37"/>
      <c r="F493" s="57"/>
      <c r="G493" s="37"/>
      <c r="H493" s="37"/>
      <c r="I493" s="37"/>
      <c r="J493" s="37"/>
    </row>
    <row r="494" spans="1:10">
      <c r="A494" s="37"/>
      <c r="B494" s="401"/>
      <c r="C494" s="401"/>
      <c r="D494" s="401"/>
      <c r="E494" s="37"/>
      <c r="F494" s="57"/>
      <c r="G494" s="37"/>
      <c r="H494" s="37"/>
      <c r="I494" s="37"/>
      <c r="J494" s="37"/>
    </row>
    <row r="495" spans="1:10">
      <c r="A495" s="37"/>
      <c r="B495" s="401"/>
      <c r="C495" s="401"/>
      <c r="D495" s="401"/>
      <c r="E495" s="37"/>
      <c r="F495" s="57"/>
      <c r="G495" s="37"/>
      <c r="H495" s="37"/>
      <c r="I495" s="37"/>
      <c r="J495" s="37"/>
    </row>
    <row r="496" spans="1:10">
      <c r="A496" s="37"/>
      <c r="B496" s="401"/>
      <c r="C496" s="401"/>
      <c r="D496" s="401"/>
      <c r="E496" s="37"/>
      <c r="F496" s="57"/>
      <c r="G496" s="37"/>
      <c r="H496" s="37"/>
      <c r="I496" s="37"/>
      <c r="J496" s="37"/>
    </row>
    <row r="497" spans="1:10">
      <c r="A497" s="37"/>
      <c r="B497" s="401"/>
      <c r="C497" s="401"/>
      <c r="D497" s="401"/>
      <c r="E497" s="37"/>
      <c r="F497" s="57"/>
      <c r="G497" s="37"/>
      <c r="H497" s="37"/>
      <c r="I497" s="37"/>
      <c r="J497" s="37"/>
    </row>
    <row r="498" spans="1:10">
      <c r="A498" s="37"/>
      <c r="B498" s="401"/>
      <c r="C498" s="401"/>
      <c r="D498" s="401"/>
      <c r="E498" s="37"/>
      <c r="F498" s="57"/>
      <c r="G498" s="37"/>
      <c r="H498" s="37"/>
      <c r="I498" s="37"/>
      <c r="J498" s="37"/>
    </row>
    <row r="499" spans="1:10">
      <c r="A499" s="37"/>
      <c r="B499" s="401"/>
      <c r="C499" s="401"/>
      <c r="D499" s="401"/>
      <c r="E499" s="37"/>
      <c r="F499" s="57"/>
      <c r="G499" s="37"/>
      <c r="H499" s="37"/>
      <c r="I499" s="37"/>
      <c r="J499" s="37"/>
    </row>
    <row r="500" spans="1:10">
      <c r="A500" s="37"/>
      <c r="B500" s="401"/>
      <c r="C500" s="401"/>
      <c r="D500" s="401"/>
      <c r="E500" s="37"/>
      <c r="F500" s="57"/>
      <c r="G500" s="37"/>
      <c r="H500" s="37"/>
      <c r="I500" s="37"/>
      <c r="J500" s="37"/>
    </row>
    <row r="501" spans="1:10">
      <c r="A501" s="37"/>
      <c r="B501" s="401"/>
      <c r="C501" s="401"/>
      <c r="D501" s="401"/>
      <c r="E501" s="37"/>
      <c r="F501" s="57"/>
      <c r="G501" s="37"/>
      <c r="H501" s="37"/>
      <c r="I501" s="37"/>
      <c r="J501" s="37"/>
    </row>
    <row r="502" spans="1:10">
      <c r="A502" s="37"/>
      <c r="B502" s="401"/>
      <c r="C502" s="401"/>
      <c r="D502" s="401"/>
      <c r="E502" s="37"/>
      <c r="F502" s="57"/>
      <c r="G502" s="37"/>
      <c r="H502" s="37"/>
      <c r="I502" s="37"/>
      <c r="J502" s="37"/>
    </row>
    <row r="503" spans="1:10">
      <c r="A503" s="37"/>
      <c r="B503" s="401"/>
      <c r="C503" s="401"/>
      <c r="D503" s="401"/>
      <c r="E503" s="37"/>
      <c r="F503" s="57"/>
      <c r="G503" s="37"/>
      <c r="H503" s="37"/>
      <c r="I503" s="37"/>
      <c r="J503" s="37"/>
    </row>
    <row r="504" spans="1:10">
      <c r="A504" s="37"/>
      <c r="B504" s="401"/>
      <c r="C504" s="401"/>
      <c r="D504" s="401"/>
      <c r="E504" s="37"/>
      <c r="F504" s="57"/>
      <c r="G504" s="37"/>
      <c r="H504" s="37"/>
      <c r="I504" s="37"/>
      <c r="J504" s="37"/>
    </row>
    <row r="505" spans="1:10">
      <c r="A505" s="37"/>
      <c r="B505" s="401"/>
      <c r="C505" s="401"/>
      <c r="D505" s="401"/>
      <c r="E505" s="37"/>
      <c r="F505" s="57"/>
      <c r="G505" s="37"/>
      <c r="H505" s="37"/>
      <c r="I505" s="37"/>
      <c r="J505" s="37"/>
    </row>
    <row r="506" spans="1:10">
      <c r="A506" s="37"/>
      <c r="B506" s="401"/>
      <c r="C506" s="401"/>
      <c r="D506" s="401"/>
      <c r="E506" s="37"/>
      <c r="F506" s="57"/>
      <c r="G506" s="37"/>
      <c r="H506" s="37"/>
      <c r="I506" s="37"/>
      <c r="J506" s="37"/>
    </row>
    <row r="507" spans="1:10">
      <c r="A507" s="37"/>
      <c r="B507" s="401"/>
      <c r="C507" s="401"/>
      <c r="D507" s="401"/>
      <c r="E507" s="37"/>
      <c r="F507" s="57"/>
      <c r="G507" s="37"/>
      <c r="H507" s="37"/>
      <c r="I507" s="37"/>
      <c r="J507" s="37"/>
    </row>
    <row r="508" spans="1:10">
      <c r="A508" s="37"/>
      <c r="B508" s="401"/>
      <c r="C508" s="401"/>
      <c r="D508" s="401"/>
      <c r="E508" s="37"/>
      <c r="F508" s="57"/>
      <c r="G508" s="37"/>
      <c r="H508" s="37"/>
      <c r="I508" s="37"/>
      <c r="J508" s="37"/>
    </row>
    <row r="509" spans="1:10">
      <c r="A509" s="37"/>
      <c r="B509" s="401"/>
      <c r="C509" s="401"/>
      <c r="D509" s="401"/>
      <c r="E509" s="37"/>
      <c r="F509" s="57"/>
      <c r="G509" s="37"/>
      <c r="H509" s="37"/>
      <c r="I509" s="37"/>
      <c r="J509" s="37"/>
    </row>
    <row r="510" spans="1:10">
      <c r="A510" s="37"/>
      <c r="B510" s="401"/>
      <c r="C510" s="401"/>
      <c r="D510" s="401"/>
      <c r="E510" s="37"/>
      <c r="F510" s="57"/>
      <c r="G510" s="37"/>
      <c r="H510" s="37"/>
      <c r="I510" s="37"/>
      <c r="J510" s="37"/>
    </row>
    <row r="511" spans="1:10">
      <c r="A511" s="37"/>
      <c r="B511" s="401"/>
      <c r="C511" s="401"/>
      <c r="D511" s="401"/>
      <c r="E511" s="37"/>
      <c r="F511" s="57"/>
      <c r="G511" s="37"/>
      <c r="H511" s="37"/>
      <c r="I511" s="37"/>
      <c r="J511" s="37"/>
    </row>
    <row r="512" spans="1:10">
      <c r="A512" s="37"/>
      <c r="B512" s="401"/>
      <c r="C512" s="401"/>
      <c r="D512" s="401"/>
      <c r="E512" s="37"/>
      <c r="F512" s="57"/>
      <c r="G512" s="37"/>
      <c r="H512" s="37"/>
      <c r="I512" s="37"/>
      <c r="J512" s="37"/>
    </row>
    <row r="513" spans="1:10">
      <c r="A513" s="37"/>
      <c r="B513" s="401"/>
      <c r="C513" s="401"/>
      <c r="D513" s="401"/>
      <c r="E513" s="37"/>
      <c r="F513" s="57"/>
      <c r="G513" s="37"/>
      <c r="H513" s="37"/>
      <c r="I513" s="37"/>
      <c r="J513" s="37"/>
    </row>
    <row r="514" spans="1:10">
      <c r="A514" s="37"/>
      <c r="B514" s="401"/>
      <c r="C514" s="401"/>
      <c r="D514" s="401"/>
      <c r="E514" s="37"/>
      <c r="F514" s="57"/>
      <c r="G514" s="37"/>
      <c r="H514" s="37"/>
      <c r="I514" s="37"/>
      <c r="J514" s="37"/>
    </row>
    <row r="515" spans="1:10">
      <c r="A515" s="37"/>
      <c r="B515" s="401"/>
      <c r="C515" s="401"/>
      <c r="D515" s="401"/>
      <c r="E515" s="37"/>
      <c r="F515" s="57"/>
      <c r="G515" s="37"/>
      <c r="H515" s="37"/>
      <c r="I515" s="37"/>
      <c r="J515" s="37"/>
    </row>
    <row r="516" spans="1:10">
      <c r="A516" s="37"/>
      <c r="B516" s="401"/>
      <c r="C516" s="401"/>
      <c r="D516" s="401"/>
      <c r="E516" s="37"/>
      <c r="F516" s="57"/>
      <c r="G516" s="37"/>
      <c r="H516" s="37"/>
      <c r="I516" s="37"/>
      <c r="J516" s="37"/>
    </row>
    <row r="517" spans="1:10">
      <c r="A517" s="37"/>
      <c r="B517" s="401"/>
      <c r="C517" s="401"/>
      <c r="D517" s="401"/>
      <c r="E517" s="37"/>
      <c r="F517" s="57"/>
      <c r="G517" s="37"/>
      <c r="H517" s="37"/>
      <c r="I517" s="37"/>
      <c r="J517" s="37"/>
    </row>
    <row r="518" spans="1:10">
      <c r="A518" s="37"/>
      <c r="B518" s="401"/>
      <c r="C518" s="401"/>
      <c r="D518" s="401"/>
      <c r="E518" s="37"/>
      <c r="F518" s="57"/>
      <c r="G518" s="37"/>
      <c r="H518" s="37"/>
      <c r="I518" s="37"/>
      <c r="J518" s="37"/>
    </row>
    <row r="519" spans="1:10">
      <c r="A519" s="37"/>
      <c r="B519" s="401"/>
      <c r="C519" s="401"/>
      <c r="D519" s="401"/>
      <c r="E519" s="37"/>
      <c r="F519" s="57"/>
      <c r="G519" s="37"/>
      <c r="H519" s="37"/>
      <c r="I519" s="37"/>
      <c r="J519" s="37"/>
    </row>
    <row r="520" spans="1:10">
      <c r="A520" s="37"/>
      <c r="B520" s="401"/>
      <c r="C520" s="401"/>
      <c r="D520" s="401"/>
      <c r="E520" s="37"/>
      <c r="F520" s="57"/>
      <c r="G520" s="37"/>
      <c r="H520" s="37"/>
      <c r="I520" s="37"/>
      <c r="J520" s="37"/>
    </row>
    <row r="521" spans="1:10">
      <c r="A521" s="37"/>
      <c r="B521" s="401"/>
      <c r="C521" s="401"/>
      <c r="D521" s="401"/>
      <c r="E521" s="37"/>
      <c r="F521" s="57"/>
      <c r="G521" s="37"/>
      <c r="H521" s="37"/>
      <c r="I521" s="37"/>
      <c r="J521" s="37"/>
    </row>
    <row r="522" spans="1:10">
      <c r="A522" s="37"/>
      <c r="B522" s="401"/>
      <c r="C522" s="401"/>
      <c r="D522" s="401"/>
      <c r="E522" s="37"/>
      <c r="F522" s="57"/>
      <c r="G522" s="37"/>
      <c r="H522" s="37"/>
      <c r="I522" s="37"/>
      <c r="J522" s="37"/>
    </row>
    <row r="523" spans="1:10">
      <c r="A523" s="37"/>
      <c r="B523" s="401"/>
      <c r="C523" s="401"/>
      <c r="D523" s="401"/>
      <c r="E523" s="37"/>
      <c r="F523" s="57"/>
      <c r="G523" s="37"/>
      <c r="H523" s="37"/>
      <c r="I523" s="37"/>
      <c r="J523" s="37"/>
    </row>
    <row r="524" spans="1:10">
      <c r="A524" s="37"/>
      <c r="B524" s="401"/>
      <c r="C524" s="401"/>
      <c r="D524" s="401"/>
      <c r="E524" s="37"/>
      <c r="F524" s="57"/>
      <c r="G524" s="37"/>
      <c r="H524" s="37"/>
      <c r="I524" s="37"/>
      <c r="J524" s="37"/>
    </row>
    <row r="525" spans="1:10">
      <c r="A525" s="37"/>
      <c r="B525" s="401"/>
      <c r="C525" s="401"/>
      <c r="D525" s="401"/>
      <c r="E525" s="37"/>
      <c r="F525" s="57"/>
      <c r="G525" s="37"/>
      <c r="H525" s="37"/>
      <c r="I525" s="37"/>
      <c r="J525" s="37"/>
    </row>
    <row r="526" spans="1:10">
      <c r="A526" s="37"/>
      <c r="B526" s="401"/>
      <c r="C526" s="401"/>
      <c r="D526" s="401"/>
      <c r="E526" s="37"/>
      <c r="F526" s="57"/>
      <c r="G526" s="37"/>
      <c r="H526" s="37"/>
      <c r="I526" s="37"/>
      <c r="J526" s="37"/>
    </row>
    <row r="527" spans="1:10">
      <c r="A527" s="37"/>
      <c r="B527" s="401"/>
      <c r="C527" s="401"/>
      <c r="D527" s="401"/>
      <c r="E527" s="37"/>
      <c r="F527" s="57"/>
      <c r="G527" s="37"/>
      <c r="H527" s="37"/>
      <c r="I527" s="37"/>
      <c r="J527" s="37"/>
    </row>
    <row r="528" spans="1:10">
      <c r="A528" s="37"/>
      <c r="B528" s="401"/>
      <c r="C528" s="401"/>
      <c r="D528" s="401"/>
      <c r="E528" s="37"/>
      <c r="F528" s="57"/>
      <c r="G528" s="37"/>
      <c r="H528" s="37"/>
      <c r="I528" s="37"/>
      <c r="J528" s="37"/>
    </row>
    <row r="529" spans="1:10">
      <c r="A529" s="37"/>
      <c r="B529" s="401"/>
      <c r="C529" s="401"/>
      <c r="D529" s="401"/>
      <c r="E529" s="37"/>
      <c r="F529" s="57"/>
      <c r="G529" s="37"/>
      <c r="H529" s="37"/>
      <c r="I529" s="37"/>
      <c r="J529" s="37"/>
    </row>
    <row r="530" spans="1:10">
      <c r="A530" s="37"/>
      <c r="B530" s="401"/>
      <c r="C530" s="401"/>
      <c r="D530" s="401"/>
      <c r="E530" s="37"/>
      <c r="F530" s="57"/>
      <c r="G530" s="37"/>
      <c r="H530" s="37"/>
      <c r="I530" s="37"/>
      <c r="J530" s="37"/>
    </row>
    <row r="531" spans="1:10">
      <c r="A531" s="37"/>
      <c r="B531" s="401"/>
      <c r="C531" s="401"/>
      <c r="D531" s="401"/>
      <c r="E531" s="37"/>
      <c r="F531" s="57"/>
      <c r="G531" s="37"/>
      <c r="H531" s="37"/>
      <c r="I531" s="37"/>
      <c r="J531" s="37"/>
    </row>
    <row r="532" spans="1:10">
      <c r="A532" s="37"/>
      <c r="B532" s="401"/>
      <c r="C532" s="401"/>
      <c r="D532" s="401"/>
      <c r="E532" s="37"/>
      <c r="F532" s="57"/>
      <c r="G532" s="37"/>
      <c r="H532" s="37"/>
      <c r="I532" s="37"/>
      <c r="J532" s="37"/>
    </row>
    <row r="533" spans="1:10">
      <c r="A533" s="37"/>
      <c r="B533" s="401"/>
      <c r="C533" s="401"/>
      <c r="D533" s="401"/>
      <c r="E533" s="37"/>
      <c r="F533" s="57"/>
      <c r="G533" s="37"/>
      <c r="H533" s="37"/>
      <c r="I533" s="37"/>
      <c r="J533" s="37"/>
    </row>
    <row r="534" spans="1:10">
      <c r="A534" s="37"/>
      <c r="B534" s="401"/>
      <c r="C534" s="401"/>
      <c r="D534" s="401"/>
      <c r="E534" s="37"/>
      <c r="F534" s="57"/>
      <c r="G534" s="37"/>
      <c r="H534" s="37"/>
      <c r="I534" s="37"/>
      <c r="J534" s="37"/>
    </row>
    <row r="535" spans="1:10">
      <c r="A535" s="37"/>
      <c r="B535" s="401"/>
      <c r="C535" s="401"/>
      <c r="D535" s="401"/>
      <c r="E535" s="37"/>
      <c r="F535" s="57"/>
      <c r="G535" s="37"/>
      <c r="H535" s="37"/>
      <c r="I535" s="37"/>
      <c r="J535" s="37"/>
    </row>
    <row r="536" spans="1:10">
      <c r="A536" s="37"/>
      <c r="B536" s="401"/>
      <c r="C536" s="401"/>
      <c r="D536" s="401"/>
      <c r="E536" s="37"/>
      <c r="F536" s="57"/>
      <c r="G536" s="37"/>
      <c r="H536" s="37"/>
      <c r="I536" s="37"/>
      <c r="J536" s="37"/>
    </row>
    <row r="537" spans="1:10">
      <c r="A537" s="37"/>
      <c r="B537" s="401"/>
      <c r="C537" s="401"/>
      <c r="D537" s="401"/>
      <c r="E537" s="37"/>
      <c r="F537" s="57"/>
      <c r="G537" s="37"/>
      <c r="H537" s="37"/>
      <c r="I537" s="37"/>
      <c r="J537" s="37"/>
    </row>
    <row r="538" spans="1:10">
      <c r="A538" s="37"/>
      <c r="B538" s="401"/>
      <c r="C538" s="401"/>
      <c r="D538" s="401"/>
      <c r="E538" s="37"/>
      <c r="F538" s="57"/>
      <c r="G538" s="37"/>
      <c r="H538" s="37"/>
      <c r="I538" s="37"/>
      <c r="J538" s="37"/>
    </row>
    <row r="539" spans="1:10">
      <c r="A539" s="37"/>
      <c r="B539" s="401"/>
      <c r="C539" s="401"/>
      <c r="D539" s="401"/>
      <c r="E539" s="37"/>
      <c r="F539" s="57"/>
      <c r="G539" s="37"/>
      <c r="H539" s="37"/>
      <c r="I539" s="37"/>
      <c r="J539" s="37"/>
    </row>
    <row r="540" spans="1:10">
      <c r="A540" s="37"/>
      <c r="B540" s="401"/>
      <c r="C540" s="401"/>
      <c r="D540" s="401"/>
      <c r="E540" s="37"/>
      <c r="F540" s="57"/>
      <c r="G540" s="37"/>
      <c r="H540" s="37"/>
      <c r="I540" s="37"/>
      <c r="J540" s="37"/>
    </row>
    <row r="541" spans="1:10">
      <c r="A541" s="37"/>
      <c r="B541" s="401"/>
      <c r="C541" s="401"/>
      <c r="D541" s="401"/>
      <c r="E541" s="37"/>
      <c r="F541" s="57"/>
      <c r="G541" s="37"/>
      <c r="H541" s="37"/>
      <c r="I541" s="37"/>
      <c r="J541" s="37"/>
    </row>
    <row r="542" spans="1:10">
      <c r="A542" s="37"/>
      <c r="B542" s="401"/>
      <c r="C542" s="401"/>
      <c r="D542" s="401"/>
      <c r="E542" s="37"/>
      <c r="F542" s="57"/>
      <c r="G542" s="37"/>
      <c r="H542" s="37"/>
      <c r="I542" s="37"/>
      <c r="J542" s="37"/>
    </row>
    <row r="543" spans="1:10">
      <c r="A543" s="37"/>
      <c r="B543" s="401"/>
      <c r="C543" s="401"/>
      <c r="D543" s="401"/>
      <c r="E543" s="37"/>
      <c r="F543" s="57"/>
      <c r="G543" s="37"/>
      <c r="H543" s="37"/>
      <c r="I543" s="37"/>
      <c r="J543" s="37"/>
    </row>
    <row r="544" spans="1:10">
      <c r="A544" s="37"/>
      <c r="B544" s="401"/>
      <c r="C544" s="401"/>
      <c r="D544" s="401"/>
      <c r="E544" s="37"/>
      <c r="F544" s="57"/>
      <c r="G544" s="37"/>
      <c r="H544" s="37"/>
      <c r="I544" s="37"/>
      <c r="J544" s="37"/>
    </row>
    <row r="545" spans="1:10">
      <c r="A545" s="37"/>
      <c r="B545" s="401"/>
      <c r="C545" s="401"/>
      <c r="D545" s="401"/>
      <c r="E545" s="37"/>
      <c r="F545" s="57"/>
      <c r="G545" s="37"/>
      <c r="H545" s="37"/>
      <c r="I545" s="37"/>
      <c r="J545" s="37"/>
    </row>
    <row r="546" spans="1:10">
      <c r="A546" s="37"/>
      <c r="B546" s="401"/>
      <c r="C546" s="401"/>
      <c r="D546" s="401"/>
      <c r="E546" s="37"/>
      <c r="F546" s="57"/>
      <c r="G546" s="37"/>
      <c r="H546" s="37"/>
      <c r="I546" s="37"/>
      <c r="J546" s="37"/>
    </row>
    <row r="547" spans="1:10">
      <c r="A547" s="37"/>
      <c r="B547" s="401"/>
      <c r="C547" s="401"/>
      <c r="D547" s="401"/>
      <c r="E547" s="37"/>
      <c r="F547" s="57"/>
      <c r="G547" s="37"/>
      <c r="H547" s="37"/>
      <c r="I547" s="37"/>
      <c r="J547" s="37"/>
    </row>
    <row r="548" spans="1:10">
      <c r="A548" s="37"/>
      <c r="B548" s="401"/>
      <c r="C548" s="401"/>
      <c r="D548" s="401"/>
      <c r="E548" s="37"/>
      <c r="F548" s="57"/>
      <c r="G548" s="37"/>
      <c r="H548" s="37"/>
      <c r="I548" s="37"/>
      <c r="J548" s="37"/>
    </row>
    <row r="549" spans="1:10">
      <c r="A549" s="37"/>
      <c r="B549" s="401"/>
      <c r="C549" s="401"/>
      <c r="D549" s="401"/>
      <c r="E549" s="37"/>
      <c r="F549" s="57"/>
      <c r="G549" s="37"/>
      <c r="H549" s="37"/>
      <c r="I549" s="37"/>
      <c r="J549" s="37"/>
    </row>
    <row r="550" spans="1:10">
      <c r="A550" s="37"/>
      <c r="B550" s="401"/>
      <c r="C550" s="401"/>
      <c r="D550" s="401"/>
      <c r="E550" s="37"/>
      <c r="F550" s="57"/>
      <c r="G550" s="37"/>
      <c r="H550" s="37"/>
      <c r="I550" s="37"/>
      <c r="J550" s="37"/>
    </row>
    <row r="551" spans="1:10">
      <c r="A551" s="37"/>
      <c r="B551" s="401"/>
      <c r="C551" s="401"/>
      <c r="D551" s="401"/>
      <c r="E551" s="37"/>
      <c r="F551" s="57"/>
      <c r="G551" s="37"/>
      <c r="H551" s="37"/>
      <c r="I551" s="37"/>
      <c r="J551" s="37"/>
    </row>
    <row r="552" spans="1:10">
      <c r="A552" s="37"/>
      <c r="B552" s="401"/>
      <c r="C552" s="401"/>
      <c r="D552" s="401"/>
      <c r="E552" s="37"/>
      <c r="F552" s="57"/>
      <c r="G552" s="37"/>
      <c r="H552" s="37"/>
      <c r="I552" s="37"/>
      <c r="J552" s="37"/>
    </row>
    <row r="553" spans="1:10">
      <c r="A553" s="37"/>
      <c r="B553" s="401"/>
      <c r="C553" s="401"/>
      <c r="D553" s="401"/>
      <c r="E553" s="37"/>
      <c r="F553" s="57"/>
      <c r="G553" s="37"/>
      <c r="H553" s="37"/>
      <c r="I553" s="37"/>
      <c r="J553" s="37"/>
    </row>
    <row r="554" spans="1:10">
      <c r="A554" s="37"/>
      <c r="B554" s="401"/>
      <c r="C554" s="401"/>
      <c r="D554" s="401"/>
      <c r="E554" s="37"/>
      <c r="F554" s="57"/>
      <c r="G554" s="37"/>
      <c r="H554" s="37"/>
      <c r="I554" s="37"/>
      <c r="J554" s="37"/>
    </row>
    <row r="555" spans="1:10">
      <c r="A555" s="37"/>
      <c r="B555" s="401"/>
      <c r="C555" s="401"/>
      <c r="D555" s="401"/>
      <c r="E555" s="37"/>
      <c r="F555" s="57"/>
      <c r="G555" s="37"/>
      <c r="H555" s="37"/>
      <c r="I555" s="37"/>
      <c r="J555" s="37"/>
    </row>
    <row r="556" spans="1:10">
      <c r="A556" s="37"/>
      <c r="B556" s="401"/>
      <c r="C556" s="401"/>
      <c r="D556" s="401"/>
      <c r="E556" s="37"/>
      <c r="F556" s="57"/>
      <c r="G556" s="37"/>
      <c r="H556" s="37"/>
      <c r="I556" s="37"/>
      <c r="J556" s="37"/>
    </row>
    <row r="557" spans="1:10">
      <c r="A557" s="37"/>
      <c r="B557" s="401"/>
      <c r="C557" s="401"/>
      <c r="D557" s="401"/>
      <c r="E557" s="37"/>
      <c r="F557" s="57"/>
      <c r="G557" s="37"/>
      <c r="H557" s="37"/>
      <c r="I557" s="37"/>
      <c r="J557" s="37"/>
    </row>
    <row r="558" spans="1:10">
      <c r="A558" s="37"/>
      <c r="B558" s="401"/>
      <c r="C558" s="401"/>
      <c r="D558" s="401"/>
      <c r="E558" s="37"/>
      <c r="F558" s="57"/>
      <c r="G558" s="37"/>
      <c r="H558" s="37"/>
      <c r="I558" s="37"/>
      <c r="J558" s="37"/>
    </row>
    <row r="559" spans="1:10">
      <c r="A559" s="37"/>
      <c r="B559" s="401"/>
      <c r="C559" s="401"/>
      <c r="D559" s="401"/>
      <c r="E559" s="37"/>
      <c r="F559" s="57"/>
      <c r="G559" s="37"/>
      <c r="H559" s="37"/>
      <c r="I559" s="37"/>
      <c r="J559" s="37"/>
    </row>
    <row r="560" spans="1:10">
      <c r="A560" s="37"/>
      <c r="B560" s="401"/>
      <c r="C560" s="401"/>
      <c r="D560" s="401"/>
      <c r="E560" s="37"/>
      <c r="F560" s="57"/>
      <c r="G560" s="37"/>
      <c r="H560" s="37"/>
      <c r="I560" s="37"/>
      <c r="J560" s="37"/>
    </row>
    <row r="561" spans="1:10">
      <c r="A561" s="37"/>
      <c r="B561" s="401"/>
      <c r="C561" s="401"/>
      <c r="D561" s="401"/>
      <c r="E561" s="37"/>
      <c r="F561" s="57"/>
      <c r="G561" s="37"/>
      <c r="H561" s="37"/>
      <c r="I561" s="37"/>
      <c r="J561" s="37"/>
    </row>
    <row r="562" spans="1:10">
      <c r="A562" s="37"/>
      <c r="B562" s="401"/>
      <c r="C562" s="401"/>
      <c r="D562" s="401"/>
      <c r="E562" s="37"/>
      <c r="F562" s="57"/>
      <c r="G562" s="37"/>
      <c r="H562" s="37"/>
      <c r="I562" s="37"/>
      <c r="J562" s="37"/>
    </row>
    <row r="563" spans="1:10">
      <c r="A563" s="37"/>
      <c r="B563" s="401"/>
      <c r="C563" s="401"/>
      <c r="D563" s="401"/>
      <c r="E563" s="37"/>
      <c r="F563" s="57"/>
      <c r="G563" s="37"/>
      <c r="H563" s="37"/>
      <c r="I563" s="37"/>
      <c r="J563" s="37"/>
    </row>
    <row r="564" spans="1:10">
      <c r="A564" s="37"/>
      <c r="B564" s="401"/>
      <c r="C564" s="401"/>
      <c r="D564" s="401"/>
      <c r="E564" s="37"/>
      <c r="F564" s="57"/>
      <c r="G564" s="37"/>
      <c r="H564" s="37"/>
      <c r="I564" s="37"/>
      <c r="J564" s="37"/>
    </row>
    <row r="565" spans="1:10">
      <c r="A565" s="37"/>
      <c r="B565" s="401"/>
      <c r="C565" s="401"/>
      <c r="D565" s="401"/>
      <c r="E565" s="37"/>
      <c r="F565" s="57"/>
      <c r="G565" s="37"/>
      <c r="H565" s="37"/>
      <c r="I565" s="37"/>
      <c r="J565" s="37"/>
    </row>
    <row r="566" spans="1:10">
      <c r="A566" s="37"/>
      <c r="B566" s="401"/>
      <c r="C566" s="401"/>
      <c r="D566" s="401"/>
      <c r="E566" s="37"/>
      <c r="F566" s="57"/>
      <c r="G566" s="37"/>
      <c r="H566" s="37"/>
      <c r="I566" s="37"/>
      <c r="J566" s="37"/>
    </row>
    <row r="567" spans="1:10">
      <c r="A567" s="37"/>
      <c r="B567" s="401"/>
      <c r="C567" s="401"/>
      <c r="D567" s="401"/>
      <c r="E567" s="37"/>
      <c r="F567" s="57"/>
      <c r="G567" s="37"/>
      <c r="H567" s="37"/>
      <c r="I567" s="37"/>
      <c r="J567" s="37"/>
    </row>
    <row r="568" spans="1:10">
      <c r="A568" s="37"/>
      <c r="B568" s="401"/>
      <c r="C568" s="401"/>
      <c r="D568" s="401"/>
      <c r="E568" s="37"/>
      <c r="F568" s="57"/>
      <c r="G568" s="37"/>
      <c r="H568" s="37"/>
      <c r="I568" s="37"/>
      <c r="J568" s="37"/>
    </row>
    <row r="569" spans="1:10">
      <c r="A569" s="37"/>
      <c r="B569" s="401"/>
      <c r="C569" s="401"/>
      <c r="D569" s="401"/>
      <c r="E569" s="37"/>
      <c r="F569" s="57"/>
      <c r="G569" s="37"/>
      <c r="H569" s="37"/>
      <c r="I569" s="37"/>
      <c r="J569" s="37"/>
    </row>
    <row r="570" spans="1:10">
      <c r="A570" s="37"/>
      <c r="B570" s="401"/>
      <c r="C570" s="401"/>
      <c r="D570" s="401"/>
      <c r="E570" s="37"/>
      <c r="F570" s="57"/>
      <c r="G570" s="37"/>
      <c r="H570" s="37"/>
      <c r="I570" s="37"/>
      <c r="J570" s="37"/>
    </row>
    <row r="571" spans="1:10">
      <c r="A571" s="37"/>
      <c r="B571" s="401"/>
      <c r="C571" s="401"/>
      <c r="D571" s="401"/>
      <c r="E571" s="37"/>
      <c r="F571" s="57"/>
      <c r="G571" s="37"/>
      <c r="H571" s="37"/>
      <c r="I571" s="37"/>
      <c r="J571" s="37"/>
    </row>
    <row r="572" spans="1:10">
      <c r="A572" s="37"/>
      <c r="B572" s="401"/>
      <c r="C572" s="401"/>
      <c r="D572" s="401"/>
      <c r="E572" s="37"/>
      <c r="F572" s="57"/>
      <c r="G572" s="37"/>
      <c r="H572" s="37"/>
      <c r="I572" s="37"/>
      <c r="J572" s="37"/>
    </row>
    <row r="573" spans="1:10">
      <c r="A573" s="37"/>
      <c r="B573" s="401"/>
      <c r="C573" s="401"/>
      <c r="D573" s="401"/>
      <c r="E573" s="37"/>
      <c r="F573" s="57"/>
      <c r="G573" s="37"/>
      <c r="H573" s="37"/>
      <c r="I573" s="37"/>
      <c r="J573" s="37"/>
    </row>
    <row r="574" spans="1:10">
      <c r="A574" s="37"/>
      <c r="B574" s="401"/>
      <c r="C574" s="401"/>
      <c r="D574" s="401"/>
      <c r="E574" s="37"/>
      <c r="F574" s="57"/>
      <c r="G574" s="37"/>
      <c r="H574" s="37"/>
      <c r="I574" s="37"/>
      <c r="J574" s="37"/>
    </row>
    <row r="575" spans="1:10">
      <c r="A575" s="37"/>
      <c r="B575" s="401"/>
      <c r="C575" s="401"/>
      <c r="D575" s="401"/>
      <c r="E575" s="37"/>
      <c r="F575" s="57"/>
      <c r="G575" s="37"/>
      <c r="H575" s="37"/>
      <c r="I575" s="37"/>
      <c r="J575" s="37"/>
    </row>
    <row r="576" spans="1:10">
      <c r="A576" s="37"/>
      <c r="B576" s="401"/>
      <c r="C576" s="401"/>
      <c r="D576" s="401"/>
      <c r="E576" s="37"/>
      <c r="F576" s="57"/>
      <c r="G576" s="37"/>
      <c r="H576" s="37"/>
      <c r="I576" s="37"/>
      <c r="J576" s="37"/>
    </row>
    <row r="577" spans="1:10">
      <c r="A577" s="37"/>
      <c r="B577" s="401"/>
      <c r="C577" s="401"/>
      <c r="D577" s="401"/>
      <c r="E577" s="37"/>
      <c r="F577" s="57"/>
      <c r="G577" s="37"/>
      <c r="H577" s="37"/>
      <c r="I577" s="37"/>
      <c r="J577" s="37"/>
    </row>
    <row r="578" spans="1:10">
      <c r="A578" s="37"/>
      <c r="B578" s="401"/>
      <c r="C578" s="401"/>
      <c r="D578" s="401"/>
      <c r="E578" s="37"/>
      <c r="F578" s="57"/>
      <c r="G578" s="37"/>
      <c r="H578" s="37"/>
      <c r="I578" s="37"/>
      <c r="J578" s="37"/>
    </row>
    <row r="579" spans="1:10">
      <c r="A579" s="37"/>
      <c r="B579" s="401"/>
      <c r="C579" s="401"/>
      <c r="D579" s="401"/>
      <c r="E579" s="37"/>
      <c r="F579" s="57"/>
      <c r="G579" s="37"/>
      <c r="H579" s="37"/>
      <c r="I579" s="37"/>
      <c r="J579" s="37"/>
    </row>
    <row r="580" spans="1:10">
      <c r="A580" s="37"/>
      <c r="B580" s="401"/>
      <c r="C580" s="401"/>
      <c r="D580" s="401"/>
      <c r="E580" s="37"/>
      <c r="F580" s="57"/>
      <c r="G580" s="37"/>
      <c r="H580" s="37"/>
      <c r="I580" s="37"/>
      <c r="J580" s="37"/>
    </row>
    <row r="581" spans="1:10">
      <c r="A581" s="37"/>
      <c r="B581" s="401"/>
      <c r="C581" s="401"/>
      <c r="D581" s="401"/>
      <c r="E581" s="37"/>
      <c r="F581" s="57"/>
      <c r="G581" s="37"/>
      <c r="H581" s="37"/>
      <c r="I581" s="37"/>
      <c r="J581" s="37"/>
    </row>
    <row r="582" spans="1:10">
      <c r="A582" s="37"/>
      <c r="B582" s="401"/>
      <c r="C582" s="401"/>
      <c r="D582" s="401"/>
      <c r="E582" s="37"/>
      <c r="F582" s="57"/>
      <c r="G582" s="37"/>
      <c r="H582" s="37"/>
      <c r="I582" s="37"/>
      <c r="J582" s="37"/>
    </row>
    <row r="583" spans="1:10">
      <c r="A583" s="37"/>
      <c r="B583" s="401"/>
      <c r="C583" s="401"/>
      <c r="D583" s="401"/>
      <c r="E583" s="37"/>
      <c r="F583" s="57"/>
      <c r="G583" s="37"/>
      <c r="H583" s="37"/>
      <c r="I583" s="37"/>
      <c r="J583" s="37"/>
    </row>
    <row r="584" spans="1:10">
      <c r="A584" s="37"/>
      <c r="B584" s="401"/>
      <c r="C584" s="401"/>
      <c r="D584" s="401"/>
      <c r="E584" s="37"/>
      <c r="F584" s="57"/>
      <c r="G584" s="37"/>
      <c r="H584" s="37"/>
      <c r="I584" s="37"/>
      <c r="J584" s="37"/>
    </row>
    <row r="585" spans="1:10">
      <c r="A585" s="37"/>
      <c r="B585" s="401"/>
      <c r="C585" s="401"/>
      <c r="D585" s="401"/>
      <c r="E585" s="37"/>
      <c r="F585" s="57"/>
      <c r="G585" s="37"/>
      <c r="H585" s="37"/>
      <c r="I585" s="37"/>
      <c r="J585" s="37"/>
    </row>
    <row r="586" spans="1:10">
      <c r="A586" s="37"/>
      <c r="B586" s="401"/>
      <c r="C586" s="401"/>
      <c r="D586" s="401"/>
      <c r="E586" s="37"/>
      <c r="F586" s="57"/>
      <c r="G586" s="37"/>
      <c r="H586" s="37"/>
      <c r="I586" s="37"/>
      <c r="J586" s="37"/>
    </row>
    <row r="587" spans="1:10">
      <c r="A587" s="37"/>
      <c r="B587" s="401"/>
      <c r="C587" s="401"/>
      <c r="D587" s="401"/>
      <c r="E587" s="37"/>
      <c r="F587" s="57"/>
      <c r="G587" s="37"/>
      <c r="H587" s="37"/>
      <c r="I587" s="37"/>
      <c r="J587" s="37"/>
    </row>
    <row r="588" spans="1:10">
      <c r="A588" s="37"/>
      <c r="B588" s="401"/>
      <c r="C588" s="401"/>
      <c r="D588" s="401"/>
      <c r="E588" s="37"/>
      <c r="F588" s="57"/>
      <c r="G588" s="37"/>
      <c r="H588" s="37"/>
      <c r="I588" s="37"/>
      <c r="J588" s="37"/>
    </row>
    <row r="589" spans="1:10">
      <c r="A589" s="37"/>
      <c r="B589" s="401"/>
      <c r="C589" s="401"/>
      <c r="D589" s="401"/>
      <c r="E589" s="37"/>
      <c r="F589" s="57"/>
      <c r="G589" s="37"/>
      <c r="H589" s="37"/>
      <c r="I589" s="37"/>
      <c r="J589" s="37"/>
    </row>
    <row r="590" spans="1:10">
      <c r="A590" s="37"/>
      <c r="B590" s="401"/>
      <c r="C590" s="401"/>
      <c r="D590" s="401"/>
      <c r="E590" s="37"/>
      <c r="F590" s="57"/>
      <c r="G590" s="37"/>
      <c r="H590" s="37"/>
      <c r="I590" s="37"/>
      <c r="J590" s="37"/>
    </row>
    <row r="591" spans="1:10">
      <c r="A591" s="37"/>
      <c r="B591" s="401"/>
      <c r="C591" s="401"/>
      <c r="D591" s="401"/>
      <c r="E591" s="37"/>
      <c r="F591" s="57"/>
      <c r="G591" s="37"/>
      <c r="H591" s="37"/>
      <c r="I591" s="37"/>
      <c r="J591" s="37"/>
    </row>
    <row r="592" spans="1:10">
      <c r="A592" s="37"/>
      <c r="B592" s="401"/>
      <c r="C592" s="401"/>
      <c r="D592" s="401"/>
      <c r="E592" s="37"/>
      <c r="F592" s="57"/>
      <c r="G592" s="37"/>
      <c r="H592" s="37"/>
      <c r="I592" s="37"/>
      <c r="J592" s="37"/>
    </row>
    <row r="593" spans="1:10">
      <c r="A593" s="37"/>
      <c r="B593" s="401"/>
      <c r="C593" s="401"/>
      <c r="D593" s="401"/>
      <c r="E593" s="37"/>
      <c r="F593" s="57"/>
      <c r="G593" s="37"/>
      <c r="H593" s="37"/>
      <c r="I593" s="37"/>
      <c r="J593" s="37"/>
    </row>
    <row r="594" spans="1:10">
      <c r="A594" s="37"/>
      <c r="B594" s="401"/>
      <c r="C594" s="401"/>
      <c r="D594" s="401"/>
      <c r="E594" s="37"/>
      <c r="F594" s="57"/>
      <c r="G594" s="37"/>
      <c r="H594" s="37"/>
      <c r="I594" s="37"/>
      <c r="J594" s="37"/>
    </row>
    <row r="595" spans="1:10">
      <c r="A595" s="37"/>
      <c r="B595" s="401"/>
      <c r="C595" s="401"/>
      <c r="D595" s="401"/>
      <c r="E595" s="37"/>
      <c r="F595" s="57"/>
      <c r="G595" s="37"/>
      <c r="H595" s="37"/>
      <c r="I595" s="37"/>
      <c r="J595" s="37"/>
    </row>
    <row r="596" spans="1:10">
      <c r="A596" s="37"/>
      <c r="B596" s="401"/>
      <c r="C596" s="401"/>
      <c r="D596" s="401"/>
      <c r="E596" s="37"/>
      <c r="F596" s="57"/>
      <c r="G596" s="37"/>
      <c r="H596" s="37"/>
      <c r="I596" s="37"/>
      <c r="J596" s="37"/>
    </row>
    <row r="597" spans="1:10">
      <c r="A597" s="37"/>
      <c r="B597" s="401"/>
      <c r="C597" s="401"/>
      <c r="D597" s="401"/>
      <c r="E597" s="37"/>
      <c r="F597" s="57"/>
      <c r="G597" s="37"/>
      <c r="H597" s="37"/>
      <c r="I597" s="37"/>
      <c r="J597" s="37"/>
    </row>
    <row r="598" spans="1:10">
      <c r="A598" s="37"/>
      <c r="B598" s="401"/>
      <c r="C598" s="401"/>
      <c r="D598" s="401"/>
      <c r="E598" s="37"/>
      <c r="F598" s="57"/>
      <c r="G598" s="37"/>
      <c r="H598" s="37"/>
      <c r="I598" s="37"/>
      <c r="J598" s="37"/>
    </row>
    <row r="599" spans="1:10">
      <c r="A599" s="37"/>
      <c r="B599" s="401"/>
      <c r="C599" s="401"/>
      <c r="D599" s="401"/>
      <c r="E599" s="37"/>
      <c r="F599" s="57"/>
      <c r="G599" s="37"/>
      <c r="H599" s="37"/>
      <c r="I599" s="37"/>
      <c r="J599" s="37"/>
    </row>
    <row r="600" spans="1:10">
      <c r="A600" s="37"/>
      <c r="B600" s="401"/>
      <c r="C600" s="401"/>
      <c r="D600" s="401"/>
      <c r="E600" s="37"/>
      <c r="F600" s="57"/>
      <c r="G600" s="37"/>
      <c r="H600" s="37"/>
      <c r="I600" s="37"/>
      <c r="J600" s="37"/>
    </row>
    <row r="601" spans="1:10">
      <c r="A601" s="37"/>
      <c r="B601" s="401"/>
      <c r="C601" s="401"/>
      <c r="D601" s="401"/>
      <c r="E601" s="37"/>
      <c r="F601" s="57"/>
      <c r="G601" s="37"/>
      <c r="H601" s="37"/>
      <c r="I601" s="37"/>
      <c r="J601" s="37"/>
    </row>
    <row r="602" spans="1:10">
      <c r="A602" s="37"/>
      <c r="B602" s="401"/>
      <c r="C602" s="401"/>
      <c r="D602" s="401"/>
      <c r="E602" s="37"/>
      <c r="F602" s="57"/>
      <c r="G602" s="37"/>
      <c r="H602" s="37"/>
      <c r="I602" s="37"/>
      <c r="J602" s="37"/>
    </row>
    <row r="603" spans="1:10">
      <c r="A603" s="37"/>
      <c r="B603" s="401"/>
      <c r="C603" s="401"/>
      <c r="D603" s="401"/>
      <c r="E603" s="37"/>
      <c r="F603" s="57"/>
      <c r="G603" s="37"/>
      <c r="H603" s="37"/>
      <c r="I603" s="37"/>
      <c r="J603" s="37"/>
    </row>
    <row r="604" spans="1:10">
      <c r="A604" s="37"/>
      <c r="B604" s="401"/>
      <c r="C604" s="401"/>
      <c r="D604" s="401"/>
      <c r="E604" s="37"/>
      <c r="F604" s="57"/>
      <c r="G604" s="37"/>
      <c r="H604" s="37"/>
      <c r="I604" s="37"/>
      <c r="J604" s="37"/>
    </row>
    <row r="605" spans="1:10">
      <c r="A605" s="37"/>
      <c r="B605" s="401"/>
      <c r="C605" s="401"/>
      <c r="D605" s="401"/>
      <c r="E605" s="37"/>
      <c r="F605" s="57"/>
      <c r="G605" s="37"/>
      <c r="H605" s="37"/>
      <c r="I605" s="37"/>
      <c r="J605" s="37"/>
    </row>
    <row r="606" spans="1:10">
      <c r="A606" s="37"/>
      <c r="B606" s="401"/>
      <c r="C606" s="401"/>
      <c r="D606" s="401"/>
      <c r="E606" s="37"/>
      <c r="F606" s="57"/>
      <c r="G606" s="37"/>
      <c r="H606" s="37"/>
      <c r="I606" s="37"/>
      <c r="J606" s="37"/>
    </row>
    <row r="607" spans="1:10">
      <c r="A607" s="37"/>
      <c r="B607" s="401"/>
      <c r="C607" s="401"/>
      <c r="D607" s="401"/>
      <c r="E607" s="37"/>
      <c r="F607" s="57"/>
      <c r="G607" s="37"/>
      <c r="H607" s="37"/>
      <c r="I607" s="37"/>
      <c r="J607" s="37"/>
    </row>
    <row r="608" spans="1:10">
      <c r="A608" s="37"/>
      <c r="B608" s="401"/>
      <c r="C608" s="401"/>
      <c r="D608" s="401"/>
      <c r="E608" s="37"/>
      <c r="F608" s="57"/>
      <c r="G608" s="37"/>
      <c r="H608" s="37"/>
      <c r="I608" s="37"/>
      <c r="J608" s="37"/>
    </row>
    <row r="609" spans="1:10">
      <c r="A609" s="37"/>
      <c r="B609" s="401"/>
      <c r="C609" s="401"/>
      <c r="D609" s="401"/>
      <c r="E609" s="37"/>
      <c r="F609" s="57"/>
      <c r="G609" s="37"/>
      <c r="H609" s="37"/>
      <c r="I609" s="37"/>
      <c r="J609" s="37"/>
    </row>
    <row r="610" spans="1:10">
      <c r="A610" s="37"/>
      <c r="B610" s="401"/>
      <c r="C610" s="401"/>
      <c r="D610" s="401"/>
      <c r="E610" s="37"/>
      <c r="F610" s="57"/>
      <c r="G610" s="37"/>
      <c r="H610" s="37"/>
      <c r="I610" s="37"/>
      <c r="J610" s="37"/>
    </row>
    <row r="611" spans="1:10">
      <c r="A611" s="37"/>
      <c r="B611" s="401"/>
      <c r="C611" s="401"/>
      <c r="D611" s="401"/>
      <c r="E611" s="37"/>
      <c r="F611" s="57"/>
      <c r="G611" s="37"/>
      <c r="H611" s="37"/>
      <c r="I611" s="37"/>
      <c r="J611" s="37"/>
    </row>
    <row r="612" spans="1:10">
      <c r="A612" s="37"/>
      <c r="B612" s="401"/>
      <c r="C612" s="401"/>
      <c r="D612" s="401"/>
      <c r="E612" s="37"/>
      <c r="F612" s="57"/>
      <c r="G612" s="37"/>
      <c r="H612" s="37"/>
      <c r="I612" s="37"/>
      <c r="J612" s="37"/>
    </row>
    <row r="613" spans="1:10">
      <c r="A613" s="37"/>
      <c r="B613" s="401"/>
      <c r="C613" s="401"/>
      <c r="D613" s="401"/>
      <c r="E613" s="37"/>
      <c r="F613" s="57"/>
      <c r="G613" s="37"/>
      <c r="H613" s="37"/>
      <c r="I613" s="37"/>
      <c r="J613" s="37"/>
    </row>
    <row r="614" spans="1:10">
      <c r="A614" s="37"/>
      <c r="B614" s="401"/>
      <c r="C614" s="401"/>
      <c r="D614" s="401"/>
      <c r="E614" s="37"/>
      <c r="F614" s="57"/>
      <c r="G614" s="37"/>
      <c r="H614" s="37"/>
      <c r="I614" s="37"/>
      <c r="J614" s="37"/>
    </row>
    <row r="615" spans="1:10">
      <c r="A615" s="37"/>
      <c r="B615" s="401"/>
      <c r="C615" s="401"/>
      <c r="D615" s="401"/>
      <c r="E615" s="37"/>
      <c r="F615" s="57"/>
      <c r="G615" s="37"/>
      <c r="H615" s="37"/>
      <c r="I615" s="37"/>
      <c r="J615" s="37"/>
    </row>
    <row r="616" spans="1:10">
      <c r="A616" s="37"/>
      <c r="B616" s="401"/>
      <c r="C616" s="401"/>
      <c r="D616" s="401"/>
      <c r="E616" s="37"/>
      <c r="F616" s="57"/>
      <c r="G616" s="37"/>
      <c r="H616" s="37"/>
      <c r="I616" s="37"/>
      <c r="J616" s="37"/>
    </row>
    <row r="617" spans="1:10">
      <c r="A617" s="37"/>
      <c r="B617" s="401"/>
      <c r="C617" s="401"/>
      <c r="D617" s="401"/>
      <c r="E617" s="37"/>
      <c r="F617" s="57"/>
      <c r="G617" s="37"/>
      <c r="H617" s="37"/>
      <c r="I617" s="37"/>
      <c r="J617" s="37"/>
    </row>
    <row r="618" spans="1:10">
      <c r="A618" s="37"/>
      <c r="B618" s="401"/>
      <c r="C618" s="401"/>
      <c r="D618" s="401"/>
      <c r="E618" s="37"/>
      <c r="F618" s="57"/>
      <c r="G618" s="37"/>
      <c r="H618" s="37"/>
      <c r="I618" s="37"/>
      <c r="J618" s="37"/>
    </row>
    <row r="619" spans="1:10">
      <c r="A619" s="37"/>
      <c r="B619" s="401"/>
      <c r="C619" s="401"/>
      <c r="D619" s="401"/>
      <c r="E619" s="37"/>
      <c r="F619" s="57"/>
      <c r="G619" s="37"/>
      <c r="H619" s="37"/>
      <c r="I619" s="37"/>
      <c r="J619" s="37"/>
    </row>
    <row r="620" spans="1:10">
      <c r="A620" s="37"/>
      <c r="B620" s="401"/>
      <c r="C620" s="401"/>
      <c r="D620" s="401"/>
      <c r="E620" s="37"/>
      <c r="F620" s="57"/>
      <c r="G620" s="37"/>
      <c r="H620" s="37"/>
      <c r="I620" s="37"/>
      <c r="J620" s="37"/>
    </row>
    <row r="621" spans="1:10">
      <c r="A621" s="37"/>
      <c r="B621" s="401"/>
      <c r="C621" s="401"/>
      <c r="D621" s="401"/>
      <c r="E621" s="37"/>
      <c r="F621" s="57"/>
      <c r="G621" s="37"/>
      <c r="H621" s="37"/>
      <c r="I621" s="37"/>
      <c r="J621" s="37"/>
    </row>
    <row r="622" spans="1:10">
      <c r="A622" s="37"/>
      <c r="B622" s="401"/>
      <c r="C622" s="401"/>
      <c r="D622" s="401"/>
      <c r="E622" s="37"/>
      <c r="F622" s="57"/>
      <c r="G622" s="37"/>
      <c r="H622" s="37"/>
      <c r="I622" s="37"/>
      <c r="J622" s="37"/>
    </row>
    <row r="623" spans="1:10">
      <c r="A623" s="37"/>
      <c r="B623" s="401"/>
      <c r="C623" s="401"/>
      <c r="D623" s="401"/>
      <c r="E623" s="37"/>
      <c r="F623" s="57"/>
      <c r="G623" s="37"/>
      <c r="H623" s="37"/>
      <c r="I623" s="37"/>
      <c r="J623" s="37"/>
    </row>
    <row r="624" spans="1:10">
      <c r="A624" s="37"/>
      <c r="B624" s="401"/>
      <c r="C624" s="401"/>
      <c r="D624" s="401"/>
      <c r="E624" s="37"/>
      <c r="F624" s="57"/>
      <c r="G624" s="37"/>
      <c r="H624" s="37"/>
      <c r="I624" s="37"/>
      <c r="J624" s="37"/>
    </row>
    <row r="625" spans="1:10">
      <c r="A625" s="37"/>
      <c r="B625" s="401"/>
      <c r="C625" s="401"/>
      <c r="D625" s="401"/>
      <c r="E625" s="37"/>
      <c r="F625" s="57"/>
      <c r="G625" s="37"/>
      <c r="H625" s="37"/>
      <c r="I625" s="37"/>
      <c r="J625" s="37"/>
    </row>
    <row r="626" spans="1:10">
      <c r="A626" s="37"/>
      <c r="B626" s="401"/>
      <c r="C626" s="401"/>
      <c r="D626" s="401"/>
      <c r="E626" s="37"/>
      <c r="F626" s="57"/>
      <c r="G626" s="37"/>
      <c r="H626" s="37"/>
      <c r="I626" s="37"/>
      <c r="J626" s="37"/>
    </row>
    <row r="627" spans="1:10">
      <c r="A627" s="37"/>
      <c r="B627" s="401"/>
      <c r="C627" s="401"/>
      <c r="D627" s="401"/>
      <c r="E627" s="37"/>
      <c r="F627" s="57"/>
      <c r="G627" s="37"/>
      <c r="H627" s="37"/>
      <c r="I627" s="37"/>
      <c r="J627" s="37"/>
    </row>
    <row r="628" spans="1:10">
      <c r="A628" s="37"/>
      <c r="B628" s="401"/>
      <c r="C628" s="401"/>
      <c r="D628" s="401"/>
      <c r="E628" s="37"/>
      <c r="F628" s="57"/>
      <c r="G628" s="37"/>
      <c r="H628" s="37"/>
      <c r="I628" s="37"/>
      <c r="J628" s="37"/>
    </row>
    <row r="629" spans="1:10">
      <c r="A629" s="37"/>
      <c r="B629" s="401"/>
      <c r="C629" s="401"/>
      <c r="D629" s="401"/>
      <c r="E629" s="37"/>
      <c r="F629" s="57"/>
      <c r="G629" s="37"/>
      <c r="H629" s="37"/>
      <c r="I629" s="37"/>
      <c r="J629" s="37"/>
    </row>
    <row r="630" spans="1:10">
      <c r="A630" s="37"/>
      <c r="B630" s="401"/>
      <c r="C630" s="401"/>
      <c r="D630" s="401"/>
      <c r="E630" s="37"/>
      <c r="F630" s="57"/>
      <c r="G630" s="37"/>
      <c r="H630" s="37"/>
      <c r="I630" s="37"/>
      <c r="J630" s="37"/>
    </row>
    <row r="631" spans="1:10">
      <c r="A631" s="37"/>
      <c r="B631" s="401"/>
      <c r="C631" s="401"/>
      <c r="D631" s="401"/>
      <c r="E631" s="37"/>
      <c r="F631" s="57"/>
      <c r="G631" s="37"/>
      <c r="H631" s="37"/>
      <c r="I631" s="37"/>
      <c r="J631" s="37"/>
    </row>
    <row r="632" spans="1:10">
      <c r="A632" s="37"/>
      <c r="B632" s="401"/>
      <c r="C632" s="401"/>
      <c r="D632" s="401"/>
      <c r="E632" s="37"/>
      <c r="F632" s="57"/>
      <c r="G632" s="37"/>
      <c r="H632" s="37"/>
      <c r="I632" s="37"/>
      <c r="J632" s="37"/>
    </row>
    <row r="633" spans="1:10">
      <c r="A633" s="37"/>
      <c r="B633" s="401"/>
      <c r="C633" s="401"/>
      <c r="D633" s="401"/>
      <c r="E633" s="37"/>
      <c r="F633" s="57"/>
      <c r="G633" s="37"/>
      <c r="H633" s="37"/>
      <c r="I633" s="37"/>
      <c r="J633" s="37"/>
    </row>
    <row r="634" spans="1:10">
      <c r="A634" s="37"/>
      <c r="B634" s="401"/>
      <c r="C634" s="401"/>
      <c r="D634" s="401"/>
      <c r="E634" s="37"/>
      <c r="F634" s="57"/>
      <c r="G634" s="37"/>
      <c r="H634" s="37"/>
      <c r="I634" s="37"/>
      <c r="J634" s="37"/>
    </row>
    <row r="635" spans="1:10">
      <c r="A635" s="37"/>
      <c r="B635" s="401"/>
      <c r="C635" s="401"/>
      <c r="D635" s="401"/>
      <c r="E635" s="37"/>
      <c r="F635" s="57"/>
      <c r="G635" s="37"/>
      <c r="H635" s="37"/>
      <c r="I635" s="37"/>
      <c r="J635" s="37"/>
    </row>
    <row r="636" spans="1:10">
      <c r="A636" s="37"/>
      <c r="B636" s="401"/>
      <c r="C636" s="401"/>
      <c r="D636" s="401"/>
      <c r="E636" s="37"/>
      <c r="F636" s="57"/>
      <c r="G636" s="37"/>
      <c r="H636" s="37"/>
      <c r="I636" s="37"/>
      <c r="J636" s="37"/>
    </row>
    <row r="637" spans="1:10">
      <c r="A637" s="37"/>
      <c r="B637" s="401"/>
      <c r="C637" s="401"/>
      <c r="D637" s="401"/>
      <c r="E637" s="37"/>
      <c r="F637" s="57"/>
      <c r="G637" s="37"/>
      <c r="H637" s="37"/>
      <c r="I637" s="37"/>
      <c r="J637" s="37"/>
    </row>
    <row r="638" spans="1:10">
      <c r="A638" s="37"/>
      <c r="B638" s="401"/>
      <c r="C638" s="401"/>
      <c r="D638" s="401"/>
      <c r="E638" s="37"/>
      <c r="F638" s="57"/>
      <c r="G638" s="37"/>
      <c r="H638" s="37"/>
      <c r="I638" s="37"/>
      <c r="J638" s="37"/>
    </row>
    <row r="639" spans="1:10">
      <c r="A639" s="37"/>
      <c r="B639" s="401"/>
      <c r="C639" s="401"/>
      <c r="D639" s="401"/>
      <c r="E639" s="37"/>
      <c r="F639" s="57"/>
      <c r="G639" s="37"/>
      <c r="H639" s="37"/>
      <c r="I639" s="37"/>
      <c r="J639" s="37"/>
    </row>
    <row r="640" spans="1:10">
      <c r="A640" s="37"/>
      <c r="B640" s="401"/>
      <c r="C640" s="401"/>
      <c r="D640" s="401"/>
      <c r="E640" s="37"/>
      <c r="F640" s="57"/>
      <c r="G640" s="37"/>
      <c r="H640" s="37"/>
      <c r="I640" s="37"/>
      <c r="J640" s="37"/>
    </row>
    <row r="641" spans="1:10">
      <c r="A641" s="37"/>
      <c r="B641" s="401"/>
      <c r="C641" s="401"/>
      <c r="D641" s="401"/>
      <c r="E641" s="37"/>
      <c r="F641" s="57"/>
      <c r="G641" s="37"/>
      <c r="H641" s="37"/>
      <c r="I641" s="37"/>
      <c r="J641" s="37"/>
    </row>
    <row r="642" spans="1:10">
      <c r="A642" s="37"/>
      <c r="B642" s="401"/>
      <c r="C642" s="401"/>
      <c r="D642" s="401"/>
      <c r="E642" s="37"/>
      <c r="F642" s="57"/>
      <c r="G642" s="37"/>
      <c r="H642" s="37"/>
      <c r="I642" s="37"/>
      <c r="J642" s="37"/>
    </row>
    <row r="643" spans="1:10">
      <c r="A643" s="37"/>
      <c r="B643" s="401"/>
      <c r="C643" s="401"/>
      <c r="D643" s="401"/>
      <c r="E643" s="37"/>
      <c r="F643" s="57"/>
      <c r="G643" s="37"/>
      <c r="H643" s="37"/>
      <c r="I643" s="37"/>
      <c r="J643" s="37"/>
    </row>
    <row r="644" spans="1:10">
      <c r="A644" s="37"/>
      <c r="B644" s="401"/>
      <c r="C644" s="401"/>
      <c r="D644" s="401"/>
      <c r="E644" s="37"/>
      <c r="F644" s="57"/>
      <c r="G644" s="37"/>
      <c r="H644" s="37"/>
      <c r="I644" s="37"/>
      <c r="J644" s="37"/>
    </row>
    <row r="645" spans="1:10">
      <c r="A645" s="37"/>
      <c r="B645" s="401"/>
      <c r="C645" s="401"/>
      <c r="D645" s="401"/>
      <c r="E645" s="37"/>
      <c r="F645" s="57"/>
      <c r="G645" s="37"/>
      <c r="H645" s="37"/>
      <c r="I645" s="37"/>
      <c r="J645" s="37"/>
    </row>
    <row r="646" spans="1:10">
      <c r="A646" s="37"/>
      <c r="B646" s="401"/>
      <c r="C646" s="401"/>
      <c r="D646" s="401"/>
      <c r="E646" s="37"/>
      <c r="F646" s="57"/>
      <c r="G646" s="37"/>
      <c r="H646" s="37"/>
      <c r="I646" s="37"/>
      <c r="J646" s="37"/>
    </row>
    <row r="647" spans="1:10">
      <c r="A647" s="37"/>
      <c r="B647" s="401"/>
      <c r="C647" s="401"/>
      <c r="D647" s="401"/>
      <c r="E647" s="37"/>
      <c r="F647" s="57"/>
      <c r="G647" s="37"/>
      <c r="H647" s="37"/>
      <c r="I647" s="37"/>
      <c r="J647" s="37"/>
    </row>
    <row r="648" spans="1:10">
      <c r="A648" s="37"/>
      <c r="B648" s="401"/>
      <c r="C648" s="401"/>
      <c r="D648" s="401"/>
      <c r="E648" s="37"/>
      <c r="F648" s="57"/>
      <c r="G648" s="37"/>
      <c r="H648" s="37"/>
      <c r="I648" s="37"/>
      <c r="J648" s="37"/>
    </row>
    <row r="649" spans="1:10">
      <c r="A649" s="37"/>
      <c r="B649" s="401"/>
      <c r="C649" s="401"/>
      <c r="D649" s="401"/>
      <c r="E649" s="37"/>
      <c r="F649" s="57"/>
      <c r="G649" s="37"/>
      <c r="H649" s="37"/>
      <c r="I649" s="37"/>
      <c r="J649" s="37"/>
    </row>
    <row r="650" spans="1:10">
      <c r="A650" s="37"/>
      <c r="B650" s="401"/>
      <c r="C650" s="401"/>
      <c r="D650" s="401"/>
      <c r="E650" s="37"/>
      <c r="F650" s="57"/>
      <c r="G650" s="37"/>
      <c r="H650" s="37"/>
      <c r="I650" s="37"/>
      <c r="J650" s="37"/>
    </row>
    <row r="651" spans="1:10">
      <c r="A651" s="37"/>
      <c r="B651" s="401"/>
      <c r="C651" s="401"/>
      <c r="D651" s="401"/>
      <c r="E651" s="37"/>
      <c r="F651" s="57"/>
      <c r="G651" s="37"/>
      <c r="H651" s="37"/>
      <c r="I651" s="37"/>
      <c r="J651" s="37"/>
    </row>
    <row r="652" spans="1:10">
      <c r="A652" s="37"/>
      <c r="B652" s="401"/>
      <c r="C652" s="401"/>
      <c r="D652" s="401"/>
      <c r="E652" s="37"/>
      <c r="F652" s="57"/>
      <c r="G652" s="37"/>
      <c r="H652" s="37"/>
      <c r="I652" s="37"/>
      <c r="J652" s="37"/>
    </row>
    <row r="653" spans="1:10">
      <c r="A653" s="37"/>
      <c r="B653" s="401"/>
      <c r="C653" s="401"/>
      <c r="D653" s="401"/>
      <c r="E653" s="37"/>
      <c r="F653" s="57"/>
      <c r="G653" s="37"/>
      <c r="H653" s="37"/>
      <c r="I653" s="37"/>
      <c r="J653" s="37"/>
    </row>
    <row r="654" spans="1:10">
      <c r="A654" s="37"/>
      <c r="B654" s="401"/>
      <c r="C654" s="401"/>
      <c r="D654" s="401"/>
      <c r="E654" s="37"/>
      <c r="F654" s="57"/>
      <c r="G654" s="37"/>
      <c r="H654" s="37"/>
      <c r="I654" s="37"/>
      <c r="J654" s="37"/>
    </row>
    <row r="655" spans="1:10">
      <c r="A655" s="37"/>
      <c r="B655" s="401"/>
      <c r="C655" s="401"/>
      <c r="D655" s="401"/>
      <c r="E655" s="37"/>
      <c r="F655" s="57"/>
      <c r="G655" s="37"/>
      <c r="H655" s="37"/>
      <c r="I655" s="37"/>
      <c r="J655" s="37"/>
    </row>
    <row r="656" spans="1:10">
      <c r="A656" s="37"/>
      <c r="B656" s="401"/>
      <c r="C656" s="401"/>
      <c r="D656" s="401"/>
      <c r="E656" s="37"/>
      <c r="F656" s="57"/>
      <c r="G656" s="37"/>
      <c r="H656" s="37"/>
      <c r="I656" s="37"/>
      <c r="J656" s="37"/>
    </row>
    <row r="657" spans="1:10">
      <c r="A657" s="37"/>
      <c r="B657" s="401"/>
      <c r="C657" s="401"/>
      <c r="D657" s="401"/>
      <c r="E657" s="37"/>
      <c r="F657" s="57"/>
      <c r="G657" s="37"/>
      <c r="H657" s="37"/>
      <c r="I657" s="37"/>
      <c r="J657" s="37"/>
    </row>
    <row r="658" spans="1:10">
      <c r="A658" s="37"/>
      <c r="B658" s="401"/>
      <c r="C658" s="401"/>
      <c r="D658" s="401"/>
      <c r="E658" s="37"/>
      <c r="F658" s="57"/>
      <c r="G658" s="37"/>
      <c r="H658" s="37"/>
      <c r="I658" s="37"/>
      <c r="J658" s="37"/>
    </row>
    <row r="659" spans="1:10">
      <c r="A659" s="37"/>
      <c r="B659" s="401"/>
      <c r="C659" s="401"/>
      <c r="D659" s="401"/>
      <c r="E659" s="37"/>
      <c r="F659" s="57"/>
      <c r="G659" s="37"/>
      <c r="H659" s="37"/>
      <c r="I659" s="37"/>
      <c r="J659" s="37"/>
    </row>
    <row r="660" spans="1:10">
      <c r="A660" s="37"/>
      <c r="B660" s="401"/>
      <c r="C660" s="401"/>
      <c r="D660" s="401"/>
      <c r="E660" s="37"/>
      <c r="F660" s="57"/>
      <c r="G660" s="37"/>
      <c r="H660" s="37"/>
      <c r="I660" s="37"/>
      <c r="J660" s="37"/>
    </row>
    <row r="661" spans="1:10">
      <c r="A661" s="37"/>
      <c r="B661" s="401"/>
      <c r="C661" s="401"/>
      <c r="D661" s="401"/>
      <c r="E661" s="37"/>
      <c r="F661" s="57"/>
      <c r="G661" s="37"/>
      <c r="H661" s="37"/>
      <c r="I661" s="37"/>
      <c r="J661" s="37"/>
    </row>
    <row r="662" spans="1:10">
      <c r="A662" s="37"/>
      <c r="B662" s="401"/>
      <c r="C662" s="401"/>
      <c r="D662" s="401"/>
      <c r="E662" s="37"/>
      <c r="F662" s="57"/>
      <c r="G662" s="37"/>
      <c r="H662" s="37"/>
      <c r="I662" s="37"/>
      <c r="J662" s="37"/>
    </row>
    <row r="663" spans="1:10">
      <c r="A663" s="37"/>
      <c r="B663" s="401"/>
      <c r="C663" s="401"/>
      <c r="D663" s="401"/>
      <c r="E663" s="37"/>
      <c r="F663" s="57"/>
      <c r="G663" s="37"/>
      <c r="H663" s="37"/>
      <c r="I663" s="37"/>
      <c r="J663" s="37"/>
    </row>
    <row r="664" spans="1:10">
      <c r="A664" s="37"/>
      <c r="B664" s="401"/>
      <c r="C664" s="401"/>
      <c r="D664" s="401"/>
      <c r="E664" s="37"/>
      <c r="F664" s="57"/>
      <c r="G664" s="37"/>
      <c r="H664" s="37"/>
      <c r="I664" s="37"/>
      <c r="J664" s="37"/>
    </row>
    <row r="665" spans="1:10">
      <c r="A665" s="37"/>
      <c r="B665" s="401"/>
      <c r="C665" s="401"/>
      <c r="D665" s="401"/>
      <c r="E665" s="37"/>
      <c r="F665" s="57"/>
      <c r="G665" s="37"/>
      <c r="H665" s="37"/>
      <c r="I665" s="37"/>
      <c r="J665" s="37"/>
    </row>
    <row r="666" spans="1:10">
      <c r="A666" s="37"/>
      <c r="B666" s="401"/>
      <c r="C666" s="401"/>
      <c r="D666" s="401"/>
      <c r="E666" s="37"/>
      <c r="F666" s="57"/>
      <c r="G666" s="37"/>
      <c r="H666" s="37"/>
      <c r="I666" s="37"/>
      <c r="J666" s="37"/>
    </row>
    <row r="667" spans="1:10">
      <c r="A667" s="37"/>
      <c r="B667" s="401"/>
      <c r="C667" s="401"/>
      <c r="D667" s="401"/>
      <c r="E667" s="37"/>
      <c r="F667" s="57"/>
      <c r="G667" s="37"/>
      <c r="H667" s="37"/>
      <c r="I667" s="37"/>
      <c r="J667" s="37"/>
    </row>
    <row r="668" spans="1:10">
      <c r="A668" s="37"/>
      <c r="B668" s="401"/>
      <c r="C668" s="401"/>
      <c r="D668" s="401"/>
      <c r="E668" s="37"/>
      <c r="F668" s="57"/>
      <c r="G668" s="37"/>
      <c r="H668" s="37"/>
      <c r="I668" s="37"/>
      <c r="J668" s="37"/>
    </row>
    <row r="669" spans="1:10">
      <c r="A669" s="37"/>
      <c r="B669" s="401"/>
      <c r="C669" s="401"/>
      <c r="D669" s="401"/>
      <c r="E669" s="37"/>
      <c r="F669" s="57"/>
      <c r="G669" s="37"/>
      <c r="H669" s="37"/>
      <c r="I669" s="37"/>
      <c r="J669" s="37"/>
    </row>
    <row r="670" spans="1:10">
      <c r="A670" s="37"/>
      <c r="B670" s="401"/>
      <c r="C670" s="401"/>
      <c r="D670" s="401"/>
      <c r="E670" s="37"/>
      <c r="F670" s="57"/>
      <c r="G670" s="37"/>
      <c r="H670" s="37"/>
      <c r="I670" s="37"/>
      <c r="J670" s="37"/>
    </row>
    <row r="671" spans="1:10">
      <c r="A671" s="37"/>
      <c r="B671" s="401"/>
      <c r="C671" s="401"/>
      <c r="D671" s="401"/>
      <c r="E671" s="37"/>
      <c r="F671" s="57"/>
      <c r="G671" s="37"/>
      <c r="H671" s="37"/>
      <c r="I671" s="37"/>
      <c r="J671" s="37"/>
    </row>
    <row r="672" spans="1:10">
      <c r="A672" s="37"/>
      <c r="B672" s="401"/>
      <c r="C672" s="401"/>
      <c r="D672" s="401"/>
      <c r="E672" s="37"/>
      <c r="F672" s="57"/>
      <c r="G672" s="37"/>
      <c r="H672" s="37"/>
      <c r="I672" s="37"/>
      <c r="J672" s="37"/>
    </row>
    <row r="673" spans="1:10">
      <c r="A673" s="37"/>
      <c r="B673" s="401"/>
      <c r="C673" s="401"/>
      <c r="D673" s="401"/>
      <c r="E673" s="37"/>
      <c r="F673" s="57"/>
      <c r="G673" s="37"/>
      <c r="H673" s="37"/>
      <c r="I673" s="37"/>
      <c r="J673" s="37"/>
    </row>
    <row r="674" spans="1:10">
      <c r="A674" s="37"/>
      <c r="B674" s="401"/>
      <c r="C674" s="401"/>
      <c r="D674" s="401"/>
      <c r="E674" s="37"/>
      <c r="F674" s="57"/>
      <c r="G674" s="37"/>
      <c r="H674" s="37"/>
      <c r="I674" s="37"/>
      <c r="J674" s="37"/>
    </row>
    <row r="675" spans="1:10">
      <c r="A675" s="37"/>
      <c r="B675" s="401"/>
      <c r="C675" s="401"/>
      <c r="D675" s="401"/>
      <c r="E675" s="37"/>
      <c r="F675" s="57"/>
      <c r="G675" s="37"/>
      <c r="H675" s="37"/>
      <c r="I675" s="37"/>
      <c r="J675" s="37"/>
    </row>
    <row r="676" spans="1:10">
      <c r="A676" s="37"/>
      <c r="B676" s="401"/>
      <c r="C676" s="401"/>
      <c r="D676" s="401"/>
      <c r="E676" s="37"/>
      <c r="F676" s="57"/>
      <c r="G676" s="37"/>
      <c r="H676" s="37"/>
      <c r="I676" s="37"/>
      <c r="J676" s="37"/>
    </row>
    <row r="677" spans="1:10">
      <c r="A677" s="37"/>
      <c r="B677" s="401"/>
      <c r="C677" s="401"/>
      <c r="D677" s="401"/>
      <c r="E677" s="37"/>
      <c r="F677" s="57"/>
      <c r="G677" s="37"/>
      <c r="H677" s="37"/>
      <c r="I677" s="37"/>
      <c r="J677" s="37"/>
    </row>
    <row r="678" spans="1:10">
      <c r="A678" s="37"/>
      <c r="B678" s="401"/>
      <c r="C678" s="401"/>
      <c r="D678" s="401"/>
      <c r="E678" s="37"/>
      <c r="F678" s="57"/>
      <c r="G678" s="37"/>
      <c r="H678" s="37"/>
      <c r="I678" s="37"/>
      <c r="J678" s="37"/>
    </row>
    <row r="679" spans="1:10">
      <c r="A679" s="37"/>
      <c r="B679" s="401"/>
      <c r="C679" s="401"/>
      <c r="D679" s="401"/>
      <c r="E679" s="37"/>
      <c r="F679" s="57"/>
      <c r="G679" s="37"/>
      <c r="H679" s="37"/>
      <c r="I679" s="37"/>
      <c r="J679" s="37"/>
    </row>
    <row r="680" spans="1:10">
      <c r="A680" s="37"/>
      <c r="B680" s="401"/>
      <c r="C680" s="401"/>
      <c r="D680" s="401"/>
      <c r="E680" s="37"/>
      <c r="F680" s="57"/>
      <c r="G680" s="37"/>
      <c r="H680" s="37"/>
      <c r="I680" s="37"/>
      <c r="J680" s="37"/>
    </row>
    <row r="681" spans="1:10">
      <c r="A681" s="37"/>
      <c r="B681" s="401"/>
      <c r="C681" s="401"/>
      <c r="D681" s="401"/>
      <c r="E681" s="37"/>
      <c r="F681" s="57"/>
      <c r="G681" s="37"/>
      <c r="H681" s="37"/>
      <c r="I681" s="37"/>
      <c r="J681" s="37"/>
    </row>
    <row r="682" spans="1:10">
      <c r="A682" s="37"/>
      <c r="B682" s="401"/>
      <c r="C682" s="401"/>
      <c r="D682" s="401"/>
      <c r="E682" s="37"/>
      <c r="F682" s="57"/>
      <c r="G682" s="37"/>
      <c r="H682" s="37"/>
      <c r="I682" s="37"/>
      <c r="J682" s="37"/>
    </row>
    <row r="683" spans="1:10">
      <c r="A683" s="37"/>
      <c r="B683" s="401"/>
      <c r="C683" s="401"/>
      <c r="D683" s="401"/>
      <c r="E683" s="37"/>
      <c r="F683" s="57"/>
      <c r="G683" s="37"/>
      <c r="H683" s="37"/>
      <c r="I683" s="37"/>
      <c r="J683" s="37"/>
    </row>
    <row r="684" spans="1:10">
      <c r="A684" s="37"/>
      <c r="B684" s="401"/>
      <c r="C684" s="401"/>
      <c r="D684" s="401"/>
      <c r="E684" s="37"/>
      <c r="F684" s="57"/>
      <c r="G684" s="37"/>
      <c r="H684" s="37"/>
      <c r="I684" s="37"/>
      <c r="J684" s="37"/>
    </row>
    <row r="685" spans="1:10">
      <c r="A685" s="37"/>
      <c r="B685" s="401"/>
      <c r="C685" s="401"/>
      <c r="D685" s="401"/>
      <c r="E685" s="37"/>
      <c r="F685" s="57"/>
      <c r="G685" s="37"/>
      <c r="H685" s="37"/>
      <c r="I685" s="37"/>
      <c r="J685" s="37"/>
    </row>
    <row r="686" spans="1:10">
      <c r="A686" s="37"/>
      <c r="B686" s="401"/>
      <c r="C686" s="401"/>
      <c r="D686" s="401"/>
      <c r="E686" s="37"/>
      <c r="F686" s="57"/>
      <c r="G686" s="37"/>
      <c r="H686" s="37"/>
      <c r="I686" s="37"/>
      <c r="J686" s="37"/>
    </row>
    <row r="687" spans="1:10">
      <c r="A687" s="37"/>
      <c r="B687" s="401"/>
      <c r="C687" s="401"/>
      <c r="D687" s="401"/>
      <c r="E687" s="37"/>
      <c r="F687" s="57"/>
      <c r="G687" s="37"/>
      <c r="H687" s="37"/>
      <c r="I687" s="37"/>
      <c r="J687" s="37"/>
    </row>
    <row r="688" spans="1:10">
      <c r="A688" s="37"/>
      <c r="B688" s="401"/>
      <c r="C688" s="401"/>
      <c r="D688" s="401"/>
      <c r="E688" s="37"/>
      <c r="F688" s="57"/>
      <c r="G688" s="37"/>
      <c r="H688" s="37"/>
      <c r="I688" s="37"/>
      <c r="J688" s="37"/>
    </row>
    <row r="689" spans="1:10">
      <c r="A689" s="37"/>
      <c r="B689" s="401"/>
      <c r="C689" s="401"/>
      <c r="D689" s="401"/>
      <c r="E689" s="37"/>
      <c r="F689" s="57"/>
      <c r="G689" s="37"/>
      <c r="H689" s="37"/>
      <c r="I689" s="37"/>
      <c r="J689" s="37"/>
    </row>
    <row r="690" spans="1:10">
      <c r="A690" s="37"/>
      <c r="B690" s="401"/>
      <c r="C690" s="401"/>
      <c r="D690" s="401"/>
      <c r="E690" s="37"/>
      <c r="F690" s="57"/>
      <c r="G690" s="37"/>
      <c r="H690" s="37"/>
      <c r="I690" s="37"/>
      <c r="J690" s="37"/>
    </row>
    <row r="691" spans="1:10">
      <c r="A691" s="37"/>
      <c r="B691" s="401"/>
      <c r="C691" s="401"/>
      <c r="D691" s="401"/>
      <c r="E691" s="37"/>
      <c r="F691" s="57"/>
      <c r="G691" s="37"/>
      <c r="H691" s="37"/>
      <c r="I691" s="37"/>
      <c r="J691" s="37"/>
    </row>
    <row r="692" spans="1:10">
      <c r="A692" s="37"/>
      <c r="B692" s="401"/>
      <c r="C692" s="401"/>
      <c r="D692" s="401"/>
      <c r="E692" s="37"/>
      <c r="F692" s="57"/>
      <c r="G692" s="37"/>
      <c r="H692" s="37"/>
      <c r="I692" s="37"/>
      <c r="J692" s="37"/>
    </row>
    <row r="693" spans="1:10">
      <c r="A693" s="37"/>
      <c r="B693" s="401"/>
      <c r="C693" s="401"/>
      <c r="D693" s="401"/>
      <c r="E693" s="37"/>
      <c r="F693" s="57"/>
      <c r="G693" s="37"/>
      <c r="H693" s="37"/>
      <c r="I693" s="37"/>
      <c r="J693" s="37"/>
    </row>
    <row r="694" spans="1:10">
      <c r="A694" s="37"/>
      <c r="B694" s="401"/>
      <c r="C694" s="401"/>
      <c r="D694" s="401"/>
      <c r="E694" s="37"/>
      <c r="F694" s="57"/>
      <c r="G694" s="37"/>
      <c r="H694" s="37"/>
      <c r="I694" s="37"/>
      <c r="J694" s="37"/>
    </row>
    <row r="695" spans="1:10">
      <c r="A695" s="37"/>
      <c r="B695" s="401"/>
      <c r="C695" s="401"/>
      <c r="D695" s="401"/>
      <c r="E695" s="37"/>
      <c r="F695" s="57"/>
      <c r="G695" s="37"/>
      <c r="H695" s="37"/>
      <c r="I695" s="37"/>
      <c r="J695" s="37"/>
    </row>
    <row r="696" spans="1:10">
      <c r="A696" s="37"/>
      <c r="B696" s="401"/>
      <c r="C696" s="401"/>
      <c r="D696" s="401"/>
      <c r="E696" s="37"/>
      <c r="F696" s="57"/>
      <c r="G696" s="37"/>
      <c r="H696" s="37"/>
      <c r="I696" s="37"/>
      <c r="J696" s="37"/>
    </row>
    <row r="697" spans="1:10">
      <c r="A697" s="37"/>
      <c r="B697" s="401"/>
      <c r="C697" s="401"/>
      <c r="D697" s="401"/>
      <c r="E697" s="37"/>
      <c r="F697" s="57"/>
      <c r="G697" s="37"/>
      <c r="H697" s="37"/>
      <c r="I697" s="37"/>
      <c r="J697" s="37"/>
    </row>
    <row r="698" spans="1:10">
      <c r="A698" s="37"/>
      <c r="B698" s="401"/>
      <c r="C698" s="401"/>
      <c r="D698" s="401"/>
      <c r="E698" s="37"/>
      <c r="F698" s="57"/>
      <c r="G698" s="37"/>
      <c r="H698" s="37"/>
      <c r="I698" s="37"/>
      <c r="J698" s="37"/>
    </row>
    <row r="699" spans="1:10">
      <c r="A699" s="37"/>
      <c r="B699" s="401"/>
      <c r="C699" s="401"/>
      <c r="D699" s="401"/>
      <c r="E699" s="37"/>
      <c r="F699" s="57"/>
      <c r="G699" s="37"/>
      <c r="H699" s="37"/>
      <c r="I699" s="37"/>
      <c r="J699" s="37"/>
    </row>
    <row r="700" spans="1:10">
      <c r="A700" s="37"/>
      <c r="B700" s="401"/>
      <c r="C700" s="401"/>
      <c r="D700" s="401"/>
      <c r="E700" s="37"/>
      <c r="F700" s="57"/>
      <c r="G700" s="37"/>
      <c r="H700" s="37"/>
      <c r="I700" s="37"/>
      <c r="J700" s="37"/>
    </row>
    <row r="701" spans="1:10">
      <c r="A701" s="37"/>
      <c r="B701" s="401"/>
      <c r="C701" s="401"/>
      <c r="D701" s="401"/>
      <c r="E701" s="37"/>
      <c r="F701" s="57"/>
      <c r="G701" s="37"/>
      <c r="H701" s="37"/>
      <c r="I701" s="37"/>
      <c r="J701" s="37"/>
    </row>
    <row r="702" spans="1:10">
      <c r="A702" s="37"/>
      <c r="B702" s="401"/>
      <c r="C702" s="401"/>
      <c r="D702" s="401"/>
      <c r="E702" s="37"/>
      <c r="F702" s="57"/>
      <c r="G702" s="37"/>
      <c r="H702" s="37"/>
      <c r="I702" s="37"/>
      <c r="J702" s="37"/>
    </row>
    <row r="703" spans="1:10">
      <c r="A703" s="37"/>
      <c r="B703" s="401"/>
      <c r="C703" s="401"/>
      <c r="D703" s="401"/>
      <c r="E703" s="37"/>
      <c r="F703" s="57"/>
      <c r="G703" s="37"/>
      <c r="H703" s="37"/>
      <c r="I703" s="37"/>
      <c r="J703" s="37"/>
    </row>
    <row r="704" spans="1:10">
      <c r="A704" s="37"/>
      <c r="B704" s="401"/>
      <c r="C704" s="401"/>
      <c r="D704" s="401"/>
      <c r="E704" s="37"/>
      <c r="F704" s="57"/>
      <c r="G704" s="37"/>
      <c r="H704" s="37"/>
      <c r="I704" s="37"/>
      <c r="J704" s="37"/>
    </row>
    <row r="705" spans="1:10">
      <c r="A705" s="37"/>
      <c r="B705" s="401"/>
      <c r="C705" s="401"/>
      <c r="D705" s="401"/>
      <c r="E705" s="37"/>
      <c r="F705" s="57"/>
      <c r="G705" s="37"/>
      <c r="H705" s="37"/>
      <c r="I705" s="37"/>
      <c r="J705" s="37"/>
    </row>
    <row r="706" spans="1:10">
      <c r="A706" s="37"/>
      <c r="B706" s="401"/>
      <c r="C706" s="401"/>
      <c r="D706" s="401"/>
      <c r="E706" s="37"/>
      <c r="F706" s="57"/>
      <c r="G706" s="37"/>
      <c r="H706" s="37"/>
      <c r="I706" s="37"/>
      <c r="J706" s="37"/>
    </row>
    <row r="707" spans="1:10">
      <c r="A707" s="37"/>
      <c r="B707" s="401"/>
      <c r="C707" s="401"/>
      <c r="D707" s="401"/>
      <c r="E707" s="37"/>
      <c r="F707" s="57"/>
      <c r="G707" s="37"/>
      <c r="H707" s="37"/>
      <c r="I707" s="37"/>
      <c r="J707" s="37"/>
    </row>
    <row r="708" spans="1:10">
      <c r="A708" s="37"/>
      <c r="B708" s="401"/>
      <c r="C708" s="401"/>
      <c r="D708" s="401"/>
      <c r="E708" s="37"/>
      <c r="F708" s="57"/>
      <c r="G708" s="37"/>
      <c r="H708" s="37"/>
      <c r="I708" s="37"/>
      <c r="J708" s="37"/>
    </row>
    <row r="709" spans="1:10">
      <c r="A709" s="37"/>
      <c r="B709" s="401"/>
      <c r="C709" s="401"/>
      <c r="D709" s="401"/>
      <c r="E709" s="37"/>
      <c r="F709" s="57"/>
      <c r="G709" s="37"/>
      <c r="H709" s="37"/>
      <c r="I709" s="37"/>
      <c r="J709" s="37"/>
    </row>
    <row r="710" spans="1:10">
      <c r="A710" s="37"/>
      <c r="B710" s="401"/>
      <c r="C710" s="401"/>
      <c r="D710" s="401"/>
      <c r="E710" s="37"/>
      <c r="F710" s="57"/>
      <c r="G710" s="37"/>
      <c r="H710" s="37"/>
      <c r="I710" s="37"/>
      <c r="J710" s="37"/>
    </row>
    <row r="711" spans="1:10">
      <c r="A711" s="37"/>
      <c r="B711" s="401"/>
      <c r="C711" s="401"/>
      <c r="D711" s="401"/>
      <c r="E711" s="37"/>
      <c r="F711" s="57"/>
      <c r="G711" s="37"/>
      <c r="H711" s="37"/>
      <c r="I711" s="37"/>
      <c r="J711" s="37"/>
    </row>
    <row r="712" spans="1:10">
      <c r="A712" s="37"/>
      <c r="B712" s="401"/>
      <c r="C712" s="401"/>
      <c r="D712" s="401"/>
      <c r="E712" s="37"/>
      <c r="F712" s="57"/>
      <c r="G712" s="37"/>
      <c r="H712" s="37"/>
      <c r="I712" s="37"/>
      <c r="J712" s="37"/>
    </row>
    <row r="713" spans="1:10">
      <c r="A713" s="37"/>
      <c r="B713" s="401"/>
      <c r="C713" s="401"/>
      <c r="D713" s="401"/>
      <c r="E713" s="37"/>
      <c r="F713" s="57"/>
      <c r="G713" s="37"/>
      <c r="H713" s="37"/>
      <c r="I713" s="37"/>
      <c r="J713" s="37"/>
    </row>
    <row r="714" spans="1:10">
      <c r="A714" s="37"/>
      <c r="B714" s="401"/>
      <c r="C714" s="401"/>
      <c r="D714" s="401"/>
      <c r="E714" s="37"/>
      <c r="F714" s="57"/>
      <c r="G714" s="37"/>
      <c r="H714" s="37"/>
      <c r="I714" s="37"/>
      <c r="J714" s="37"/>
    </row>
    <row r="715" spans="1:10">
      <c r="A715" s="37"/>
      <c r="B715" s="401"/>
      <c r="C715" s="401"/>
      <c r="D715" s="401"/>
      <c r="E715" s="37"/>
      <c r="F715" s="57"/>
      <c r="G715" s="37"/>
      <c r="H715" s="37"/>
      <c r="I715" s="37"/>
      <c r="J715" s="37"/>
    </row>
    <row r="716" spans="1:10">
      <c r="A716" s="37"/>
      <c r="B716" s="401"/>
      <c r="C716" s="401"/>
      <c r="D716" s="401"/>
      <c r="E716" s="37"/>
      <c r="F716" s="57"/>
      <c r="G716" s="37"/>
      <c r="H716" s="37"/>
      <c r="I716" s="37"/>
      <c r="J716" s="37"/>
    </row>
    <row r="717" spans="1:10">
      <c r="A717" s="37"/>
      <c r="B717" s="401"/>
      <c r="C717" s="401"/>
      <c r="D717" s="401"/>
      <c r="E717" s="37"/>
      <c r="F717" s="57"/>
      <c r="G717" s="37"/>
      <c r="H717" s="37"/>
      <c r="I717" s="37"/>
      <c r="J717" s="37"/>
    </row>
    <row r="718" spans="1:10">
      <c r="A718" s="37"/>
      <c r="B718" s="401"/>
      <c r="C718" s="401"/>
      <c r="D718" s="401"/>
      <c r="E718" s="37"/>
      <c r="F718" s="57"/>
      <c r="G718" s="37"/>
      <c r="H718" s="37"/>
      <c r="I718" s="37"/>
      <c r="J718" s="37"/>
    </row>
    <row r="719" spans="1:10">
      <c r="A719" s="37"/>
      <c r="B719" s="401"/>
      <c r="C719" s="401"/>
      <c r="D719" s="401"/>
      <c r="E719" s="37"/>
      <c r="F719" s="57"/>
      <c r="G719" s="37"/>
      <c r="H719" s="37"/>
      <c r="I719" s="37"/>
      <c r="J719" s="37"/>
    </row>
    <row r="720" spans="1:10">
      <c r="A720" s="37"/>
      <c r="B720" s="401"/>
      <c r="C720" s="401"/>
      <c r="D720" s="401"/>
      <c r="E720" s="37"/>
      <c r="F720" s="57"/>
      <c r="G720" s="37"/>
      <c r="H720" s="37"/>
      <c r="I720" s="37"/>
      <c r="J720" s="37"/>
    </row>
    <row r="721" spans="1:10">
      <c r="A721" s="37"/>
      <c r="B721" s="401"/>
      <c r="C721" s="401"/>
      <c r="D721" s="401"/>
      <c r="E721" s="37"/>
      <c r="F721" s="57"/>
      <c r="G721" s="37"/>
      <c r="H721" s="37"/>
      <c r="I721" s="37"/>
      <c r="J721" s="37"/>
    </row>
    <row r="722" spans="1:10">
      <c r="A722" s="37"/>
      <c r="B722" s="401"/>
      <c r="C722" s="401"/>
      <c r="D722" s="401"/>
      <c r="E722" s="37"/>
      <c r="F722" s="57"/>
      <c r="G722" s="37"/>
      <c r="H722" s="37"/>
      <c r="I722" s="37"/>
      <c r="J722" s="37"/>
    </row>
    <row r="723" spans="1:10">
      <c r="A723" s="37"/>
      <c r="B723" s="401"/>
      <c r="C723" s="401"/>
      <c r="D723" s="401"/>
      <c r="E723" s="37"/>
      <c r="F723" s="57"/>
      <c r="G723" s="37"/>
      <c r="H723" s="37"/>
      <c r="I723" s="37"/>
      <c r="J723" s="37"/>
    </row>
    <row r="724" spans="1:10">
      <c r="A724" s="37"/>
      <c r="B724" s="401"/>
      <c r="C724" s="401"/>
      <c r="D724" s="401"/>
      <c r="E724" s="37"/>
      <c r="F724" s="57"/>
      <c r="G724" s="37"/>
      <c r="H724" s="37"/>
      <c r="I724" s="37"/>
      <c r="J724" s="37"/>
    </row>
    <row r="725" spans="1:10">
      <c r="A725" s="37"/>
      <c r="B725" s="401"/>
      <c r="C725" s="401"/>
      <c r="D725" s="401"/>
      <c r="E725" s="37"/>
      <c r="F725" s="57"/>
      <c r="G725" s="37"/>
      <c r="H725" s="37"/>
      <c r="I725" s="37"/>
      <c r="J725" s="37"/>
    </row>
    <row r="726" spans="1:10">
      <c r="A726" s="37"/>
      <c r="B726" s="401"/>
      <c r="C726" s="401"/>
      <c r="D726" s="401"/>
      <c r="E726" s="37"/>
      <c r="F726" s="57"/>
      <c r="G726" s="37"/>
      <c r="H726" s="37"/>
      <c r="I726" s="37"/>
      <c r="J726" s="37"/>
    </row>
    <row r="727" spans="1:10">
      <c r="A727" s="37"/>
      <c r="B727" s="401"/>
      <c r="C727" s="401"/>
      <c r="D727" s="401"/>
      <c r="E727" s="37"/>
      <c r="F727" s="57"/>
      <c r="G727" s="37"/>
      <c r="H727" s="37"/>
      <c r="I727" s="37"/>
      <c r="J727" s="37"/>
    </row>
    <row r="728" spans="1:10">
      <c r="A728" s="37"/>
      <c r="B728" s="401"/>
      <c r="C728" s="401"/>
      <c r="D728" s="401"/>
      <c r="E728" s="37"/>
      <c r="F728" s="57"/>
      <c r="G728" s="37"/>
      <c r="H728" s="37"/>
      <c r="I728" s="37"/>
      <c r="J728" s="37"/>
    </row>
    <row r="729" spans="1:10">
      <c r="A729" s="37"/>
      <c r="B729" s="401"/>
      <c r="C729" s="401"/>
      <c r="D729" s="401"/>
      <c r="E729" s="37"/>
      <c r="F729" s="57"/>
      <c r="G729" s="37"/>
      <c r="H729" s="37"/>
      <c r="I729" s="37"/>
      <c r="J729" s="37"/>
    </row>
    <row r="730" spans="1:10">
      <c r="A730" s="37"/>
      <c r="B730" s="401"/>
      <c r="C730" s="401"/>
      <c r="D730" s="401"/>
      <c r="E730" s="37"/>
      <c r="F730" s="57"/>
      <c r="G730" s="37"/>
      <c r="H730" s="37"/>
      <c r="I730" s="37"/>
      <c r="J730" s="37"/>
    </row>
    <row r="731" spans="1:10">
      <c r="A731" s="37"/>
      <c r="B731" s="401"/>
      <c r="C731" s="401"/>
      <c r="D731" s="401"/>
      <c r="E731" s="37"/>
      <c r="F731" s="57"/>
      <c r="G731" s="37"/>
      <c r="H731" s="37"/>
      <c r="I731" s="37"/>
      <c r="J731" s="37"/>
    </row>
    <row r="732" spans="1:10">
      <c r="A732" s="37"/>
      <c r="B732" s="401"/>
      <c r="C732" s="401"/>
      <c r="D732" s="401"/>
      <c r="E732" s="37"/>
      <c r="F732" s="57"/>
      <c r="G732" s="37"/>
      <c r="H732" s="37"/>
      <c r="I732" s="37"/>
      <c r="J732" s="37"/>
    </row>
    <row r="733" spans="1:10">
      <c r="A733" s="37"/>
      <c r="B733" s="401"/>
      <c r="C733" s="401"/>
      <c r="D733" s="401"/>
      <c r="E733" s="37"/>
      <c r="F733" s="57"/>
      <c r="G733" s="37"/>
      <c r="H733" s="37"/>
      <c r="I733" s="37"/>
      <c r="J733" s="37"/>
    </row>
    <row r="734" spans="1:10">
      <c r="A734" s="37"/>
      <c r="B734" s="401"/>
      <c r="C734" s="401"/>
      <c r="D734" s="401"/>
      <c r="E734" s="37"/>
      <c r="F734" s="57"/>
      <c r="G734" s="37"/>
      <c r="H734" s="37"/>
      <c r="I734" s="37"/>
      <c r="J734" s="37"/>
    </row>
    <row r="735" spans="1:10">
      <c r="A735" s="37"/>
      <c r="B735" s="401"/>
      <c r="C735" s="401"/>
      <c r="D735" s="401"/>
      <c r="E735" s="37"/>
      <c r="F735" s="57"/>
      <c r="G735" s="37"/>
      <c r="H735" s="37"/>
      <c r="I735" s="37"/>
      <c r="J735" s="37"/>
    </row>
    <row r="736" spans="1:10">
      <c r="A736" s="37"/>
      <c r="B736" s="401"/>
      <c r="C736" s="401"/>
      <c r="D736" s="401"/>
      <c r="E736" s="37"/>
      <c r="F736" s="57"/>
      <c r="G736" s="37"/>
      <c r="H736" s="37"/>
      <c r="I736" s="37"/>
      <c r="J736" s="37"/>
    </row>
    <row r="737" spans="1:10">
      <c r="A737" s="37"/>
      <c r="B737" s="401"/>
      <c r="C737" s="401"/>
      <c r="D737" s="401"/>
      <c r="E737" s="37"/>
      <c r="F737" s="57"/>
      <c r="G737" s="37"/>
      <c r="H737" s="37"/>
      <c r="I737" s="37"/>
      <c r="J737" s="37"/>
    </row>
    <row r="738" spans="1:10">
      <c r="A738" s="37"/>
      <c r="B738" s="401"/>
      <c r="C738" s="401"/>
      <c r="D738" s="401"/>
      <c r="E738" s="37"/>
      <c r="F738" s="57"/>
      <c r="G738" s="37"/>
      <c r="H738" s="37"/>
      <c r="I738" s="37"/>
      <c r="J738" s="37"/>
    </row>
    <row r="739" spans="1:10">
      <c r="A739" s="37"/>
      <c r="B739" s="401"/>
      <c r="C739" s="401"/>
      <c r="D739" s="401"/>
      <c r="E739" s="37"/>
      <c r="F739" s="57"/>
      <c r="G739" s="37"/>
      <c r="H739" s="37"/>
      <c r="I739" s="37"/>
      <c r="J739" s="37"/>
    </row>
    <row r="740" spans="1:10">
      <c r="A740" s="37"/>
      <c r="B740" s="401"/>
      <c r="C740" s="401"/>
      <c r="D740" s="401"/>
      <c r="E740" s="37"/>
      <c r="F740" s="57"/>
      <c r="G740" s="37"/>
      <c r="H740" s="37"/>
      <c r="I740" s="37"/>
      <c r="J740" s="37"/>
    </row>
    <row r="741" spans="1:10">
      <c r="A741" s="37"/>
      <c r="B741" s="401"/>
      <c r="C741" s="401"/>
      <c r="D741" s="401"/>
      <c r="E741" s="37"/>
      <c r="F741" s="57"/>
      <c r="G741" s="37"/>
      <c r="H741" s="37"/>
      <c r="I741" s="37"/>
      <c r="J741" s="37"/>
    </row>
    <row r="742" spans="1:10">
      <c r="A742" s="37"/>
      <c r="B742" s="401"/>
      <c r="C742" s="401"/>
      <c r="D742" s="401"/>
      <c r="E742" s="37"/>
      <c r="F742" s="57"/>
      <c r="G742" s="37"/>
      <c r="H742" s="37"/>
      <c r="I742" s="37"/>
      <c r="J742" s="37"/>
    </row>
    <row r="743" spans="1:10">
      <c r="A743" s="37"/>
      <c r="B743" s="401"/>
      <c r="C743" s="401"/>
      <c r="D743" s="401"/>
      <c r="E743" s="37"/>
      <c r="F743" s="57"/>
      <c r="G743" s="37"/>
      <c r="H743" s="37"/>
      <c r="I743" s="37"/>
      <c r="J743" s="37"/>
    </row>
    <row r="744" spans="1:10">
      <c r="A744" s="37"/>
      <c r="B744" s="401"/>
      <c r="C744" s="401"/>
      <c r="D744" s="401"/>
      <c r="E744" s="37"/>
      <c r="F744" s="57"/>
      <c r="G744" s="37"/>
      <c r="H744" s="37"/>
      <c r="I744" s="37"/>
      <c r="J744" s="37"/>
    </row>
    <row r="745" spans="1:10">
      <c r="A745" s="37"/>
      <c r="B745" s="401"/>
      <c r="C745" s="401"/>
      <c r="D745" s="401"/>
      <c r="E745" s="37"/>
      <c r="F745" s="57"/>
      <c r="G745" s="37"/>
      <c r="H745" s="37"/>
      <c r="I745" s="37"/>
      <c r="J745" s="37"/>
    </row>
    <row r="746" spans="1:10">
      <c r="A746" s="37"/>
      <c r="B746" s="401"/>
      <c r="C746" s="401"/>
      <c r="D746" s="401"/>
      <c r="E746" s="37"/>
      <c r="F746" s="57"/>
      <c r="G746" s="37"/>
      <c r="H746" s="37"/>
      <c r="I746" s="37"/>
      <c r="J746" s="37"/>
    </row>
    <row r="747" spans="1:10">
      <c r="A747" s="37"/>
      <c r="B747" s="401"/>
      <c r="C747" s="401"/>
      <c r="D747" s="401"/>
      <c r="E747" s="37"/>
      <c r="F747" s="57"/>
      <c r="G747" s="37"/>
      <c r="H747" s="37"/>
      <c r="I747" s="37"/>
      <c r="J747" s="37"/>
    </row>
    <row r="748" spans="1:10">
      <c r="A748" s="37"/>
      <c r="B748" s="401"/>
      <c r="C748" s="401"/>
      <c r="D748" s="401"/>
      <c r="E748" s="37"/>
      <c r="F748" s="57"/>
      <c r="G748" s="37"/>
      <c r="H748" s="37"/>
      <c r="I748" s="37"/>
      <c r="J748" s="37"/>
    </row>
    <row r="749" spans="1:10">
      <c r="A749" s="37"/>
      <c r="B749" s="401"/>
      <c r="C749" s="401"/>
      <c r="D749" s="401"/>
      <c r="E749" s="37"/>
      <c r="F749" s="57"/>
      <c r="G749" s="37"/>
      <c r="H749" s="37"/>
      <c r="I749" s="37"/>
      <c r="J749" s="37"/>
    </row>
    <row r="750" spans="1:10">
      <c r="A750" s="37"/>
      <c r="B750" s="401"/>
      <c r="C750" s="401"/>
      <c r="D750" s="401"/>
      <c r="E750" s="37"/>
      <c r="F750" s="57"/>
      <c r="G750" s="37"/>
      <c r="H750" s="37"/>
      <c r="I750" s="37"/>
      <c r="J750" s="37"/>
    </row>
    <row r="751" spans="1:10">
      <c r="A751" s="37"/>
      <c r="B751" s="401"/>
      <c r="C751" s="401"/>
      <c r="D751" s="401"/>
      <c r="E751" s="37"/>
      <c r="F751" s="57"/>
      <c r="G751" s="37"/>
      <c r="H751" s="37"/>
      <c r="I751" s="37"/>
      <c r="J751" s="37"/>
    </row>
    <row r="752" spans="1:10">
      <c r="A752" s="37"/>
      <c r="B752" s="401"/>
      <c r="C752" s="401"/>
      <c r="D752" s="401"/>
      <c r="E752" s="37"/>
      <c r="F752" s="57"/>
      <c r="G752" s="37"/>
      <c r="H752" s="37"/>
      <c r="I752" s="37"/>
      <c r="J752" s="37"/>
    </row>
    <row r="753" spans="1:10">
      <c r="A753" s="37"/>
      <c r="B753" s="401"/>
      <c r="C753" s="401"/>
      <c r="D753" s="401"/>
      <c r="E753" s="37"/>
      <c r="F753" s="57"/>
      <c r="G753" s="37"/>
      <c r="H753" s="37"/>
      <c r="I753" s="37"/>
      <c r="J753" s="37"/>
    </row>
    <row r="754" spans="1:10">
      <c r="A754" s="37"/>
      <c r="B754" s="401"/>
      <c r="C754" s="401"/>
      <c r="D754" s="401"/>
      <c r="E754" s="37"/>
      <c r="F754" s="57"/>
      <c r="G754" s="37"/>
      <c r="H754" s="37"/>
      <c r="I754" s="37"/>
      <c r="J754" s="37"/>
    </row>
    <row r="755" spans="1:10">
      <c r="A755" s="37"/>
      <c r="B755" s="401"/>
      <c r="C755" s="401"/>
      <c r="D755" s="401"/>
      <c r="E755" s="37"/>
      <c r="F755" s="57"/>
      <c r="G755" s="37"/>
      <c r="H755" s="37"/>
      <c r="I755" s="37"/>
      <c r="J755" s="37"/>
    </row>
    <row r="756" spans="1:10">
      <c r="A756" s="37"/>
      <c r="B756" s="401"/>
      <c r="C756" s="401"/>
      <c r="D756" s="401"/>
      <c r="E756" s="37"/>
      <c r="F756" s="57"/>
      <c r="G756" s="37"/>
      <c r="H756" s="37"/>
      <c r="I756" s="37"/>
      <c r="J756" s="37"/>
    </row>
    <row r="757" spans="1:10">
      <c r="A757" s="37"/>
      <c r="B757" s="401"/>
      <c r="C757" s="401"/>
      <c r="D757" s="401"/>
      <c r="E757" s="37"/>
      <c r="F757" s="57"/>
      <c r="G757" s="37"/>
      <c r="H757" s="37"/>
      <c r="I757" s="37"/>
      <c r="J757" s="37"/>
    </row>
    <row r="758" spans="1:10">
      <c r="A758" s="37"/>
      <c r="B758" s="401"/>
      <c r="C758" s="401"/>
      <c r="D758" s="401"/>
      <c r="E758" s="37"/>
      <c r="F758" s="57"/>
      <c r="G758" s="37"/>
      <c r="H758" s="37"/>
      <c r="I758" s="37"/>
      <c r="J758" s="37"/>
    </row>
    <row r="759" spans="1:10">
      <c r="A759" s="37"/>
      <c r="B759" s="401"/>
      <c r="C759" s="401"/>
      <c r="D759" s="401"/>
      <c r="E759" s="37"/>
      <c r="F759" s="57"/>
      <c r="G759" s="37"/>
      <c r="H759" s="37"/>
      <c r="I759" s="37"/>
      <c r="J759" s="37"/>
    </row>
    <row r="760" spans="1:10">
      <c r="A760" s="37"/>
      <c r="B760" s="401"/>
      <c r="C760" s="401"/>
      <c r="D760" s="401"/>
      <c r="E760" s="37"/>
      <c r="F760" s="57"/>
      <c r="G760" s="37"/>
      <c r="H760" s="37"/>
      <c r="I760" s="37"/>
      <c r="J760" s="37"/>
    </row>
    <row r="761" spans="1:10">
      <c r="A761" s="37"/>
      <c r="B761" s="401"/>
      <c r="C761" s="401"/>
      <c r="D761" s="401"/>
      <c r="E761" s="37"/>
      <c r="F761" s="57"/>
      <c r="G761" s="37"/>
      <c r="H761" s="37"/>
      <c r="I761" s="37"/>
      <c r="J761" s="37"/>
    </row>
    <row r="762" spans="1:10">
      <c r="A762" s="37"/>
      <c r="B762" s="401"/>
      <c r="C762" s="401"/>
      <c r="D762" s="401"/>
      <c r="E762" s="37"/>
      <c r="F762" s="57"/>
      <c r="G762" s="37"/>
      <c r="H762" s="37"/>
      <c r="I762" s="37"/>
      <c r="J762" s="37"/>
    </row>
    <row r="763" spans="1:10">
      <c r="A763" s="37"/>
      <c r="B763" s="401"/>
      <c r="C763" s="401"/>
      <c r="D763" s="401"/>
      <c r="E763" s="37"/>
      <c r="F763" s="57"/>
      <c r="G763" s="37"/>
      <c r="H763" s="37"/>
      <c r="I763" s="37"/>
      <c r="J763" s="37"/>
    </row>
    <row r="764" spans="1:10">
      <c r="A764" s="37"/>
      <c r="B764" s="401"/>
      <c r="C764" s="401"/>
      <c r="D764" s="401"/>
      <c r="E764" s="37"/>
      <c r="F764" s="57"/>
      <c r="G764" s="37"/>
      <c r="H764" s="37"/>
      <c r="I764" s="37"/>
      <c r="J764" s="37"/>
    </row>
    <row r="765" spans="1:10">
      <c r="A765" s="37"/>
      <c r="B765" s="401"/>
      <c r="C765" s="401"/>
      <c r="D765" s="401"/>
      <c r="E765" s="37"/>
      <c r="F765" s="57"/>
      <c r="G765" s="37"/>
      <c r="H765" s="37"/>
      <c r="I765" s="37"/>
      <c r="J765" s="37"/>
    </row>
    <row r="766" spans="1:10">
      <c r="A766" s="37"/>
      <c r="B766" s="401"/>
      <c r="C766" s="401"/>
      <c r="D766" s="401"/>
      <c r="E766" s="37"/>
      <c r="F766" s="57"/>
      <c r="G766" s="37"/>
      <c r="H766" s="37"/>
      <c r="I766" s="37"/>
      <c r="J766" s="37"/>
    </row>
    <row r="767" spans="1:10">
      <c r="A767" s="37"/>
      <c r="B767" s="401"/>
      <c r="C767" s="401"/>
      <c r="D767" s="401"/>
      <c r="E767" s="37"/>
      <c r="F767" s="57"/>
      <c r="G767" s="37"/>
      <c r="H767" s="37"/>
      <c r="I767" s="37"/>
      <c r="J767" s="37"/>
    </row>
    <row r="768" spans="1:10">
      <c r="A768" s="37"/>
      <c r="B768" s="401"/>
      <c r="C768" s="401"/>
      <c r="D768" s="401"/>
      <c r="E768" s="37"/>
      <c r="F768" s="57"/>
      <c r="G768" s="37"/>
      <c r="H768" s="37"/>
      <c r="I768" s="37"/>
      <c r="J768" s="37"/>
    </row>
    <row r="769" spans="1:10">
      <c r="A769" s="37"/>
      <c r="B769" s="401"/>
      <c r="C769" s="401"/>
      <c r="D769" s="401"/>
      <c r="E769" s="37"/>
      <c r="F769" s="57"/>
      <c r="G769" s="37"/>
      <c r="H769" s="37"/>
      <c r="I769" s="37"/>
      <c r="J769" s="37"/>
    </row>
    <row r="770" spans="1:10">
      <c r="A770" s="37"/>
      <c r="B770" s="401"/>
      <c r="C770" s="401"/>
      <c r="D770" s="401"/>
      <c r="E770" s="37"/>
      <c r="F770" s="57"/>
      <c r="G770" s="37"/>
      <c r="H770" s="37"/>
      <c r="I770" s="37"/>
      <c r="J770" s="37"/>
    </row>
    <row r="771" spans="1:10">
      <c r="A771" s="37"/>
      <c r="B771" s="401"/>
      <c r="C771" s="401"/>
      <c r="D771" s="401"/>
      <c r="E771" s="37"/>
      <c r="F771" s="57"/>
      <c r="G771" s="37"/>
      <c r="H771" s="37"/>
      <c r="I771" s="37"/>
      <c r="J771" s="37"/>
    </row>
    <row r="772" spans="1:10">
      <c r="A772" s="37"/>
      <c r="B772" s="401"/>
      <c r="C772" s="401"/>
      <c r="D772" s="401"/>
      <c r="E772" s="37"/>
      <c r="F772" s="57"/>
      <c r="G772" s="37"/>
      <c r="H772" s="37"/>
      <c r="I772" s="37"/>
      <c r="J772" s="37"/>
    </row>
    <row r="773" spans="1:10">
      <c r="A773" s="37"/>
      <c r="B773" s="401"/>
      <c r="C773" s="401"/>
      <c r="D773" s="401"/>
      <c r="E773" s="37"/>
      <c r="F773" s="57"/>
      <c r="G773" s="37"/>
      <c r="H773" s="37"/>
      <c r="I773" s="37"/>
      <c r="J773" s="37"/>
    </row>
    <row r="774" spans="1:10">
      <c r="A774" s="37"/>
      <c r="B774" s="401"/>
      <c r="C774" s="401"/>
      <c r="D774" s="401"/>
      <c r="E774" s="37"/>
      <c r="F774" s="57"/>
      <c r="G774" s="37"/>
      <c r="H774" s="37"/>
      <c r="I774" s="37"/>
      <c r="J774" s="37"/>
    </row>
    <row r="775" spans="1:10">
      <c r="A775" s="37"/>
      <c r="B775" s="401"/>
      <c r="C775" s="401"/>
      <c r="D775" s="401"/>
      <c r="E775" s="37"/>
      <c r="F775" s="57"/>
      <c r="G775" s="37"/>
      <c r="H775" s="37"/>
      <c r="I775" s="37"/>
      <c r="J775" s="37"/>
    </row>
    <row r="776" spans="1:10">
      <c r="A776" s="37"/>
      <c r="B776" s="401"/>
      <c r="C776" s="401"/>
      <c r="D776" s="401"/>
      <c r="E776" s="37"/>
      <c r="F776" s="57"/>
      <c r="G776" s="37"/>
      <c r="H776" s="37"/>
      <c r="I776" s="37"/>
      <c r="J776" s="37"/>
    </row>
    <row r="777" spans="1:10">
      <c r="A777" s="37"/>
      <c r="B777" s="401"/>
      <c r="C777" s="401"/>
      <c r="D777" s="401"/>
      <c r="E777" s="37"/>
      <c r="F777" s="57"/>
      <c r="G777" s="37"/>
      <c r="H777" s="37"/>
      <c r="I777" s="37"/>
      <c r="J777" s="37"/>
    </row>
    <row r="778" spans="1:10">
      <c r="A778" s="37"/>
      <c r="B778" s="401"/>
      <c r="C778" s="401"/>
      <c r="D778" s="401"/>
      <c r="E778" s="37"/>
      <c r="F778" s="57"/>
      <c r="G778" s="37"/>
      <c r="H778" s="37"/>
      <c r="I778" s="37"/>
      <c r="J778" s="37"/>
    </row>
    <row r="779" spans="1:10">
      <c r="A779" s="37"/>
      <c r="B779" s="401"/>
      <c r="C779" s="401"/>
      <c r="D779" s="401"/>
      <c r="E779" s="37"/>
      <c r="F779" s="57"/>
      <c r="G779" s="37"/>
      <c r="H779" s="37"/>
      <c r="I779" s="37"/>
      <c r="J779" s="37"/>
    </row>
    <row r="780" spans="1:10">
      <c r="A780" s="37"/>
      <c r="B780" s="401"/>
      <c r="C780" s="401"/>
      <c r="D780" s="401"/>
      <c r="E780" s="37"/>
      <c r="F780" s="57"/>
      <c r="G780" s="37"/>
      <c r="H780" s="37"/>
      <c r="I780" s="37"/>
      <c r="J780" s="37"/>
    </row>
    <row r="781" spans="1:10">
      <c r="A781" s="37"/>
      <c r="B781" s="401"/>
      <c r="C781" s="401"/>
      <c r="D781" s="401"/>
      <c r="E781" s="37"/>
      <c r="F781" s="57"/>
      <c r="G781" s="37"/>
      <c r="H781" s="37"/>
      <c r="I781" s="37"/>
      <c r="J781" s="37"/>
    </row>
    <row r="782" spans="1:10">
      <c r="A782" s="37"/>
      <c r="B782" s="401"/>
      <c r="C782" s="401"/>
      <c r="D782" s="401"/>
      <c r="E782" s="37"/>
      <c r="F782" s="57"/>
      <c r="G782" s="37"/>
      <c r="H782" s="37"/>
      <c r="I782" s="37"/>
      <c r="J782" s="37"/>
    </row>
    <row r="783" spans="1:10">
      <c r="A783" s="37"/>
      <c r="B783" s="401"/>
      <c r="C783" s="401"/>
      <c r="D783" s="401"/>
      <c r="E783" s="37"/>
      <c r="F783" s="57"/>
      <c r="G783" s="37"/>
      <c r="H783" s="37"/>
      <c r="I783" s="37"/>
      <c r="J783" s="37"/>
    </row>
    <row r="784" spans="1:10">
      <c r="A784" s="37"/>
      <c r="B784" s="401"/>
      <c r="C784" s="401"/>
      <c r="D784" s="401"/>
      <c r="E784" s="37"/>
      <c r="F784" s="57"/>
      <c r="G784" s="37"/>
      <c r="H784" s="37"/>
      <c r="I784" s="37"/>
      <c r="J784" s="37"/>
    </row>
    <row r="785" spans="1:10">
      <c r="A785" s="37"/>
      <c r="B785" s="401"/>
      <c r="C785" s="401"/>
      <c r="D785" s="401"/>
      <c r="E785" s="37"/>
      <c r="F785" s="57"/>
      <c r="G785" s="37"/>
      <c r="H785" s="37"/>
      <c r="I785" s="37"/>
      <c r="J785" s="37"/>
    </row>
    <row r="786" spans="1:10">
      <c r="A786" s="37"/>
      <c r="B786" s="401"/>
      <c r="C786" s="401"/>
      <c r="D786" s="401"/>
      <c r="E786" s="37"/>
      <c r="F786" s="57"/>
      <c r="G786" s="37"/>
      <c r="H786" s="37"/>
      <c r="I786" s="37"/>
      <c r="J786" s="37"/>
    </row>
    <row r="787" spans="1:10">
      <c r="A787" s="37"/>
      <c r="B787" s="401"/>
      <c r="C787" s="401"/>
      <c r="D787" s="401"/>
      <c r="E787" s="37"/>
      <c r="F787" s="57"/>
      <c r="G787" s="37"/>
      <c r="H787" s="37"/>
      <c r="I787" s="37"/>
      <c r="J787" s="37"/>
    </row>
    <row r="788" spans="1:10">
      <c r="A788" s="37"/>
      <c r="B788" s="401"/>
      <c r="C788" s="401"/>
      <c r="D788" s="401"/>
      <c r="E788" s="37"/>
      <c r="F788" s="57"/>
      <c r="G788" s="37"/>
      <c r="H788" s="37"/>
      <c r="I788" s="37"/>
      <c r="J788" s="37"/>
    </row>
    <row r="789" spans="1:10">
      <c r="A789" s="37"/>
      <c r="B789" s="401"/>
      <c r="C789" s="401"/>
      <c r="D789" s="401"/>
      <c r="E789" s="37"/>
      <c r="F789" s="57"/>
      <c r="G789" s="37"/>
      <c r="H789" s="37"/>
      <c r="I789" s="37"/>
      <c r="J789" s="37"/>
    </row>
    <row r="790" spans="1:10">
      <c r="A790" s="37"/>
      <c r="B790" s="401"/>
      <c r="C790" s="401"/>
      <c r="D790" s="401"/>
      <c r="E790" s="37"/>
      <c r="F790" s="57"/>
      <c r="G790" s="37"/>
      <c r="H790" s="37"/>
      <c r="I790" s="37"/>
      <c r="J790" s="37"/>
    </row>
    <row r="791" spans="1:10">
      <c r="A791" s="37"/>
      <c r="B791" s="401"/>
      <c r="C791" s="401"/>
      <c r="D791" s="401"/>
      <c r="E791" s="37"/>
      <c r="F791" s="57"/>
      <c r="G791" s="37"/>
      <c r="H791" s="37"/>
      <c r="I791" s="37"/>
      <c r="J791" s="37"/>
    </row>
    <row r="792" spans="1:10">
      <c r="A792" s="37"/>
      <c r="B792" s="401"/>
      <c r="C792" s="401"/>
      <c r="D792" s="401"/>
      <c r="E792" s="37"/>
      <c r="F792" s="57"/>
      <c r="G792" s="37"/>
      <c r="H792" s="37"/>
      <c r="I792" s="37"/>
      <c r="J792" s="37"/>
    </row>
    <row r="793" spans="1:10">
      <c r="A793" s="37"/>
      <c r="B793" s="401"/>
      <c r="C793" s="401"/>
      <c r="D793" s="401"/>
      <c r="E793" s="37"/>
      <c r="F793" s="57"/>
      <c r="G793" s="37"/>
      <c r="H793" s="37"/>
      <c r="I793" s="37"/>
      <c r="J793" s="37"/>
    </row>
    <row r="794" spans="1:10">
      <c r="A794" s="37"/>
      <c r="B794" s="401"/>
      <c r="C794" s="401"/>
      <c r="D794" s="401"/>
      <c r="E794" s="37"/>
      <c r="F794" s="57"/>
      <c r="G794" s="37"/>
      <c r="H794" s="37"/>
      <c r="I794" s="37"/>
      <c r="J794" s="37"/>
    </row>
    <row r="795" spans="1:10">
      <c r="A795" s="37"/>
      <c r="B795" s="401"/>
      <c r="C795" s="401"/>
      <c r="D795" s="401"/>
      <c r="E795" s="37"/>
      <c r="F795" s="57"/>
      <c r="G795" s="37"/>
      <c r="H795" s="37"/>
      <c r="I795" s="37"/>
      <c r="J795" s="37"/>
    </row>
    <row r="796" spans="1:10">
      <c r="A796" s="37"/>
      <c r="B796" s="401"/>
      <c r="C796" s="401"/>
      <c r="D796" s="401"/>
      <c r="E796" s="37"/>
      <c r="F796" s="57"/>
      <c r="G796" s="37"/>
      <c r="H796" s="37"/>
      <c r="I796" s="37"/>
      <c r="J796" s="37"/>
    </row>
    <row r="797" spans="1:10">
      <c r="A797" s="37"/>
      <c r="B797" s="401"/>
      <c r="C797" s="401"/>
      <c r="D797" s="401"/>
      <c r="E797" s="37"/>
      <c r="F797" s="57"/>
      <c r="G797" s="37"/>
      <c r="H797" s="37"/>
      <c r="I797" s="37"/>
      <c r="J797" s="37"/>
    </row>
    <row r="798" spans="1:10">
      <c r="A798" s="37"/>
      <c r="B798" s="401"/>
      <c r="C798" s="401"/>
      <c r="D798" s="401"/>
      <c r="E798" s="37"/>
      <c r="F798" s="57"/>
      <c r="G798" s="37"/>
      <c r="H798" s="37"/>
      <c r="I798" s="37"/>
      <c r="J798" s="37"/>
    </row>
    <row r="799" spans="1:10">
      <c r="A799" s="37"/>
      <c r="B799" s="401"/>
      <c r="C799" s="401"/>
      <c r="D799" s="401"/>
      <c r="E799" s="37"/>
      <c r="F799" s="57"/>
      <c r="G799" s="37"/>
      <c r="H799" s="37"/>
      <c r="I799" s="37"/>
      <c r="J799" s="37"/>
    </row>
    <row r="800" spans="1:10">
      <c r="A800" s="37"/>
      <c r="B800" s="401"/>
      <c r="C800" s="401"/>
      <c r="D800" s="401"/>
      <c r="E800" s="37"/>
      <c r="F800" s="57"/>
      <c r="G800" s="37"/>
      <c r="H800" s="37"/>
      <c r="I800" s="37"/>
      <c r="J800" s="37"/>
    </row>
    <row r="801" spans="1:10">
      <c r="A801" s="37"/>
      <c r="B801" s="401"/>
      <c r="C801" s="401"/>
      <c r="D801" s="401"/>
      <c r="E801" s="37"/>
      <c r="F801" s="57"/>
      <c r="G801" s="37"/>
      <c r="H801" s="37"/>
      <c r="I801" s="37"/>
      <c r="J801" s="37"/>
    </row>
    <row r="802" spans="1:10">
      <c r="A802" s="37"/>
      <c r="B802" s="401"/>
      <c r="C802" s="401"/>
      <c r="D802" s="401"/>
      <c r="E802" s="37"/>
      <c r="F802" s="57"/>
      <c r="G802" s="37"/>
      <c r="H802" s="37"/>
      <c r="I802" s="37"/>
      <c r="J802" s="37"/>
    </row>
    <row r="803" spans="1:10">
      <c r="A803" s="37"/>
      <c r="B803" s="401"/>
      <c r="C803" s="401"/>
      <c r="D803" s="401"/>
      <c r="E803" s="37"/>
      <c r="F803" s="57"/>
      <c r="G803" s="37"/>
      <c r="H803" s="37"/>
      <c r="I803" s="37"/>
      <c r="J803" s="37"/>
    </row>
    <row r="804" spans="1:10">
      <c r="A804" s="37"/>
      <c r="B804" s="401"/>
      <c r="C804" s="401"/>
      <c r="D804" s="401"/>
      <c r="E804" s="37"/>
      <c r="F804" s="57"/>
      <c r="G804" s="37"/>
      <c r="H804" s="37"/>
      <c r="I804" s="37"/>
      <c r="J804" s="37"/>
    </row>
    <row r="805" spans="1:10">
      <c r="A805" s="37"/>
      <c r="B805" s="401"/>
      <c r="C805" s="401"/>
      <c r="D805" s="401"/>
      <c r="E805" s="37"/>
      <c r="F805" s="57"/>
      <c r="G805" s="37"/>
      <c r="H805" s="37"/>
      <c r="I805" s="37"/>
      <c r="J805" s="37"/>
    </row>
    <row r="806" spans="1:10">
      <c r="A806" s="37"/>
      <c r="B806" s="401"/>
      <c r="C806" s="401"/>
      <c r="D806" s="401"/>
      <c r="E806" s="37"/>
      <c r="F806" s="57"/>
      <c r="G806" s="37"/>
      <c r="H806" s="37"/>
      <c r="I806" s="37"/>
      <c r="J806" s="37"/>
    </row>
    <row r="807" spans="1:10">
      <c r="A807" s="37"/>
      <c r="B807" s="401"/>
      <c r="C807" s="401"/>
      <c r="D807" s="401"/>
      <c r="E807" s="37"/>
      <c r="F807" s="57"/>
      <c r="G807" s="37"/>
      <c r="H807" s="37"/>
      <c r="I807" s="37"/>
      <c r="J807" s="37"/>
    </row>
    <row r="808" spans="1:10">
      <c r="A808" s="37"/>
      <c r="B808" s="401"/>
      <c r="C808" s="401"/>
      <c r="D808" s="401"/>
      <c r="E808" s="37"/>
      <c r="F808" s="57"/>
      <c r="G808" s="37"/>
      <c r="H808" s="37"/>
      <c r="I808" s="37"/>
      <c r="J808" s="37"/>
    </row>
    <row r="809" spans="1:10">
      <c r="A809" s="37"/>
      <c r="B809" s="401"/>
      <c r="C809" s="401"/>
      <c r="D809" s="401"/>
      <c r="E809" s="37"/>
      <c r="F809" s="57"/>
      <c r="G809" s="37"/>
      <c r="H809" s="37"/>
      <c r="I809" s="37"/>
      <c r="J809" s="37"/>
    </row>
    <row r="810" spans="1:10">
      <c r="A810" s="37"/>
      <c r="B810" s="401"/>
      <c r="C810" s="401"/>
      <c r="D810" s="401"/>
      <c r="E810" s="37"/>
      <c r="F810" s="57"/>
      <c r="G810" s="37"/>
      <c r="H810" s="37"/>
      <c r="I810" s="37"/>
      <c r="J810" s="37"/>
    </row>
    <row r="811" spans="1:10">
      <c r="A811" s="37"/>
      <c r="B811" s="401"/>
      <c r="C811" s="401"/>
      <c r="D811" s="401"/>
      <c r="E811" s="37"/>
      <c r="F811" s="57"/>
      <c r="G811" s="37"/>
      <c r="H811" s="37"/>
      <c r="I811" s="37"/>
      <c r="J811" s="37"/>
    </row>
    <row r="812" spans="1:10">
      <c r="A812" s="37"/>
      <c r="B812" s="401"/>
      <c r="C812" s="401"/>
      <c r="D812" s="401"/>
      <c r="E812" s="37"/>
      <c r="F812" s="57"/>
      <c r="G812" s="37"/>
      <c r="H812" s="37"/>
      <c r="I812" s="37"/>
      <c r="J812" s="37"/>
    </row>
    <row r="813" spans="1:10">
      <c r="A813" s="37"/>
      <c r="B813" s="401"/>
      <c r="C813" s="401"/>
      <c r="D813" s="401"/>
      <c r="E813" s="37"/>
      <c r="F813" s="57"/>
      <c r="G813" s="37"/>
      <c r="H813" s="37"/>
      <c r="I813" s="37"/>
      <c r="J813" s="37"/>
    </row>
    <row r="814" spans="1:10">
      <c r="A814" s="37"/>
      <c r="B814" s="401"/>
      <c r="C814" s="401"/>
      <c r="D814" s="401"/>
      <c r="E814" s="37"/>
      <c r="F814" s="57"/>
      <c r="G814" s="37"/>
      <c r="H814" s="37"/>
      <c r="I814" s="37"/>
      <c r="J814" s="37"/>
    </row>
    <row r="815" spans="1:10">
      <c r="A815" s="37"/>
      <c r="B815" s="401"/>
      <c r="C815" s="401"/>
      <c r="D815" s="401"/>
      <c r="E815" s="37"/>
      <c r="F815" s="57"/>
      <c r="G815" s="37"/>
      <c r="H815" s="37"/>
      <c r="I815" s="37"/>
      <c r="J815" s="37"/>
    </row>
    <row r="816" spans="1:10">
      <c r="A816" s="37"/>
      <c r="B816" s="401"/>
      <c r="C816" s="401"/>
      <c r="D816" s="401"/>
      <c r="E816" s="37"/>
      <c r="F816" s="57"/>
      <c r="G816" s="37"/>
      <c r="H816" s="37"/>
      <c r="I816" s="37"/>
      <c r="J816" s="37"/>
    </row>
    <row r="817" spans="1:10">
      <c r="A817" s="37"/>
      <c r="B817" s="401"/>
      <c r="C817" s="401"/>
      <c r="D817" s="401"/>
      <c r="E817" s="37"/>
      <c r="F817" s="57"/>
      <c r="G817" s="37"/>
      <c r="H817" s="37"/>
      <c r="I817" s="37"/>
      <c r="J817" s="37"/>
    </row>
    <row r="818" spans="1:10">
      <c r="A818" s="37"/>
      <c r="B818" s="401"/>
      <c r="C818" s="401"/>
      <c r="D818" s="401"/>
      <c r="E818" s="37"/>
      <c r="F818" s="57"/>
      <c r="G818" s="37"/>
      <c r="H818" s="37"/>
      <c r="I818" s="37"/>
      <c r="J818" s="37"/>
    </row>
    <row r="819" spans="1:10">
      <c r="A819" s="37"/>
      <c r="B819" s="401"/>
      <c r="C819" s="401"/>
      <c r="D819" s="401"/>
      <c r="E819" s="37"/>
      <c r="F819" s="57"/>
      <c r="G819" s="37"/>
      <c r="H819" s="37"/>
      <c r="I819" s="37"/>
      <c r="J819" s="37"/>
    </row>
    <row r="820" spans="1:10">
      <c r="A820" s="37"/>
      <c r="B820" s="401"/>
      <c r="C820" s="401"/>
      <c r="D820" s="401"/>
      <c r="E820" s="37"/>
      <c r="F820" s="57"/>
      <c r="G820" s="37"/>
      <c r="H820" s="37"/>
      <c r="I820" s="37"/>
      <c r="J820" s="37"/>
    </row>
    <row r="821" spans="1:10">
      <c r="A821" s="37"/>
      <c r="B821" s="401"/>
      <c r="C821" s="401"/>
      <c r="D821" s="401"/>
      <c r="E821" s="37"/>
      <c r="F821" s="57"/>
      <c r="G821" s="37"/>
      <c r="H821" s="37"/>
      <c r="I821" s="37"/>
      <c r="J821" s="37"/>
    </row>
    <row r="822" spans="1:10">
      <c r="A822" s="37"/>
      <c r="B822" s="401"/>
      <c r="C822" s="401"/>
      <c r="D822" s="401"/>
      <c r="E822" s="37"/>
      <c r="F822" s="57"/>
      <c r="G822" s="37"/>
      <c r="H822" s="37"/>
      <c r="I822" s="37"/>
      <c r="J822" s="37"/>
    </row>
    <row r="823" spans="1:10">
      <c r="A823" s="37"/>
      <c r="B823" s="401"/>
      <c r="C823" s="401"/>
      <c r="D823" s="401"/>
      <c r="E823" s="37"/>
      <c r="F823" s="57"/>
      <c r="G823" s="37"/>
      <c r="H823" s="37"/>
      <c r="I823" s="37"/>
      <c r="J823" s="37"/>
    </row>
    <row r="824" spans="1:10">
      <c r="A824" s="37"/>
      <c r="B824" s="401"/>
      <c r="C824" s="401"/>
      <c r="D824" s="401"/>
      <c r="E824" s="37"/>
      <c r="F824" s="57"/>
      <c r="G824" s="37"/>
      <c r="H824" s="37"/>
      <c r="I824" s="37"/>
      <c r="J824" s="37"/>
    </row>
    <row r="825" spans="1:10">
      <c r="A825" s="37"/>
      <c r="B825" s="401"/>
      <c r="C825" s="401"/>
      <c r="D825" s="401"/>
      <c r="E825" s="37"/>
      <c r="F825" s="57"/>
      <c r="G825" s="37"/>
      <c r="H825" s="37"/>
      <c r="I825" s="37"/>
      <c r="J825" s="37"/>
    </row>
    <row r="826" spans="1:10">
      <c r="A826" s="37"/>
      <c r="B826" s="401"/>
      <c r="C826" s="401"/>
      <c r="D826" s="401"/>
      <c r="E826" s="37"/>
      <c r="F826" s="57"/>
      <c r="G826" s="37"/>
      <c r="H826" s="37"/>
      <c r="I826" s="37"/>
      <c r="J826" s="37"/>
    </row>
    <row r="827" spans="1:10">
      <c r="A827" s="37"/>
      <c r="B827" s="401"/>
      <c r="C827" s="401"/>
      <c r="D827" s="401"/>
      <c r="E827" s="37"/>
      <c r="F827" s="57"/>
      <c r="G827" s="37"/>
      <c r="H827" s="37"/>
      <c r="I827" s="37"/>
      <c r="J827" s="37"/>
    </row>
    <row r="828" spans="1:10">
      <c r="A828" s="37"/>
      <c r="B828" s="401"/>
      <c r="C828" s="401"/>
      <c r="D828" s="401"/>
      <c r="E828" s="37"/>
      <c r="F828" s="57"/>
      <c r="G828" s="37"/>
      <c r="H828" s="37"/>
      <c r="I828" s="37"/>
      <c r="J828" s="37"/>
    </row>
    <row r="829" spans="1:10">
      <c r="A829" s="37"/>
      <c r="B829" s="401"/>
      <c r="C829" s="401"/>
      <c r="D829" s="401"/>
      <c r="E829" s="37"/>
      <c r="F829" s="57"/>
      <c r="G829" s="37"/>
      <c r="H829" s="37"/>
      <c r="I829" s="37"/>
      <c r="J829" s="37"/>
    </row>
    <row r="830" spans="1:10">
      <c r="A830" s="37"/>
      <c r="B830" s="401"/>
      <c r="C830" s="401"/>
      <c r="D830" s="401"/>
      <c r="E830" s="37"/>
      <c r="F830" s="57"/>
      <c r="G830" s="37"/>
      <c r="H830" s="37"/>
      <c r="I830" s="37"/>
      <c r="J830" s="37"/>
    </row>
    <row r="831" spans="1:10">
      <c r="A831" s="37"/>
      <c r="B831" s="401"/>
      <c r="C831" s="401"/>
      <c r="D831" s="401"/>
      <c r="E831" s="37"/>
      <c r="F831" s="57"/>
      <c r="G831" s="37"/>
      <c r="H831" s="37"/>
      <c r="I831" s="37"/>
      <c r="J831" s="37"/>
    </row>
    <row r="832" spans="1:10">
      <c r="A832" s="37"/>
      <c r="B832" s="401"/>
      <c r="C832" s="401"/>
      <c r="D832" s="401"/>
      <c r="E832" s="37"/>
      <c r="F832" s="57"/>
      <c r="G832" s="37"/>
      <c r="H832" s="37"/>
      <c r="I832" s="37"/>
      <c r="J832" s="37"/>
    </row>
    <row r="833" spans="1:10">
      <c r="A833" s="37"/>
      <c r="B833" s="401"/>
      <c r="C833" s="401"/>
      <c r="D833" s="401"/>
      <c r="E833" s="37"/>
      <c r="F833" s="57"/>
      <c r="G833" s="37"/>
      <c r="H833" s="37"/>
      <c r="I833" s="37"/>
      <c r="J833" s="37"/>
    </row>
    <row r="834" spans="1:10">
      <c r="A834" s="37"/>
      <c r="B834" s="401"/>
      <c r="C834" s="401"/>
      <c r="D834" s="401"/>
      <c r="E834" s="37"/>
      <c r="F834" s="57"/>
      <c r="G834" s="37"/>
      <c r="H834" s="37"/>
      <c r="I834" s="37"/>
      <c r="J834" s="37"/>
    </row>
    <row r="835" spans="1:10">
      <c r="A835" s="37"/>
      <c r="B835" s="401"/>
      <c r="C835" s="401"/>
      <c r="D835" s="401"/>
      <c r="E835" s="37"/>
      <c r="F835" s="57"/>
      <c r="G835" s="37"/>
      <c r="H835" s="37"/>
      <c r="I835" s="37"/>
      <c r="J835" s="37"/>
    </row>
    <row r="836" spans="1:10">
      <c r="A836" s="37"/>
      <c r="B836" s="401"/>
      <c r="C836" s="401"/>
      <c r="D836" s="401"/>
      <c r="E836" s="37"/>
      <c r="F836" s="57"/>
      <c r="G836" s="37"/>
      <c r="H836" s="37"/>
      <c r="I836" s="37"/>
      <c r="J836" s="37"/>
    </row>
    <row r="837" spans="1:10">
      <c r="A837" s="37"/>
      <c r="B837" s="401"/>
      <c r="C837" s="401"/>
      <c r="D837" s="401"/>
      <c r="E837" s="37"/>
      <c r="F837" s="57"/>
      <c r="G837" s="37"/>
      <c r="H837" s="37"/>
      <c r="I837" s="37"/>
      <c r="J837" s="37"/>
    </row>
    <row r="838" spans="1:10">
      <c r="A838" s="37"/>
      <c r="B838" s="401"/>
      <c r="C838" s="401"/>
      <c r="D838" s="401"/>
      <c r="E838" s="37"/>
      <c r="F838" s="57"/>
      <c r="G838" s="37"/>
      <c r="H838" s="37"/>
      <c r="I838" s="37"/>
      <c r="J838" s="37"/>
    </row>
    <row r="839" spans="1:10">
      <c r="A839" s="37"/>
      <c r="B839" s="401"/>
      <c r="C839" s="401"/>
      <c r="D839" s="401"/>
      <c r="E839" s="37"/>
      <c r="F839" s="57"/>
      <c r="G839" s="37"/>
      <c r="H839" s="37"/>
      <c r="I839" s="37"/>
      <c r="J839" s="37"/>
    </row>
    <row r="840" spans="1:10">
      <c r="A840" s="37"/>
      <c r="B840" s="401"/>
      <c r="C840" s="401"/>
      <c r="D840" s="401"/>
      <c r="E840" s="37"/>
      <c r="F840" s="57"/>
      <c r="G840" s="37"/>
      <c r="H840" s="37"/>
      <c r="I840" s="37"/>
      <c r="J840" s="37"/>
    </row>
    <row r="841" spans="1:10">
      <c r="A841" s="37"/>
      <c r="B841" s="401"/>
      <c r="C841" s="401"/>
      <c r="D841" s="401"/>
      <c r="E841" s="37"/>
      <c r="F841" s="57"/>
      <c r="G841" s="37"/>
      <c r="H841" s="37"/>
      <c r="I841" s="37"/>
      <c r="J841" s="37"/>
    </row>
    <row r="842" spans="1:10">
      <c r="A842" s="37"/>
      <c r="B842" s="401"/>
      <c r="C842" s="401"/>
      <c r="D842" s="401"/>
      <c r="E842" s="37"/>
      <c r="F842" s="57"/>
      <c r="G842" s="37"/>
      <c r="H842" s="37"/>
      <c r="I842" s="37"/>
      <c r="J842" s="37"/>
    </row>
    <row r="843" spans="1:10">
      <c r="A843" s="37"/>
      <c r="B843" s="401"/>
      <c r="C843" s="401"/>
      <c r="D843" s="401"/>
      <c r="E843" s="37"/>
      <c r="F843" s="57"/>
      <c r="G843" s="37"/>
      <c r="H843" s="37"/>
      <c r="I843" s="37"/>
      <c r="J843" s="37"/>
    </row>
    <row r="844" spans="1:10">
      <c r="A844" s="37"/>
      <c r="B844" s="401"/>
      <c r="C844" s="401"/>
      <c r="D844" s="401"/>
      <c r="E844" s="37"/>
      <c r="F844" s="57"/>
      <c r="G844" s="37"/>
      <c r="H844" s="37"/>
      <c r="I844" s="37"/>
      <c r="J844" s="37"/>
    </row>
    <row r="845" spans="1:10">
      <c r="A845" s="37"/>
      <c r="B845" s="401"/>
      <c r="C845" s="401"/>
      <c r="D845" s="401"/>
      <c r="E845" s="37"/>
      <c r="F845" s="57"/>
      <c r="G845" s="37"/>
      <c r="H845" s="37"/>
      <c r="I845" s="37"/>
      <c r="J845" s="37"/>
    </row>
    <row r="846" spans="1:10">
      <c r="A846" s="37"/>
      <c r="B846" s="401"/>
      <c r="C846" s="401"/>
      <c r="D846" s="401"/>
      <c r="E846" s="37"/>
      <c r="F846" s="57"/>
      <c r="G846" s="37"/>
      <c r="H846" s="37"/>
      <c r="I846" s="37"/>
      <c r="J846" s="37"/>
    </row>
    <row r="847" spans="1:10">
      <c r="A847" s="37"/>
      <c r="B847" s="401"/>
      <c r="C847" s="401"/>
      <c r="D847" s="401"/>
      <c r="E847" s="37"/>
      <c r="F847" s="57"/>
      <c r="G847" s="37"/>
      <c r="H847" s="37"/>
      <c r="I847" s="37"/>
      <c r="J847" s="37"/>
    </row>
    <row r="848" spans="1:10">
      <c r="A848" s="37"/>
      <c r="B848" s="401"/>
      <c r="C848" s="401"/>
      <c r="D848" s="401"/>
      <c r="E848" s="37"/>
      <c r="F848" s="57"/>
      <c r="G848" s="37"/>
      <c r="H848" s="37"/>
      <c r="I848" s="37"/>
      <c r="J848" s="37"/>
    </row>
    <row r="849" spans="1:10">
      <c r="A849" s="37"/>
      <c r="B849" s="401"/>
      <c r="C849" s="401"/>
      <c r="D849" s="401"/>
      <c r="E849" s="37"/>
      <c r="F849" s="57"/>
      <c r="G849" s="37"/>
      <c r="H849" s="37"/>
      <c r="I849" s="37"/>
      <c r="J849" s="37"/>
    </row>
    <row r="850" spans="1:10">
      <c r="A850" s="37"/>
      <c r="B850" s="401"/>
      <c r="C850" s="401"/>
      <c r="D850" s="401"/>
      <c r="E850" s="37"/>
      <c r="F850" s="57"/>
      <c r="G850" s="37"/>
      <c r="H850" s="37"/>
      <c r="I850" s="37"/>
      <c r="J850" s="37"/>
    </row>
    <row r="851" spans="1:10">
      <c r="A851" s="37"/>
      <c r="B851" s="401"/>
      <c r="C851" s="401"/>
      <c r="D851" s="401"/>
      <c r="E851" s="37"/>
      <c r="F851" s="57"/>
      <c r="G851" s="37"/>
      <c r="H851" s="37"/>
      <c r="I851" s="37"/>
      <c r="J851" s="37"/>
    </row>
    <row r="852" spans="1:10">
      <c r="A852" s="37"/>
      <c r="B852" s="401"/>
      <c r="C852" s="401"/>
      <c r="D852" s="401"/>
      <c r="E852" s="37"/>
      <c r="F852" s="57"/>
      <c r="G852" s="37"/>
      <c r="H852" s="37"/>
      <c r="I852" s="37"/>
      <c r="J852" s="37"/>
    </row>
    <row r="853" spans="1:10">
      <c r="A853" s="37"/>
      <c r="B853" s="401"/>
      <c r="C853" s="401"/>
      <c r="D853" s="401"/>
      <c r="E853" s="37"/>
      <c r="F853" s="57"/>
      <c r="G853" s="37"/>
      <c r="H853" s="37"/>
      <c r="I853" s="37"/>
      <c r="J853" s="37"/>
    </row>
    <row r="854" spans="1:10">
      <c r="A854" s="37"/>
      <c r="B854" s="401"/>
      <c r="C854" s="401"/>
      <c r="D854" s="401"/>
      <c r="E854" s="37"/>
      <c r="F854" s="57"/>
      <c r="G854" s="37"/>
      <c r="H854" s="37"/>
      <c r="I854" s="37"/>
      <c r="J854" s="37"/>
    </row>
    <row r="855" spans="1:10">
      <c r="A855" s="37"/>
      <c r="B855" s="401"/>
      <c r="C855" s="401"/>
      <c r="D855" s="401"/>
      <c r="E855" s="37"/>
      <c r="F855" s="57"/>
      <c r="G855" s="37"/>
      <c r="H855" s="37"/>
      <c r="I855" s="37"/>
      <c r="J855" s="37"/>
    </row>
    <row r="856" spans="1:10">
      <c r="A856" s="37"/>
      <c r="B856" s="401"/>
      <c r="C856" s="401"/>
      <c r="D856" s="401"/>
      <c r="E856" s="37"/>
      <c r="F856" s="57"/>
      <c r="G856" s="37"/>
      <c r="H856" s="37"/>
      <c r="I856" s="37"/>
      <c r="J856" s="37"/>
    </row>
    <row r="857" spans="1:10">
      <c r="A857" s="37"/>
      <c r="B857" s="401"/>
      <c r="C857" s="401"/>
      <c r="D857" s="401"/>
      <c r="E857" s="37"/>
      <c r="F857" s="57"/>
      <c r="G857" s="37"/>
      <c r="H857" s="37"/>
      <c r="I857" s="37"/>
      <c r="J857" s="37"/>
    </row>
    <row r="858" spans="1:10">
      <c r="A858" s="37"/>
      <c r="B858" s="401"/>
      <c r="C858" s="401"/>
      <c r="D858" s="401"/>
      <c r="E858" s="37"/>
      <c r="F858" s="57"/>
      <c r="G858" s="37"/>
      <c r="H858" s="37"/>
      <c r="I858" s="37"/>
      <c r="J858" s="37"/>
    </row>
    <row r="859" spans="1:10">
      <c r="A859" s="37"/>
      <c r="B859" s="401"/>
      <c r="C859" s="401"/>
      <c r="D859" s="401"/>
      <c r="E859" s="37"/>
      <c r="F859" s="57"/>
      <c r="G859" s="37"/>
      <c r="H859" s="37"/>
      <c r="I859" s="37"/>
      <c r="J859" s="37"/>
    </row>
    <row r="860" spans="1:10">
      <c r="A860" s="37"/>
      <c r="B860" s="401"/>
      <c r="C860" s="401"/>
      <c r="D860" s="401"/>
      <c r="E860" s="37"/>
      <c r="F860" s="57"/>
      <c r="G860" s="37"/>
      <c r="H860" s="37"/>
      <c r="I860" s="37"/>
      <c r="J860" s="37"/>
    </row>
    <row r="861" spans="1:10">
      <c r="A861" s="37"/>
      <c r="B861" s="401"/>
      <c r="C861" s="401"/>
      <c r="D861" s="401"/>
      <c r="E861" s="37"/>
      <c r="F861" s="57"/>
      <c r="G861" s="37"/>
      <c r="H861" s="37"/>
      <c r="I861" s="37"/>
      <c r="J861" s="37"/>
    </row>
    <row r="862" spans="1:10">
      <c r="A862" s="37"/>
      <c r="B862" s="401"/>
      <c r="C862" s="401"/>
      <c r="D862" s="401"/>
      <c r="E862" s="37"/>
      <c r="F862" s="57"/>
      <c r="G862" s="37"/>
      <c r="H862" s="37"/>
      <c r="I862" s="37"/>
      <c r="J862" s="37"/>
    </row>
    <row r="863" spans="1:10">
      <c r="A863" s="37"/>
      <c r="B863" s="401"/>
      <c r="C863" s="401"/>
      <c r="D863" s="401"/>
      <c r="E863" s="37"/>
      <c r="F863" s="57"/>
      <c r="G863" s="37"/>
      <c r="H863" s="37"/>
      <c r="I863" s="37"/>
      <c r="J863" s="37"/>
    </row>
    <row r="864" spans="1:10">
      <c r="A864" s="37"/>
      <c r="B864" s="401"/>
      <c r="C864" s="401"/>
      <c r="D864" s="401"/>
      <c r="E864" s="37"/>
      <c r="F864" s="57"/>
      <c r="G864" s="37"/>
      <c r="H864" s="37"/>
      <c r="I864" s="37"/>
      <c r="J864" s="37"/>
    </row>
    <row r="865" spans="1:10">
      <c r="A865" s="37"/>
      <c r="B865" s="401"/>
      <c r="C865" s="401"/>
      <c r="D865" s="401"/>
      <c r="E865" s="37"/>
      <c r="F865" s="57"/>
      <c r="G865" s="37"/>
      <c r="H865" s="37"/>
      <c r="I865" s="37"/>
      <c r="J865" s="37"/>
    </row>
    <row r="866" spans="1:10">
      <c r="A866" s="37"/>
      <c r="B866" s="401"/>
      <c r="C866" s="401"/>
      <c r="D866" s="401"/>
      <c r="E866" s="37"/>
      <c r="F866" s="57"/>
      <c r="G866" s="37"/>
      <c r="H866" s="37"/>
      <c r="I866" s="37"/>
      <c r="J866" s="37"/>
    </row>
    <row r="867" spans="1:10">
      <c r="A867" s="37"/>
      <c r="B867" s="401"/>
      <c r="C867" s="401"/>
      <c r="D867" s="401"/>
      <c r="E867" s="37"/>
      <c r="F867" s="57"/>
      <c r="G867" s="37"/>
      <c r="H867" s="37"/>
      <c r="I867" s="37"/>
      <c r="J867" s="37"/>
    </row>
    <row r="868" spans="1:10">
      <c r="A868" s="37"/>
      <c r="B868" s="401"/>
      <c r="C868" s="401"/>
      <c r="D868" s="401"/>
      <c r="E868" s="37"/>
      <c r="F868" s="57"/>
      <c r="G868" s="37"/>
      <c r="H868" s="37"/>
      <c r="I868" s="37"/>
      <c r="J868" s="37"/>
    </row>
    <row r="869" spans="1:10">
      <c r="A869" s="37"/>
      <c r="B869" s="401"/>
      <c r="C869" s="401"/>
      <c r="D869" s="401"/>
      <c r="E869" s="37"/>
      <c r="F869" s="57"/>
      <c r="G869" s="37"/>
      <c r="H869" s="37"/>
      <c r="I869" s="37"/>
      <c r="J869" s="37"/>
    </row>
    <row r="870" spans="1:10">
      <c r="A870" s="37"/>
      <c r="B870" s="401"/>
      <c r="C870" s="401"/>
      <c r="D870" s="401"/>
      <c r="E870" s="37"/>
      <c r="F870" s="57"/>
      <c r="G870" s="37"/>
      <c r="H870" s="37"/>
      <c r="I870" s="37"/>
      <c r="J870" s="37"/>
    </row>
    <row r="871" spans="1:10">
      <c r="A871" s="37"/>
      <c r="B871" s="401"/>
      <c r="C871" s="401"/>
      <c r="D871" s="401"/>
      <c r="E871" s="37"/>
      <c r="F871" s="57"/>
      <c r="G871" s="37"/>
      <c r="H871" s="37"/>
      <c r="I871" s="37"/>
      <c r="J871" s="37"/>
    </row>
    <row r="872" spans="1:10">
      <c r="A872" s="37"/>
      <c r="B872" s="401"/>
      <c r="C872" s="401"/>
      <c r="D872" s="401"/>
      <c r="E872" s="37"/>
      <c r="F872" s="57"/>
      <c r="G872" s="37"/>
      <c r="H872" s="37"/>
      <c r="I872" s="37"/>
      <c r="J872" s="37"/>
    </row>
    <row r="873" spans="1:10">
      <c r="A873" s="37"/>
      <c r="B873" s="401"/>
      <c r="C873" s="401"/>
      <c r="D873" s="401"/>
      <c r="E873" s="37"/>
      <c r="F873" s="57"/>
      <c r="G873" s="37"/>
      <c r="H873" s="37"/>
      <c r="I873" s="37"/>
      <c r="J873" s="37"/>
    </row>
    <row r="874" spans="1:10">
      <c r="A874" s="37"/>
      <c r="B874" s="401"/>
      <c r="C874" s="401"/>
      <c r="D874" s="401"/>
      <c r="E874" s="37"/>
      <c r="F874" s="57"/>
      <c r="G874" s="37"/>
      <c r="H874" s="37"/>
      <c r="I874" s="37"/>
      <c r="J874" s="37"/>
    </row>
    <row r="875" spans="1:10">
      <c r="A875" s="37"/>
      <c r="B875" s="401"/>
      <c r="C875" s="401"/>
      <c r="D875" s="401"/>
      <c r="E875" s="37"/>
      <c r="F875" s="57"/>
      <c r="G875" s="37"/>
      <c r="H875" s="37"/>
      <c r="I875" s="37"/>
      <c r="J875" s="37"/>
    </row>
    <row r="876" spans="1:10">
      <c r="A876" s="37"/>
      <c r="B876" s="401"/>
      <c r="C876" s="401"/>
      <c r="D876" s="401"/>
      <c r="E876" s="37"/>
      <c r="F876" s="57"/>
      <c r="G876" s="37"/>
      <c r="H876" s="37"/>
      <c r="I876" s="37"/>
      <c r="J876" s="37"/>
    </row>
    <row r="877" spans="1:10">
      <c r="A877" s="37"/>
      <c r="B877" s="401"/>
      <c r="C877" s="401"/>
      <c r="D877" s="401"/>
      <c r="E877" s="37"/>
      <c r="F877" s="57"/>
      <c r="G877" s="37"/>
      <c r="H877" s="37"/>
      <c r="I877" s="37"/>
      <c r="J877" s="37"/>
    </row>
    <row r="878" spans="1:10">
      <c r="A878" s="37"/>
      <c r="B878" s="401"/>
      <c r="C878" s="401"/>
      <c r="D878" s="401"/>
      <c r="E878" s="37"/>
      <c r="F878" s="57"/>
      <c r="G878" s="37"/>
      <c r="H878" s="37"/>
      <c r="I878" s="37"/>
      <c r="J878" s="37"/>
    </row>
    <row r="879" spans="1:10">
      <c r="A879" s="37"/>
      <c r="B879" s="401"/>
      <c r="C879" s="401"/>
      <c r="D879" s="401"/>
      <c r="E879" s="37"/>
      <c r="F879" s="57"/>
      <c r="G879" s="37"/>
      <c r="H879" s="37"/>
      <c r="I879" s="37"/>
      <c r="J879" s="37"/>
    </row>
    <row r="880" spans="1:10">
      <c r="A880" s="37"/>
      <c r="B880" s="401"/>
      <c r="C880" s="401"/>
      <c r="D880" s="401"/>
      <c r="E880" s="37"/>
      <c r="F880" s="57"/>
      <c r="G880" s="37"/>
      <c r="H880" s="37"/>
      <c r="I880" s="37"/>
      <c r="J880" s="37"/>
    </row>
    <row r="881" spans="1:10">
      <c r="A881" s="37"/>
      <c r="B881" s="401"/>
      <c r="C881" s="401"/>
      <c r="D881" s="401"/>
      <c r="E881" s="37"/>
      <c r="F881" s="57"/>
      <c r="G881" s="37"/>
      <c r="H881" s="37"/>
      <c r="I881" s="37"/>
      <c r="J881" s="37"/>
    </row>
    <row r="882" spans="1:10">
      <c r="A882" s="37"/>
      <c r="B882" s="401"/>
      <c r="C882" s="401"/>
      <c r="D882" s="401"/>
      <c r="E882" s="37"/>
      <c r="F882" s="57"/>
      <c r="G882" s="37"/>
      <c r="H882" s="37"/>
      <c r="I882" s="37"/>
      <c r="J882" s="37"/>
    </row>
    <row r="883" spans="1:10">
      <c r="A883" s="37"/>
      <c r="B883" s="401"/>
      <c r="C883" s="401"/>
      <c r="D883" s="401"/>
      <c r="E883" s="37"/>
      <c r="F883" s="57"/>
      <c r="G883" s="37"/>
      <c r="H883" s="37"/>
      <c r="I883" s="37"/>
      <c r="J883" s="37"/>
    </row>
    <row r="884" spans="1:10">
      <c r="A884" s="37"/>
      <c r="B884" s="401"/>
      <c r="C884" s="401"/>
      <c r="D884" s="401"/>
      <c r="E884" s="37"/>
      <c r="F884" s="57"/>
      <c r="G884" s="37"/>
      <c r="H884" s="37"/>
      <c r="I884" s="37"/>
      <c r="J884" s="37"/>
    </row>
    <row r="885" spans="1:10">
      <c r="A885" s="37"/>
      <c r="B885" s="401"/>
      <c r="C885" s="401"/>
      <c r="D885" s="401"/>
      <c r="E885" s="37"/>
      <c r="F885" s="57"/>
      <c r="G885" s="37"/>
      <c r="H885" s="37"/>
      <c r="I885" s="37"/>
      <c r="J885" s="37"/>
    </row>
    <row r="886" spans="1:10">
      <c r="A886" s="37"/>
      <c r="B886" s="401"/>
      <c r="C886" s="401"/>
      <c r="D886" s="401"/>
      <c r="E886" s="37"/>
      <c r="F886" s="57"/>
      <c r="G886" s="37"/>
      <c r="H886" s="37"/>
      <c r="I886" s="37"/>
      <c r="J886" s="37"/>
    </row>
    <row r="887" spans="1:10">
      <c r="A887" s="37"/>
      <c r="B887" s="401"/>
      <c r="C887" s="401"/>
      <c r="D887" s="401"/>
      <c r="E887" s="37"/>
      <c r="F887" s="57"/>
      <c r="G887" s="37"/>
      <c r="H887" s="37"/>
      <c r="I887" s="37"/>
      <c r="J887" s="37"/>
    </row>
    <row r="888" spans="1:10">
      <c r="A888" s="37"/>
      <c r="B888" s="401"/>
      <c r="C888" s="401"/>
      <c r="D888" s="401"/>
      <c r="E888" s="37"/>
      <c r="F888" s="57"/>
      <c r="G888" s="37"/>
      <c r="H888" s="37"/>
      <c r="I888" s="37"/>
      <c r="J888" s="37"/>
    </row>
    <row r="889" spans="1:10">
      <c r="A889" s="37"/>
      <c r="B889" s="401"/>
      <c r="C889" s="401"/>
      <c r="D889" s="401"/>
      <c r="E889" s="37"/>
      <c r="F889" s="57"/>
      <c r="G889" s="37"/>
      <c r="H889" s="37"/>
      <c r="I889" s="37"/>
      <c r="J889" s="37"/>
    </row>
    <row r="890" spans="1:10">
      <c r="A890" s="37"/>
      <c r="B890" s="401"/>
      <c r="C890" s="401"/>
      <c r="D890" s="401"/>
      <c r="E890" s="37"/>
      <c r="F890" s="57"/>
      <c r="G890" s="37"/>
      <c r="H890" s="37"/>
      <c r="I890" s="37"/>
      <c r="J890" s="37"/>
    </row>
    <row r="891" spans="1:10">
      <c r="A891" s="37"/>
      <c r="B891" s="401"/>
      <c r="C891" s="401"/>
      <c r="D891" s="401"/>
      <c r="E891" s="37"/>
      <c r="F891" s="57"/>
      <c r="G891" s="37"/>
      <c r="H891" s="37"/>
      <c r="I891" s="37"/>
      <c r="J891" s="37"/>
    </row>
    <row r="892" spans="1:10">
      <c r="A892" s="37"/>
      <c r="B892" s="401"/>
      <c r="C892" s="401"/>
      <c r="D892" s="401"/>
      <c r="E892" s="37"/>
      <c r="F892" s="57"/>
      <c r="G892" s="37"/>
      <c r="H892" s="37"/>
      <c r="I892" s="37"/>
      <c r="J892" s="37"/>
    </row>
    <row r="893" spans="1:10">
      <c r="A893" s="37"/>
      <c r="B893" s="401"/>
      <c r="C893" s="401"/>
      <c r="D893" s="401"/>
      <c r="E893" s="37"/>
      <c r="F893" s="57"/>
      <c r="G893" s="37"/>
      <c r="H893" s="37"/>
      <c r="I893" s="37"/>
      <c r="J893" s="37"/>
    </row>
    <row r="894" spans="1:10">
      <c r="A894" s="37"/>
      <c r="B894" s="401"/>
      <c r="C894" s="401"/>
      <c r="D894" s="401"/>
      <c r="E894" s="37"/>
      <c r="F894" s="57"/>
      <c r="G894" s="37"/>
      <c r="H894" s="37"/>
      <c r="I894" s="37"/>
      <c r="J894" s="37"/>
    </row>
    <row r="895" spans="1:10">
      <c r="A895" s="37"/>
      <c r="B895" s="401"/>
      <c r="C895" s="401"/>
      <c r="D895" s="401"/>
      <c r="E895" s="37"/>
      <c r="F895" s="57"/>
      <c r="G895" s="37"/>
      <c r="H895" s="37"/>
      <c r="I895" s="37"/>
      <c r="J895" s="37"/>
    </row>
    <row r="896" spans="1:10">
      <c r="A896" s="37"/>
      <c r="B896" s="401"/>
      <c r="C896" s="401"/>
      <c r="D896" s="401"/>
      <c r="E896" s="37"/>
      <c r="F896" s="57"/>
      <c r="G896" s="37"/>
      <c r="H896" s="37"/>
      <c r="I896" s="37"/>
      <c r="J896" s="37"/>
    </row>
    <row r="897" spans="1:10">
      <c r="A897" s="37"/>
      <c r="B897" s="401"/>
      <c r="C897" s="401"/>
      <c r="D897" s="401"/>
      <c r="E897" s="37"/>
      <c r="F897" s="57"/>
      <c r="G897" s="37"/>
      <c r="H897" s="37"/>
      <c r="I897" s="37"/>
      <c r="J897" s="37"/>
    </row>
    <row r="898" spans="1:10">
      <c r="A898" s="37"/>
      <c r="B898" s="401"/>
      <c r="C898" s="401"/>
      <c r="D898" s="401"/>
      <c r="E898" s="37"/>
      <c r="F898" s="57"/>
      <c r="G898" s="37"/>
      <c r="H898" s="37"/>
      <c r="I898" s="37"/>
      <c r="J898" s="37"/>
    </row>
    <row r="899" spans="1:10">
      <c r="A899" s="37"/>
      <c r="B899" s="401"/>
      <c r="C899" s="401"/>
      <c r="D899" s="401"/>
      <c r="E899" s="37"/>
      <c r="F899" s="57"/>
      <c r="G899" s="37"/>
      <c r="H899" s="37"/>
      <c r="I899" s="37"/>
      <c r="J899" s="37"/>
    </row>
    <row r="900" spans="1:10">
      <c r="A900" s="37"/>
      <c r="B900" s="401"/>
      <c r="C900" s="401"/>
      <c r="D900" s="401"/>
      <c r="E900" s="37"/>
      <c r="F900" s="57"/>
      <c r="G900" s="37"/>
      <c r="H900" s="37"/>
      <c r="I900" s="37"/>
      <c r="J900" s="37"/>
    </row>
    <row r="901" spans="1:10">
      <c r="A901" s="37"/>
      <c r="B901" s="401"/>
      <c r="C901" s="401"/>
      <c r="D901" s="401"/>
      <c r="E901" s="37"/>
      <c r="F901" s="57"/>
      <c r="G901" s="37"/>
      <c r="H901" s="37"/>
      <c r="I901" s="37"/>
      <c r="J901" s="37"/>
    </row>
    <row r="902" spans="1:10">
      <c r="A902" s="37"/>
      <c r="B902" s="401"/>
      <c r="C902" s="401"/>
      <c r="D902" s="401"/>
      <c r="E902" s="37"/>
      <c r="F902" s="57"/>
      <c r="G902" s="37"/>
      <c r="H902" s="37"/>
      <c r="I902" s="37"/>
      <c r="J902" s="37"/>
    </row>
    <row r="903" spans="1:10">
      <c r="A903" s="37"/>
      <c r="B903" s="401"/>
      <c r="C903" s="401"/>
      <c r="D903" s="401"/>
      <c r="E903" s="37"/>
      <c r="F903" s="57"/>
      <c r="G903" s="37"/>
      <c r="H903" s="37"/>
      <c r="I903" s="37"/>
      <c r="J903" s="37"/>
    </row>
    <row r="904" spans="1:10">
      <c r="A904" s="37"/>
      <c r="B904" s="401"/>
      <c r="C904" s="401"/>
      <c r="D904" s="401"/>
      <c r="E904" s="37"/>
      <c r="F904" s="57"/>
      <c r="G904" s="37"/>
      <c r="H904" s="37"/>
      <c r="I904" s="37"/>
      <c r="J904" s="37"/>
    </row>
    <row r="905" spans="1:10">
      <c r="A905" s="37"/>
      <c r="B905" s="401"/>
      <c r="C905" s="401"/>
      <c r="D905" s="401"/>
      <c r="E905" s="37"/>
      <c r="F905" s="57"/>
      <c r="G905" s="37"/>
      <c r="H905" s="37"/>
      <c r="I905" s="37"/>
      <c r="J905" s="37"/>
    </row>
    <row r="906" spans="1:10">
      <c r="A906" s="37"/>
      <c r="B906" s="401"/>
      <c r="C906" s="401"/>
      <c r="D906" s="401"/>
      <c r="E906" s="37"/>
      <c r="F906" s="57"/>
      <c r="G906" s="37"/>
      <c r="H906" s="37"/>
      <c r="I906" s="37"/>
      <c r="J906" s="37"/>
    </row>
    <row r="907" spans="1:10">
      <c r="A907" s="37"/>
      <c r="B907" s="401"/>
      <c r="C907" s="401"/>
      <c r="D907" s="401"/>
      <c r="E907" s="37"/>
      <c r="F907" s="57"/>
      <c r="G907" s="37"/>
      <c r="H907" s="37"/>
      <c r="I907" s="37"/>
      <c r="J907" s="37"/>
    </row>
    <row r="908" spans="1:10">
      <c r="A908" s="37"/>
      <c r="B908" s="401"/>
      <c r="C908" s="401"/>
      <c r="D908" s="401"/>
      <c r="E908" s="37"/>
      <c r="F908" s="57"/>
      <c r="G908" s="37"/>
      <c r="H908" s="37"/>
      <c r="I908" s="37"/>
      <c r="J908" s="37"/>
    </row>
    <row r="909" spans="1:10">
      <c r="A909" s="37"/>
      <c r="B909" s="401"/>
      <c r="C909" s="401"/>
      <c r="D909" s="401"/>
      <c r="E909" s="37"/>
      <c r="F909" s="57"/>
      <c r="G909" s="37"/>
      <c r="H909" s="37"/>
      <c r="I909" s="37"/>
      <c r="J909" s="37"/>
    </row>
    <row r="910" spans="1:10">
      <c r="A910" s="37"/>
      <c r="B910" s="401"/>
      <c r="C910" s="401"/>
      <c r="D910" s="401"/>
      <c r="E910" s="37"/>
      <c r="F910" s="57"/>
      <c r="G910" s="37"/>
      <c r="H910" s="37"/>
      <c r="I910" s="37"/>
      <c r="J910" s="37"/>
    </row>
    <row r="911" spans="1:10">
      <c r="A911" s="37"/>
      <c r="B911" s="401"/>
      <c r="C911" s="401"/>
      <c r="D911" s="401"/>
      <c r="E911" s="37"/>
      <c r="F911" s="57"/>
      <c r="G911" s="37"/>
      <c r="H911" s="37"/>
      <c r="I911" s="37"/>
      <c r="J911" s="37"/>
    </row>
    <row r="912" spans="1:10">
      <c r="A912" s="37"/>
      <c r="B912" s="401"/>
      <c r="C912" s="401"/>
      <c r="D912" s="401"/>
      <c r="E912" s="37"/>
      <c r="F912" s="57"/>
      <c r="G912" s="37"/>
      <c r="H912" s="37"/>
      <c r="I912" s="37"/>
      <c r="J912" s="37"/>
    </row>
    <row r="913" spans="1:10">
      <c r="A913" s="37"/>
      <c r="B913" s="401"/>
      <c r="C913" s="401"/>
      <c r="D913" s="401"/>
      <c r="E913" s="37"/>
      <c r="F913" s="57"/>
      <c r="G913" s="37"/>
      <c r="H913" s="37"/>
      <c r="I913" s="37"/>
      <c r="J913" s="37"/>
    </row>
    <row r="914" spans="1:10">
      <c r="A914" s="37"/>
      <c r="B914" s="401"/>
      <c r="C914" s="401"/>
      <c r="D914" s="401"/>
      <c r="E914" s="37"/>
      <c r="F914" s="57"/>
      <c r="G914" s="37"/>
      <c r="H914" s="37"/>
      <c r="I914" s="37"/>
      <c r="J914" s="37"/>
    </row>
    <row r="915" spans="1:10">
      <c r="A915" s="37"/>
      <c r="B915" s="401"/>
      <c r="C915" s="401"/>
      <c r="D915" s="401"/>
      <c r="E915" s="37"/>
      <c r="F915" s="57"/>
      <c r="G915" s="37"/>
      <c r="H915" s="37"/>
      <c r="I915" s="37"/>
      <c r="J915" s="37"/>
    </row>
    <row r="916" spans="1:10">
      <c r="A916" s="37"/>
      <c r="B916" s="401"/>
      <c r="C916" s="401"/>
      <c r="D916" s="401"/>
      <c r="E916" s="37"/>
      <c r="F916" s="57"/>
      <c r="G916" s="37"/>
      <c r="H916" s="37"/>
      <c r="I916" s="37"/>
      <c r="J916" s="37"/>
    </row>
    <row r="917" spans="1:10">
      <c r="A917" s="37"/>
      <c r="B917" s="401"/>
      <c r="C917" s="401"/>
      <c r="D917" s="401"/>
      <c r="E917" s="37"/>
      <c r="F917" s="57"/>
      <c r="G917" s="37"/>
      <c r="H917" s="37"/>
      <c r="I917" s="37"/>
      <c r="J917" s="37"/>
    </row>
    <row r="918" spans="1:10">
      <c r="A918" s="37"/>
      <c r="B918" s="401"/>
      <c r="C918" s="401"/>
      <c r="D918" s="401"/>
      <c r="E918" s="37"/>
      <c r="F918" s="57"/>
      <c r="G918" s="37"/>
      <c r="H918" s="37"/>
      <c r="I918" s="37"/>
      <c r="J918" s="37"/>
    </row>
    <row r="919" spans="1:10">
      <c r="A919" s="37"/>
      <c r="B919" s="401"/>
      <c r="C919" s="401"/>
      <c r="D919" s="401"/>
      <c r="E919" s="37"/>
      <c r="F919" s="57"/>
      <c r="G919" s="37"/>
      <c r="H919" s="37"/>
      <c r="I919" s="37"/>
      <c r="J919" s="37"/>
    </row>
    <row r="920" spans="1:10">
      <c r="A920" s="37"/>
      <c r="B920" s="401"/>
      <c r="C920" s="401"/>
      <c r="D920" s="401"/>
      <c r="E920" s="37"/>
      <c r="F920" s="57"/>
      <c r="G920" s="37"/>
      <c r="H920" s="37"/>
      <c r="I920" s="37"/>
      <c r="J920" s="37"/>
    </row>
    <row r="921" spans="1:10">
      <c r="A921" s="37"/>
      <c r="B921" s="401"/>
      <c r="C921" s="401"/>
      <c r="D921" s="401"/>
      <c r="E921" s="37"/>
      <c r="F921" s="57"/>
      <c r="G921" s="37"/>
      <c r="H921" s="37"/>
      <c r="I921" s="37"/>
      <c r="J921" s="37"/>
    </row>
    <row r="922" spans="1:10">
      <c r="A922" s="37"/>
      <c r="B922" s="401"/>
      <c r="C922" s="401"/>
      <c r="D922" s="401"/>
      <c r="E922" s="37"/>
      <c r="F922" s="57"/>
      <c r="G922" s="37"/>
      <c r="H922" s="37"/>
      <c r="I922" s="37"/>
      <c r="J922" s="37"/>
    </row>
    <row r="923" spans="1:10">
      <c r="A923" s="37"/>
      <c r="B923" s="401"/>
      <c r="C923" s="401"/>
      <c r="D923" s="401"/>
      <c r="E923" s="37"/>
      <c r="F923" s="57"/>
      <c r="G923" s="37"/>
      <c r="H923" s="37"/>
      <c r="I923" s="37"/>
      <c r="J923" s="37"/>
    </row>
    <row r="924" spans="1:10">
      <c r="A924" s="37"/>
      <c r="B924" s="401"/>
      <c r="C924" s="401"/>
      <c r="D924" s="401"/>
      <c r="E924" s="37"/>
      <c r="F924" s="57"/>
      <c r="G924" s="37"/>
      <c r="H924" s="37"/>
      <c r="I924" s="37"/>
      <c r="J924" s="37"/>
    </row>
    <row r="925" spans="1:10">
      <c r="A925" s="37"/>
      <c r="B925" s="401"/>
      <c r="C925" s="401"/>
      <c r="D925" s="401"/>
      <c r="E925" s="37"/>
      <c r="F925" s="57"/>
      <c r="G925" s="37"/>
      <c r="H925" s="37"/>
      <c r="I925" s="37"/>
      <c r="J925" s="37"/>
    </row>
    <row r="926" spans="1:10">
      <c r="A926" s="37"/>
      <c r="B926" s="401"/>
      <c r="C926" s="401"/>
      <c r="D926" s="401"/>
      <c r="E926" s="37"/>
      <c r="F926" s="57"/>
      <c r="G926" s="37"/>
      <c r="H926" s="37"/>
      <c r="I926" s="37"/>
      <c r="J926" s="37"/>
    </row>
    <row r="927" spans="1:10">
      <c r="A927" s="37"/>
      <c r="B927" s="401"/>
      <c r="C927" s="401"/>
      <c r="D927" s="401"/>
      <c r="E927" s="37"/>
      <c r="F927" s="57"/>
      <c r="G927" s="37"/>
      <c r="H927" s="37"/>
      <c r="I927" s="37"/>
      <c r="J927" s="37"/>
    </row>
    <row r="928" spans="1:10">
      <c r="A928" s="37"/>
      <c r="B928" s="401"/>
      <c r="C928" s="401"/>
      <c r="D928" s="401"/>
      <c r="E928" s="37"/>
      <c r="F928" s="57"/>
      <c r="G928" s="37"/>
      <c r="H928" s="37"/>
      <c r="I928" s="37"/>
      <c r="J928" s="37"/>
    </row>
    <row r="929" spans="1:10">
      <c r="A929" s="37"/>
      <c r="B929" s="401"/>
      <c r="C929" s="401"/>
      <c r="D929" s="401"/>
      <c r="E929" s="37"/>
      <c r="F929" s="57"/>
      <c r="G929" s="37"/>
      <c r="H929" s="37"/>
      <c r="I929" s="37"/>
      <c r="J929" s="37"/>
    </row>
    <row r="930" spans="1:10">
      <c r="A930" s="37"/>
      <c r="B930" s="401"/>
      <c r="C930" s="401"/>
      <c r="D930" s="401"/>
      <c r="E930" s="37"/>
      <c r="F930" s="57"/>
      <c r="G930" s="37"/>
      <c r="H930" s="37"/>
      <c r="I930" s="37"/>
      <c r="J930" s="37"/>
    </row>
    <row r="931" spans="1:10">
      <c r="A931" s="37"/>
      <c r="B931" s="401"/>
      <c r="C931" s="401"/>
      <c r="D931" s="401"/>
      <c r="E931" s="37"/>
      <c r="F931" s="57"/>
      <c r="G931" s="37"/>
      <c r="H931" s="37"/>
      <c r="I931" s="37"/>
      <c r="J931" s="37"/>
    </row>
    <row r="932" spans="1:10">
      <c r="A932" s="37"/>
      <c r="B932" s="401"/>
      <c r="C932" s="401"/>
      <c r="D932" s="401"/>
      <c r="E932" s="37"/>
      <c r="F932" s="57"/>
      <c r="G932" s="37"/>
      <c r="H932" s="37"/>
      <c r="I932" s="37"/>
      <c r="J932" s="37"/>
    </row>
    <row r="933" spans="1:10">
      <c r="A933" s="37"/>
      <c r="B933" s="401"/>
      <c r="C933" s="401"/>
      <c r="D933" s="401"/>
      <c r="E933" s="37"/>
      <c r="F933" s="57"/>
      <c r="G933" s="37"/>
      <c r="H933" s="37"/>
      <c r="I933" s="37"/>
      <c r="J933" s="37"/>
    </row>
    <row r="934" spans="1:10">
      <c r="A934" s="37"/>
      <c r="B934" s="401"/>
      <c r="C934" s="401"/>
      <c r="D934" s="401"/>
      <c r="E934" s="37"/>
      <c r="F934" s="57"/>
      <c r="G934" s="37"/>
      <c r="H934" s="37"/>
      <c r="I934" s="37"/>
      <c r="J934" s="37"/>
    </row>
    <row r="935" spans="1:10">
      <c r="A935" s="37"/>
      <c r="B935" s="401"/>
      <c r="C935" s="401"/>
      <c r="D935" s="401"/>
      <c r="E935" s="37"/>
      <c r="F935" s="57"/>
      <c r="G935" s="37"/>
      <c r="H935" s="37"/>
      <c r="I935" s="37"/>
      <c r="J935" s="37"/>
    </row>
    <row r="936" spans="1:10">
      <c r="A936" s="37"/>
      <c r="B936" s="401"/>
      <c r="C936" s="401"/>
      <c r="D936" s="401"/>
      <c r="E936" s="37"/>
      <c r="F936" s="57"/>
      <c r="G936" s="37"/>
      <c r="H936" s="37"/>
      <c r="I936" s="37"/>
      <c r="J936" s="37"/>
    </row>
    <row r="937" spans="1:10">
      <c r="A937" s="37"/>
      <c r="B937" s="401"/>
      <c r="C937" s="401"/>
      <c r="D937" s="401"/>
      <c r="E937" s="37"/>
      <c r="F937" s="57"/>
      <c r="G937" s="37"/>
      <c r="H937" s="37"/>
      <c r="I937" s="37"/>
      <c r="J937" s="37"/>
    </row>
    <row r="938" spans="1:10">
      <c r="A938" s="37"/>
      <c r="B938" s="401"/>
      <c r="C938" s="401"/>
      <c r="D938" s="401"/>
      <c r="E938" s="37"/>
      <c r="F938" s="57"/>
      <c r="G938" s="37"/>
      <c r="H938" s="37"/>
      <c r="I938" s="37"/>
      <c r="J938" s="37"/>
    </row>
    <row r="939" spans="1:10">
      <c r="A939" s="37"/>
      <c r="B939" s="401"/>
      <c r="C939" s="401"/>
      <c r="D939" s="401"/>
      <c r="E939" s="37"/>
      <c r="F939" s="57"/>
      <c r="G939" s="37"/>
      <c r="H939" s="37"/>
      <c r="I939" s="37"/>
      <c r="J939" s="37"/>
    </row>
    <row r="940" spans="1:10">
      <c r="A940" s="37"/>
      <c r="B940" s="401"/>
      <c r="C940" s="401"/>
      <c r="D940" s="401"/>
      <c r="E940" s="37"/>
      <c r="F940" s="57"/>
      <c r="G940" s="37"/>
      <c r="H940" s="37"/>
      <c r="I940" s="37"/>
      <c r="J940" s="37"/>
    </row>
    <row r="941" spans="1:10">
      <c r="A941" s="37"/>
      <c r="B941" s="401"/>
      <c r="C941" s="401"/>
      <c r="D941" s="401"/>
      <c r="E941" s="37"/>
      <c r="F941" s="57"/>
      <c r="G941" s="37"/>
      <c r="H941" s="37"/>
      <c r="I941" s="37"/>
      <c r="J941" s="37"/>
    </row>
    <row r="942" spans="1:10">
      <c r="A942" s="37"/>
      <c r="B942" s="401"/>
      <c r="C942" s="401"/>
      <c r="D942" s="401"/>
      <c r="E942" s="37"/>
      <c r="F942" s="57"/>
      <c r="G942" s="37"/>
      <c r="H942" s="37"/>
      <c r="I942" s="37"/>
      <c r="J942" s="37"/>
    </row>
    <row r="943" spans="1:10">
      <c r="A943" s="37"/>
      <c r="B943" s="401"/>
      <c r="C943" s="401"/>
      <c r="D943" s="401"/>
      <c r="E943" s="37"/>
      <c r="F943" s="57"/>
      <c r="G943" s="37"/>
      <c r="H943" s="37"/>
      <c r="I943" s="37"/>
      <c r="J943" s="37"/>
    </row>
    <row r="944" spans="1:10">
      <c r="A944" s="37"/>
      <c r="B944" s="401"/>
      <c r="C944" s="401"/>
      <c r="D944" s="401"/>
      <c r="E944" s="37"/>
      <c r="F944" s="57"/>
      <c r="G944" s="37"/>
      <c r="H944" s="37"/>
      <c r="I944" s="37"/>
      <c r="J944" s="37"/>
    </row>
    <row r="945" spans="1:10">
      <c r="A945" s="37"/>
      <c r="B945" s="401"/>
      <c r="C945" s="401"/>
      <c r="D945" s="401"/>
      <c r="E945" s="37"/>
      <c r="F945" s="57"/>
      <c r="G945" s="37"/>
      <c r="H945" s="37"/>
      <c r="I945" s="37"/>
      <c r="J945" s="37"/>
    </row>
    <row r="946" spans="1:10">
      <c r="A946" s="37"/>
      <c r="B946" s="401"/>
      <c r="C946" s="401"/>
      <c r="D946" s="401"/>
      <c r="E946" s="37"/>
      <c r="F946" s="57"/>
      <c r="G946" s="37"/>
      <c r="H946" s="37"/>
      <c r="I946" s="37"/>
      <c r="J946" s="37"/>
    </row>
    <row r="947" spans="1:10">
      <c r="A947" s="37"/>
      <c r="B947" s="401"/>
      <c r="C947" s="401"/>
      <c r="D947" s="401"/>
      <c r="E947" s="37"/>
      <c r="F947" s="57"/>
      <c r="G947" s="37"/>
      <c r="H947" s="37"/>
      <c r="I947" s="37"/>
      <c r="J947" s="37"/>
    </row>
    <row r="948" spans="1:10">
      <c r="A948" s="37"/>
      <c r="B948" s="401"/>
      <c r="C948" s="401"/>
      <c r="D948" s="401"/>
      <c r="E948" s="37"/>
      <c r="F948" s="57"/>
      <c r="G948" s="37"/>
      <c r="H948" s="37"/>
      <c r="I948" s="37"/>
      <c r="J948" s="37"/>
    </row>
    <row r="949" spans="1:10">
      <c r="A949" s="37"/>
      <c r="B949" s="401"/>
      <c r="C949" s="401"/>
      <c r="D949" s="401"/>
      <c r="E949" s="37"/>
      <c r="F949" s="57"/>
      <c r="G949" s="37"/>
      <c r="H949" s="37"/>
      <c r="I949" s="37"/>
      <c r="J949" s="37"/>
    </row>
    <row r="950" spans="1:10">
      <c r="A950" s="37"/>
      <c r="B950" s="401"/>
      <c r="C950" s="401"/>
      <c r="D950" s="401"/>
      <c r="E950" s="37"/>
      <c r="F950" s="57"/>
      <c r="G950" s="37"/>
      <c r="H950" s="37"/>
      <c r="I950" s="37"/>
      <c r="J950" s="37"/>
    </row>
    <row r="951" spans="1:10">
      <c r="A951" s="37"/>
      <c r="B951" s="401"/>
      <c r="C951" s="401"/>
      <c r="D951" s="401"/>
      <c r="E951" s="37"/>
      <c r="F951" s="57"/>
      <c r="G951" s="37"/>
      <c r="H951" s="37"/>
      <c r="I951" s="37"/>
      <c r="J951" s="37"/>
    </row>
    <row r="952" spans="1:10">
      <c r="A952" s="37"/>
      <c r="B952" s="401"/>
      <c r="C952" s="401"/>
      <c r="D952" s="401"/>
      <c r="E952" s="37"/>
      <c r="F952" s="57"/>
      <c r="G952" s="37"/>
      <c r="H952" s="37"/>
      <c r="I952" s="37"/>
      <c r="J952" s="37"/>
    </row>
    <row r="953" spans="1:10">
      <c r="A953" s="37"/>
      <c r="B953" s="401"/>
      <c r="C953" s="401"/>
      <c r="D953" s="401"/>
      <c r="E953" s="37"/>
      <c r="F953" s="57"/>
      <c r="G953" s="37"/>
      <c r="H953" s="37"/>
      <c r="I953" s="37"/>
      <c r="J953" s="37"/>
    </row>
    <row r="954" spans="1:10">
      <c r="A954" s="37"/>
      <c r="B954" s="401"/>
      <c r="C954" s="401"/>
      <c r="D954" s="401"/>
      <c r="E954" s="37"/>
      <c r="F954" s="57"/>
      <c r="G954" s="37"/>
      <c r="H954" s="37"/>
      <c r="I954" s="37"/>
      <c r="J954" s="37"/>
    </row>
    <row r="955" spans="1:10">
      <c r="A955" s="37"/>
      <c r="B955" s="401"/>
      <c r="C955" s="401"/>
      <c r="D955" s="401"/>
      <c r="E955" s="37"/>
      <c r="F955" s="57"/>
      <c r="G955" s="37"/>
      <c r="H955" s="37"/>
      <c r="I955" s="37"/>
      <c r="J955" s="37"/>
    </row>
    <row r="956" spans="1:10">
      <c r="A956" s="37"/>
      <c r="B956" s="401"/>
      <c r="C956" s="401"/>
      <c r="D956" s="401"/>
      <c r="E956" s="37"/>
      <c r="F956" s="57"/>
      <c r="G956" s="37"/>
      <c r="H956" s="37"/>
      <c r="I956" s="37"/>
      <c r="J956" s="37"/>
    </row>
    <row r="957" spans="1:10">
      <c r="A957" s="37"/>
      <c r="B957" s="401"/>
      <c r="C957" s="401"/>
      <c r="D957" s="401"/>
      <c r="E957" s="37"/>
      <c r="F957" s="57"/>
      <c r="G957" s="37"/>
      <c r="H957" s="37"/>
      <c r="I957" s="37"/>
      <c r="J957" s="37"/>
    </row>
    <row r="958" spans="1:10">
      <c r="A958" s="37"/>
      <c r="B958" s="401"/>
      <c r="C958" s="401"/>
      <c r="D958" s="401"/>
      <c r="E958" s="37"/>
      <c r="F958" s="57"/>
      <c r="G958" s="37"/>
      <c r="H958" s="37"/>
      <c r="I958" s="37"/>
      <c r="J958" s="37"/>
    </row>
    <row r="959" spans="1:10">
      <c r="A959" s="37"/>
      <c r="B959" s="401"/>
      <c r="C959" s="401"/>
      <c r="D959" s="401"/>
      <c r="E959" s="37"/>
      <c r="F959" s="57"/>
      <c r="G959" s="37"/>
      <c r="H959" s="37"/>
      <c r="I959" s="37"/>
      <c r="J959" s="37"/>
    </row>
    <row r="960" spans="1:10">
      <c r="A960" s="37"/>
      <c r="B960" s="401"/>
      <c r="C960" s="401"/>
      <c r="D960" s="401"/>
      <c r="E960" s="37"/>
      <c r="F960" s="57"/>
      <c r="G960" s="37"/>
      <c r="H960" s="37"/>
      <c r="I960" s="37"/>
      <c r="J960" s="37"/>
    </row>
    <row r="961" spans="1:10">
      <c r="A961" s="37"/>
      <c r="B961" s="401"/>
      <c r="C961" s="401"/>
      <c r="D961" s="401"/>
      <c r="E961" s="37"/>
      <c r="F961" s="57"/>
      <c r="G961" s="37"/>
      <c r="H961" s="37"/>
      <c r="I961" s="37"/>
      <c r="J961" s="37"/>
    </row>
    <row r="962" spans="1:10">
      <c r="A962" s="37"/>
      <c r="B962" s="401"/>
      <c r="C962" s="401"/>
      <c r="D962" s="401"/>
      <c r="E962" s="37"/>
      <c r="F962" s="57"/>
      <c r="G962" s="37"/>
      <c r="H962" s="37"/>
      <c r="I962" s="37"/>
      <c r="J962" s="37"/>
    </row>
    <row r="963" spans="1:10">
      <c r="A963" s="37"/>
      <c r="B963" s="401"/>
      <c r="C963" s="401"/>
      <c r="D963" s="401"/>
      <c r="E963" s="37"/>
      <c r="F963" s="57"/>
      <c r="G963" s="37"/>
      <c r="H963" s="37"/>
      <c r="I963" s="37"/>
      <c r="J963" s="37"/>
    </row>
    <row r="964" spans="1:10">
      <c r="A964" s="37"/>
      <c r="B964" s="401"/>
      <c r="C964" s="401"/>
      <c r="D964" s="401"/>
      <c r="E964" s="37"/>
      <c r="F964" s="57"/>
      <c r="G964" s="37"/>
      <c r="H964" s="37"/>
      <c r="I964" s="37"/>
      <c r="J964" s="37"/>
    </row>
    <row r="965" spans="1:10">
      <c r="A965" s="37"/>
      <c r="B965" s="401"/>
      <c r="C965" s="401"/>
      <c r="D965" s="401"/>
      <c r="E965" s="37"/>
      <c r="F965" s="57"/>
      <c r="G965" s="37"/>
      <c r="H965" s="37"/>
      <c r="I965" s="37"/>
      <c r="J965" s="37"/>
    </row>
    <row r="966" spans="1:10">
      <c r="A966" s="37"/>
      <c r="B966" s="401"/>
      <c r="C966" s="401"/>
      <c r="D966" s="401"/>
      <c r="E966" s="37"/>
      <c r="F966" s="57"/>
      <c r="G966" s="37"/>
      <c r="H966" s="37"/>
      <c r="I966" s="37"/>
      <c r="J966" s="37"/>
    </row>
    <row r="967" spans="1:10">
      <c r="A967" s="37"/>
      <c r="B967" s="401"/>
      <c r="C967" s="401"/>
      <c r="D967" s="401"/>
      <c r="E967" s="37"/>
      <c r="F967" s="57"/>
      <c r="G967" s="37"/>
      <c r="H967" s="37"/>
      <c r="I967" s="37"/>
      <c r="J967" s="37"/>
    </row>
    <row r="968" spans="1:10">
      <c r="A968" s="37"/>
      <c r="B968" s="401"/>
      <c r="C968" s="401"/>
      <c r="D968" s="401"/>
      <c r="E968" s="37"/>
      <c r="F968" s="57"/>
      <c r="G968" s="37"/>
      <c r="H968" s="37"/>
      <c r="I968" s="37"/>
      <c r="J968" s="37"/>
    </row>
    <row r="969" spans="1:10">
      <c r="A969" s="37"/>
      <c r="B969" s="401"/>
      <c r="C969" s="401"/>
      <c r="D969" s="401"/>
      <c r="E969" s="37"/>
      <c r="F969" s="57"/>
      <c r="G969" s="37"/>
      <c r="H969" s="37"/>
      <c r="I969" s="37"/>
      <c r="J969" s="37"/>
    </row>
    <row r="970" spans="1:10">
      <c r="A970" s="37"/>
      <c r="B970" s="401"/>
      <c r="C970" s="401"/>
      <c r="D970" s="401"/>
      <c r="E970" s="37"/>
      <c r="F970" s="57"/>
      <c r="G970" s="37"/>
      <c r="H970" s="37"/>
      <c r="I970" s="37"/>
      <c r="J970" s="37"/>
    </row>
    <row r="971" spans="1:10">
      <c r="A971" s="37"/>
      <c r="B971" s="401"/>
      <c r="C971" s="401"/>
      <c r="D971" s="401"/>
      <c r="E971" s="37"/>
      <c r="F971" s="57"/>
      <c r="G971" s="37"/>
      <c r="H971" s="37"/>
      <c r="I971" s="37"/>
      <c r="J971" s="37"/>
    </row>
    <row r="972" spans="1:10">
      <c r="A972" s="37"/>
      <c r="B972" s="401"/>
      <c r="C972" s="401"/>
      <c r="D972" s="401"/>
      <c r="E972" s="37"/>
      <c r="F972" s="57"/>
      <c r="G972" s="37"/>
      <c r="H972" s="37"/>
      <c r="I972" s="37"/>
      <c r="J972" s="37"/>
    </row>
    <row r="973" spans="1:10">
      <c r="A973" s="37"/>
      <c r="B973" s="401"/>
      <c r="C973" s="401"/>
      <c r="D973" s="401"/>
      <c r="E973" s="37"/>
      <c r="F973" s="57"/>
      <c r="G973" s="37"/>
      <c r="H973" s="37"/>
      <c r="I973" s="37"/>
      <c r="J973" s="37"/>
    </row>
    <row r="974" spans="1:10">
      <c r="A974" s="37"/>
      <c r="B974" s="401"/>
      <c r="C974" s="401"/>
      <c r="D974" s="401"/>
      <c r="E974" s="37"/>
      <c r="F974" s="57"/>
      <c r="G974" s="37"/>
      <c r="H974" s="37"/>
      <c r="I974" s="37"/>
      <c r="J974" s="37"/>
    </row>
    <row r="975" spans="1:10">
      <c r="A975" s="37"/>
      <c r="B975" s="401"/>
      <c r="C975" s="401"/>
      <c r="D975" s="401"/>
      <c r="E975" s="37"/>
      <c r="F975" s="57"/>
      <c r="G975" s="37"/>
      <c r="H975" s="37"/>
      <c r="I975" s="37"/>
      <c r="J975" s="37"/>
    </row>
    <row r="976" spans="1:10">
      <c r="A976" s="37"/>
      <c r="B976" s="401"/>
      <c r="C976" s="401"/>
      <c r="D976" s="401"/>
      <c r="E976" s="37"/>
      <c r="F976" s="57"/>
      <c r="G976" s="37"/>
      <c r="H976" s="37"/>
      <c r="I976" s="37"/>
      <c r="J976" s="37"/>
    </row>
    <row r="977" spans="1:10">
      <c r="A977" s="37"/>
      <c r="B977" s="401"/>
      <c r="C977" s="401"/>
      <c r="D977" s="401"/>
      <c r="E977" s="37"/>
      <c r="F977" s="57"/>
      <c r="G977" s="37"/>
      <c r="H977" s="37"/>
      <c r="I977" s="37"/>
      <c r="J977" s="37"/>
    </row>
    <row r="978" spans="1:10">
      <c r="A978" s="37"/>
      <c r="B978" s="401"/>
      <c r="C978" s="401"/>
      <c r="D978" s="401"/>
      <c r="E978" s="37"/>
      <c r="F978" s="57"/>
      <c r="G978" s="37"/>
      <c r="H978" s="37"/>
      <c r="I978" s="37"/>
      <c r="J978" s="37"/>
    </row>
    <row r="979" spans="1:10">
      <c r="A979" s="37"/>
      <c r="B979" s="401"/>
      <c r="C979" s="401"/>
      <c r="D979" s="401"/>
      <c r="E979" s="37"/>
      <c r="F979" s="57"/>
      <c r="G979" s="37"/>
      <c r="H979" s="37"/>
      <c r="I979" s="37"/>
      <c r="J979" s="37"/>
    </row>
    <row r="980" spans="1:10">
      <c r="A980" s="37"/>
      <c r="B980" s="401"/>
      <c r="C980" s="401"/>
      <c r="D980" s="401"/>
      <c r="E980" s="37"/>
      <c r="F980" s="57"/>
      <c r="G980" s="37"/>
      <c r="H980" s="37"/>
      <c r="I980" s="37"/>
      <c r="J980" s="37"/>
    </row>
    <row r="981" spans="1:10">
      <c r="A981" s="37"/>
      <c r="B981" s="401"/>
      <c r="C981" s="401"/>
      <c r="D981" s="401"/>
      <c r="E981" s="37"/>
      <c r="F981" s="57"/>
      <c r="G981" s="37"/>
      <c r="H981" s="37"/>
      <c r="I981" s="37"/>
      <c r="J981" s="37"/>
    </row>
    <row r="982" spans="1:10">
      <c r="A982" s="37"/>
      <c r="B982" s="401"/>
      <c r="C982" s="401"/>
      <c r="D982" s="401"/>
      <c r="E982" s="37"/>
      <c r="F982" s="57"/>
      <c r="G982" s="37"/>
      <c r="H982" s="37"/>
      <c r="I982" s="37"/>
      <c r="J982" s="37"/>
    </row>
  </sheetData>
  <autoFilter ref="A1:J142" xr:uid="{00000000-0009-0000-0000-000004000000}">
    <filterColumn colId="0">
      <filters>
        <filter val="NUEVA LINEA 2X66 KV TREBOL – EJERCITO.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21"/>
  <sheetViews>
    <sheetView workbookViewId="0">
      <selection sqref="A1:G1"/>
    </sheetView>
  </sheetViews>
  <sheetFormatPr baseColWidth="10" defaultColWidth="14.42578125" defaultRowHeight="15" customHeight="1"/>
  <cols>
    <col min="1" max="1" width="58.42578125" bestFit="1" customWidth="1"/>
    <col min="2" max="2" width="32.85546875" customWidth="1"/>
    <col min="3" max="3" width="36" customWidth="1"/>
  </cols>
  <sheetData>
    <row r="1" spans="1:7">
      <c r="A1" s="58" t="s">
        <v>1346</v>
      </c>
      <c r="B1" s="58" t="s">
        <v>1347</v>
      </c>
      <c r="C1" s="58" t="s">
        <v>3420</v>
      </c>
      <c r="D1" s="58" t="s">
        <v>1348</v>
      </c>
      <c r="E1" s="17" t="s">
        <v>11</v>
      </c>
      <c r="F1" s="27" t="s">
        <v>12</v>
      </c>
      <c r="G1" s="27" t="s">
        <v>565</v>
      </c>
    </row>
    <row r="2" spans="1:7">
      <c r="A2" s="59" t="s">
        <v>1349</v>
      </c>
      <c r="B2" s="59" t="s">
        <v>1350</v>
      </c>
      <c r="C2" s="59" t="s">
        <v>1351</v>
      </c>
      <c r="D2" s="60">
        <v>20</v>
      </c>
      <c r="E2" s="61">
        <v>-32.803679000000002</v>
      </c>
      <c r="F2" s="61">
        <v>-70.953596000000005</v>
      </c>
      <c r="G2" s="11">
        <v>1</v>
      </c>
    </row>
    <row r="3" spans="1:7">
      <c r="A3" s="59" t="s">
        <v>1352</v>
      </c>
      <c r="B3" s="59" t="s">
        <v>1353</v>
      </c>
      <c r="C3" s="59" t="s">
        <v>1351</v>
      </c>
      <c r="D3" s="60">
        <v>30</v>
      </c>
      <c r="E3" s="61">
        <v>-32.658414</v>
      </c>
      <c r="F3" s="61">
        <v>-71.144390000000001</v>
      </c>
      <c r="G3" s="11">
        <v>1</v>
      </c>
    </row>
    <row r="4" spans="1:7">
      <c r="A4" s="59" t="s">
        <v>1354</v>
      </c>
      <c r="B4" s="59" t="s">
        <v>1355</v>
      </c>
      <c r="C4" s="59" t="s">
        <v>1351</v>
      </c>
      <c r="D4" s="60">
        <v>50</v>
      </c>
      <c r="E4" s="61">
        <v>-33.138539000000002</v>
      </c>
      <c r="F4" s="61">
        <v>-70.708228000000005</v>
      </c>
      <c r="G4" s="11">
        <v>1</v>
      </c>
    </row>
    <row r="5" spans="1:7">
      <c r="A5" s="59" t="s">
        <v>1356</v>
      </c>
      <c r="B5" s="59" t="s">
        <v>1355</v>
      </c>
      <c r="C5" s="59" t="s">
        <v>1357</v>
      </c>
      <c r="D5" s="60">
        <v>180</v>
      </c>
      <c r="E5" s="61">
        <v>-33.148673000000002</v>
      </c>
      <c r="F5" s="61">
        <v>-70.294139999999999</v>
      </c>
      <c r="G5" s="11">
        <v>1</v>
      </c>
    </row>
    <row r="6" spans="1:7">
      <c r="A6" s="59" t="s">
        <v>1358</v>
      </c>
      <c r="B6" s="59" t="s">
        <v>1359</v>
      </c>
      <c r="C6" s="59" t="s">
        <v>1360</v>
      </c>
      <c r="D6" s="60">
        <v>25</v>
      </c>
      <c r="E6" s="61">
        <v>-32.582078000000003</v>
      </c>
      <c r="F6" s="61">
        <v>-70.881894000000003</v>
      </c>
      <c r="G6" s="11">
        <v>1</v>
      </c>
    </row>
    <row r="7" spans="1:7">
      <c r="A7" s="59" t="s">
        <v>1361</v>
      </c>
      <c r="B7" s="59" t="s">
        <v>1362</v>
      </c>
      <c r="C7" s="59" t="s">
        <v>1360</v>
      </c>
      <c r="D7" s="11">
        <v>45</v>
      </c>
      <c r="E7" s="61">
        <v>-36.759442</v>
      </c>
      <c r="F7" s="61">
        <v>-73.138529000000005</v>
      </c>
      <c r="G7" s="11">
        <v>1</v>
      </c>
    </row>
    <row r="8" spans="1:7">
      <c r="A8" s="59" t="s">
        <v>1363</v>
      </c>
      <c r="B8" s="59" t="s">
        <v>1364</v>
      </c>
      <c r="C8" s="59" t="s">
        <v>1360</v>
      </c>
      <c r="D8" s="60">
        <v>15</v>
      </c>
      <c r="E8" s="61">
        <v>-27.523035</v>
      </c>
      <c r="F8" s="61">
        <v>-70.319890999999998</v>
      </c>
      <c r="G8" s="11">
        <v>1</v>
      </c>
    </row>
    <row r="9" spans="1:7">
      <c r="A9" s="59" t="s">
        <v>1365</v>
      </c>
      <c r="B9" s="59" t="s">
        <v>1366</v>
      </c>
      <c r="C9" s="59" t="s">
        <v>1360</v>
      </c>
      <c r="D9" s="60">
        <v>45</v>
      </c>
      <c r="E9" s="61">
        <v>-28.478152000000001</v>
      </c>
      <c r="F9" s="61">
        <v>-71.250062999999997</v>
      </c>
      <c r="G9" s="11">
        <v>1</v>
      </c>
    </row>
    <row r="10" spans="1:7">
      <c r="A10" s="59" t="s">
        <v>1367</v>
      </c>
      <c r="B10" s="11" t="s">
        <v>1368</v>
      </c>
      <c r="C10" s="59" t="s">
        <v>1351</v>
      </c>
      <c r="D10" s="60">
        <v>15</v>
      </c>
      <c r="E10" s="61">
        <v>-33.150691999999999</v>
      </c>
      <c r="F10" s="61">
        <v>-70.832003999999998</v>
      </c>
      <c r="G10" s="11">
        <v>1</v>
      </c>
    </row>
    <row r="11" spans="1:7">
      <c r="A11" s="59" t="s">
        <v>1369</v>
      </c>
      <c r="B11" s="59" t="s">
        <v>1370</v>
      </c>
      <c r="C11" s="59" t="s">
        <v>1371</v>
      </c>
      <c r="D11" s="60">
        <v>20</v>
      </c>
      <c r="E11" s="61">
        <v>-35.606028000000002</v>
      </c>
      <c r="F11" s="61">
        <v>-71.587957000000003</v>
      </c>
      <c r="G11" s="11">
        <v>1</v>
      </c>
    </row>
    <row r="12" spans="1:7">
      <c r="A12" s="59" t="s">
        <v>1372</v>
      </c>
      <c r="B12" s="11" t="s">
        <v>1373</v>
      </c>
      <c r="C12" s="59" t="s">
        <v>1374</v>
      </c>
      <c r="D12" s="60">
        <v>20</v>
      </c>
      <c r="E12" s="14">
        <v>-37.5087853</v>
      </c>
      <c r="F12" s="14">
        <v>-72.655606700000007</v>
      </c>
      <c r="G12" s="14">
        <v>1</v>
      </c>
    </row>
    <row r="13" spans="1:7">
      <c r="A13" s="59" t="s">
        <v>1375</v>
      </c>
      <c r="B13" s="59" t="s">
        <v>1376</v>
      </c>
      <c r="C13" s="59" t="s">
        <v>1374</v>
      </c>
      <c r="D13" s="11">
        <v>100</v>
      </c>
      <c r="E13" s="61">
        <v>-33.093116999999999</v>
      </c>
      <c r="F13" s="61">
        <v>-70.253771</v>
      </c>
      <c r="G13" s="11">
        <v>1</v>
      </c>
    </row>
    <row r="14" spans="1:7">
      <c r="A14" s="59" t="s">
        <v>1377</v>
      </c>
      <c r="B14" s="59" t="s">
        <v>1378</v>
      </c>
      <c r="C14" s="59" t="s">
        <v>1379</v>
      </c>
      <c r="D14" s="11">
        <v>190</v>
      </c>
      <c r="E14" s="61">
        <v>-22.302987999999999</v>
      </c>
      <c r="F14" s="61">
        <v>-68.914400999999998</v>
      </c>
      <c r="G14" s="11">
        <v>1</v>
      </c>
    </row>
    <row r="15" spans="1:7">
      <c r="A15" s="59" t="s">
        <v>1380</v>
      </c>
      <c r="B15" s="59" t="s">
        <v>1381</v>
      </c>
      <c r="C15" s="59" t="s">
        <v>1374</v>
      </c>
      <c r="D15" s="11">
        <v>70</v>
      </c>
      <c r="E15" s="61">
        <v>-26.361695000000001</v>
      </c>
      <c r="F15" s="61">
        <v>-70.016711000000001</v>
      </c>
      <c r="G15" s="11">
        <v>1</v>
      </c>
    </row>
    <row r="16" spans="1:7">
      <c r="A16" s="59" t="s">
        <v>1382</v>
      </c>
      <c r="B16" s="59" t="s">
        <v>1383</v>
      </c>
      <c r="C16" s="59" t="s">
        <v>1384</v>
      </c>
      <c r="D16" s="60">
        <v>60</v>
      </c>
      <c r="E16" s="61">
        <v>-23.417846999999998</v>
      </c>
      <c r="F16" s="61">
        <v>-68.816930999999997</v>
      </c>
      <c r="G16" s="11">
        <v>1</v>
      </c>
    </row>
    <row r="17" spans="1:7">
      <c r="A17" s="59" t="s">
        <v>1385</v>
      </c>
      <c r="B17" s="59" t="s">
        <v>1386</v>
      </c>
      <c r="C17" s="59" t="s">
        <v>1374</v>
      </c>
      <c r="D17" s="60">
        <v>230</v>
      </c>
      <c r="E17" s="61">
        <v>-34.088115000000002</v>
      </c>
      <c r="F17" s="61">
        <v>-70.462333000000001</v>
      </c>
      <c r="G17" s="11">
        <v>1</v>
      </c>
    </row>
    <row r="18" spans="1:7">
      <c r="A18" s="59" t="s">
        <v>1387</v>
      </c>
      <c r="B18" s="59" t="s">
        <v>1388</v>
      </c>
      <c r="C18" s="59" t="s">
        <v>1351</v>
      </c>
      <c r="D18" s="60">
        <v>70</v>
      </c>
      <c r="E18" s="61">
        <v>-22.348745999999998</v>
      </c>
      <c r="F18" s="61">
        <v>-68.891396999999998</v>
      </c>
      <c r="G18" s="11">
        <v>1</v>
      </c>
    </row>
    <row r="19" spans="1:7">
      <c r="A19" s="59" t="s">
        <v>1389</v>
      </c>
      <c r="B19" s="59" t="s">
        <v>1390</v>
      </c>
      <c r="C19" s="59" t="s">
        <v>1351</v>
      </c>
      <c r="D19" s="60">
        <v>100</v>
      </c>
      <c r="E19" s="61">
        <v>-22.194215</v>
      </c>
      <c r="F19" s="61">
        <v>-68.868779000000004</v>
      </c>
      <c r="G19" s="11">
        <v>1</v>
      </c>
    </row>
    <row r="20" spans="1:7">
      <c r="A20" s="11" t="s">
        <v>1391</v>
      </c>
      <c r="B20" s="11" t="s">
        <v>1392</v>
      </c>
      <c r="C20" s="11" t="s">
        <v>1393</v>
      </c>
      <c r="D20" s="11">
        <v>60</v>
      </c>
      <c r="E20" s="61">
        <v>-22.339417999999998</v>
      </c>
      <c r="F20" s="61">
        <v>-68.876383000000004</v>
      </c>
      <c r="G20" s="11">
        <v>1</v>
      </c>
    </row>
    <row r="21" spans="1:7">
      <c r="A21" s="11" t="s">
        <v>1394</v>
      </c>
      <c r="B21" s="11" t="s">
        <v>1395</v>
      </c>
      <c r="C21" s="11" t="s">
        <v>1374</v>
      </c>
      <c r="D21" s="11">
        <v>45</v>
      </c>
      <c r="E21" s="61">
        <v>-32.766455000000001</v>
      </c>
      <c r="F21" s="61">
        <v>-71.482735000000005</v>
      </c>
      <c r="G21" s="11">
        <v>1</v>
      </c>
    </row>
    <row r="22" spans="1:7">
      <c r="A22" s="59" t="s">
        <v>1396</v>
      </c>
      <c r="B22" s="59" t="s">
        <v>1364</v>
      </c>
      <c r="C22" s="59" t="s">
        <v>1360</v>
      </c>
      <c r="D22" s="60">
        <v>20</v>
      </c>
      <c r="E22" s="61">
        <v>-27.415209999999998</v>
      </c>
      <c r="F22" s="61">
        <v>-70.258296000000001</v>
      </c>
      <c r="G22" s="11">
        <v>1</v>
      </c>
    </row>
    <row r="23" spans="1:7">
      <c r="A23" s="59" t="s">
        <v>1397</v>
      </c>
      <c r="B23" s="59" t="s">
        <v>1398</v>
      </c>
      <c r="C23" s="59" t="s">
        <v>1399</v>
      </c>
      <c r="D23" s="60">
        <v>40</v>
      </c>
      <c r="E23" s="61">
        <v>-32.928511999999998</v>
      </c>
      <c r="F23" s="61">
        <v>-71.499092000000005</v>
      </c>
      <c r="G23" s="11">
        <v>1</v>
      </c>
    </row>
    <row r="24" spans="1:7">
      <c r="A24" s="59" t="s">
        <v>1400</v>
      </c>
      <c r="B24" s="59" t="s">
        <v>1401</v>
      </c>
      <c r="C24" s="59" t="s">
        <v>1399</v>
      </c>
      <c r="D24" s="60">
        <v>20</v>
      </c>
      <c r="E24" s="61">
        <v>-36.783909999999999</v>
      </c>
      <c r="F24" s="61">
        <v>-73.122287999999998</v>
      </c>
      <c r="G24" s="11">
        <v>1</v>
      </c>
    </row>
    <row r="25" spans="1:7">
      <c r="A25" s="59" t="s">
        <v>1402</v>
      </c>
      <c r="B25" s="59" t="s">
        <v>1403</v>
      </c>
      <c r="C25" s="59" t="s">
        <v>1371</v>
      </c>
      <c r="D25" s="60">
        <v>20</v>
      </c>
      <c r="E25" s="61">
        <v>-37.042479999999998</v>
      </c>
      <c r="F25" s="61">
        <v>-72.397716000000003</v>
      </c>
      <c r="G25" s="11">
        <v>1</v>
      </c>
    </row>
    <row r="26" spans="1:7">
      <c r="A26" s="59" t="s">
        <v>1404</v>
      </c>
      <c r="B26" s="59" t="s">
        <v>1405</v>
      </c>
      <c r="C26" s="59" t="s">
        <v>1406</v>
      </c>
      <c r="D26" s="60">
        <v>20</v>
      </c>
      <c r="E26" s="61">
        <v>-33.446162999999999</v>
      </c>
      <c r="F26" s="61">
        <v>-70.655551000000003</v>
      </c>
      <c r="G26" s="11">
        <v>1</v>
      </c>
    </row>
    <row r="27" spans="1:7">
      <c r="A27" s="59" t="s">
        <v>1407</v>
      </c>
      <c r="B27" s="59" t="s">
        <v>1408</v>
      </c>
      <c r="C27" s="59" t="s">
        <v>430</v>
      </c>
      <c r="D27" s="60">
        <v>45</v>
      </c>
      <c r="E27" s="61">
        <v>-22.613489000000001</v>
      </c>
      <c r="F27" s="61">
        <v>-69.847194999999999</v>
      </c>
      <c r="G27" s="11">
        <v>1</v>
      </c>
    </row>
    <row r="28" spans="1:7">
      <c r="A28" s="59" t="s">
        <v>1409</v>
      </c>
      <c r="B28" s="59" t="s">
        <v>1410</v>
      </c>
      <c r="C28" s="59" t="s">
        <v>1351</v>
      </c>
      <c r="D28" s="60">
        <v>90</v>
      </c>
      <c r="E28" s="61">
        <v>-27.527954999999999</v>
      </c>
      <c r="F28" s="61">
        <v>-70.300141999999994</v>
      </c>
      <c r="G28" s="11">
        <v>1</v>
      </c>
    </row>
    <row r="29" spans="1:7">
      <c r="A29" s="59" t="s">
        <v>1411</v>
      </c>
      <c r="B29" s="59" t="s">
        <v>1412</v>
      </c>
      <c r="C29" s="59" t="s">
        <v>1360</v>
      </c>
      <c r="D29" s="60">
        <v>60</v>
      </c>
      <c r="E29" s="61">
        <v>-30.256829</v>
      </c>
      <c r="F29" s="61">
        <v>-71.094182000000004</v>
      </c>
      <c r="G29" s="11">
        <v>1</v>
      </c>
    </row>
    <row r="30" spans="1:7">
      <c r="A30" s="59" t="s">
        <v>1413</v>
      </c>
      <c r="B30" s="59" t="s">
        <v>1414</v>
      </c>
      <c r="C30" s="59" t="s">
        <v>1371</v>
      </c>
      <c r="D30" s="60">
        <v>125</v>
      </c>
      <c r="E30" s="61">
        <v>-28.183105999999999</v>
      </c>
      <c r="F30" s="61">
        <v>-69.535206000000002</v>
      </c>
      <c r="G30" s="11">
        <v>1</v>
      </c>
    </row>
    <row r="31" spans="1:7">
      <c r="A31" s="59" t="s">
        <v>1415</v>
      </c>
      <c r="B31" s="59" t="s">
        <v>1416</v>
      </c>
      <c r="C31" s="59" t="s">
        <v>1417</v>
      </c>
      <c r="D31" s="60">
        <v>40</v>
      </c>
      <c r="E31" s="61">
        <v>-22.927472000000002</v>
      </c>
      <c r="F31" s="61">
        <v>-69.097542000000004</v>
      </c>
      <c r="G31" s="11">
        <v>1</v>
      </c>
    </row>
    <row r="32" spans="1:7">
      <c r="A32" s="59" t="s">
        <v>1418</v>
      </c>
      <c r="B32" s="59" t="s">
        <v>1419</v>
      </c>
      <c r="C32" s="59" t="s">
        <v>1417</v>
      </c>
      <c r="D32" s="60">
        <v>110</v>
      </c>
      <c r="E32" s="61">
        <v>-23.000232</v>
      </c>
      <c r="F32" s="61">
        <v>-69.099258000000006</v>
      </c>
      <c r="G32" s="11">
        <v>1</v>
      </c>
    </row>
    <row r="33" spans="1:7">
      <c r="A33" s="59" t="s">
        <v>1420</v>
      </c>
      <c r="B33" s="59" t="s">
        <v>1421</v>
      </c>
      <c r="C33" s="59" t="s">
        <v>1417</v>
      </c>
      <c r="D33" s="60">
        <v>35</v>
      </c>
      <c r="E33" s="61">
        <v>-22.726448000000001</v>
      </c>
      <c r="F33" s="61">
        <v>-70.282162999999997</v>
      </c>
      <c r="G33" s="11">
        <v>1</v>
      </c>
    </row>
    <row r="34" spans="1:7">
      <c r="A34" s="59" t="s">
        <v>1422</v>
      </c>
      <c r="B34" s="59" t="s">
        <v>1423</v>
      </c>
      <c r="C34" s="59" t="s">
        <v>1424</v>
      </c>
      <c r="D34" s="60">
        <v>35</v>
      </c>
      <c r="E34" s="61">
        <v>-20.062228000000001</v>
      </c>
      <c r="F34" s="61">
        <v>-69.265219000000002</v>
      </c>
      <c r="G34" s="11">
        <v>1</v>
      </c>
    </row>
    <row r="35" spans="1:7">
      <c r="A35" s="59" t="s">
        <v>1425</v>
      </c>
      <c r="B35" s="59" t="s">
        <v>1426</v>
      </c>
      <c r="C35" s="59" t="s">
        <v>1427</v>
      </c>
      <c r="D35" s="11">
        <v>175</v>
      </c>
      <c r="E35" s="61">
        <v>-20.978211999999999</v>
      </c>
      <c r="F35" s="61">
        <v>-68.635302999999993</v>
      </c>
      <c r="G35" s="11">
        <v>1</v>
      </c>
    </row>
    <row r="36" spans="1:7">
      <c r="A36" s="59" t="s">
        <v>1428</v>
      </c>
      <c r="B36" s="59" t="s">
        <v>1429</v>
      </c>
      <c r="C36" s="59" t="s">
        <v>430</v>
      </c>
      <c r="D36" s="60">
        <v>85</v>
      </c>
      <c r="E36" s="61">
        <v>-21.982078000000001</v>
      </c>
      <c r="F36" s="61">
        <v>-68.691374999999994</v>
      </c>
      <c r="G36" s="11">
        <v>1</v>
      </c>
    </row>
    <row r="37" spans="1:7">
      <c r="A37" s="59" t="s">
        <v>1430</v>
      </c>
      <c r="B37" s="59" t="s">
        <v>1431</v>
      </c>
      <c r="C37" s="11" t="s">
        <v>1432</v>
      </c>
      <c r="D37" s="11">
        <v>445</v>
      </c>
      <c r="E37" s="62">
        <v>-24.2569084</v>
      </c>
      <c r="F37" s="62">
        <v>-69.084630000000004</v>
      </c>
      <c r="G37" s="11">
        <v>1</v>
      </c>
    </row>
    <row r="38" spans="1:7">
      <c r="A38" s="59" t="s">
        <v>1433</v>
      </c>
      <c r="B38" s="59" t="s">
        <v>1434</v>
      </c>
      <c r="C38" s="59" t="s">
        <v>1435</v>
      </c>
      <c r="D38" s="60">
        <v>165</v>
      </c>
      <c r="E38" s="61">
        <v>-24.158083000000001</v>
      </c>
      <c r="F38" s="61">
        <v>-69.046205999999998</v>
      </c>
      <c r="G38" s="11">
        <v>1</v>
      </c>
    </row>
    <row r="39" spans="1:7">
      <c r="A39" s="59" t="s">
        <v>1436</v>
      </c>
      <c r="B39" s="59" t="s">
        <v>1437</v>
      </c>
      <c r="C39" s="59" t="s">
        <v>1435</v>
      </c>
      <c r="D39" s="60">
        <v>80</v>
      </c>
      <c r="E39" s="61">
        <v>-24.186975</v>
      </c>
      <c r="F39" s="61">
        <v>-69.056804</v>
      </c>
      <c r="G39" s="11">
        <v>1</v>
      </c>
    </row>
    <row r="40" spans="1:7">
      <c r="A40" s="59" t="s">
        <v>1438</v>
      </c>
      <c r="B40" s="59" t="s">
        <v>1439</v>
      </c>
      <c r="C40" s="59" t="s">
        <v>430</v>
      </c>
      <c r="D40" s="60">
        <v>45</v>
      </c>
      <c r="E40" s="61">
        <v>-23.431158</v>
      </c>
      <c r="F40" s="61">
        <v>-69.50412</v>
      </c>
      <c r="G40" s="11">
        <v>1</v>
      </c>
    </row>
    <row r="41" spans="1:7">
      <c r="A41" s="59" t="s">
        <v>1440</v>
      </c>
      <c r="B41" s="59" t="s">
        <v>1441</v>
      </c>
      <c r="C41" s="59" t="s">
        <v>1442</v>
      </c>
      <c r="D41" s="60">
        <v>165</v>
      </c>
      <c r="E41" s="61">
        <v>-31.809950000000001</v>
      </c>
      <c r="F41" s="61">
        <v>-70.580416</v>
      </c>
      <c r="G41" s="11">
        <v>1</v>
      </c>
    </row>
    <row r="42" spans="1:7">
      <c r="A42" s="59" t="s">
        <v>1443</v>
      </c>
      <c r="B42" s="59" t="s">
        <v>1381</v>
      </c>
      <c r="C42" s="59" t="s">
        <v>1360</v>
      </c>
      <c r="D42" s="60">
        <v>25</v>
      </c>
      <c r="E42" s="61">
        <v>-26.562086000000001</v>
      </c>
      <c r="F42" s="61">
        <v>-70.322359000000006</v>
      </c>
      <c r="G42" s="11">
        <v>1</v>
      </c>
    </row>
    <row r="43" spans="1:7">
      <c r="A43" s="59" t="s">
        <v>1444</v>
      </c>
      <c r="B43" s="59" t="s">
        <v>1445</v>
      </c>
      <c r="C43" s="59" t="s">
        <v>1446</v>
      </c>
      <c r="D43" s="60">
        <v>30</v>
      </c>
      <c r="E43" s="61">
        <v>-23.442537000000002</v>
      </c>
      <c r="F43" s="61">
        <v>-70.076650999999998</v>
      </c>
      <c r="G43" s="11">
        <v>1</v>
      </c>
    </row>
    <row r="44" spans="1:7">
      <c r="A44" s="59" t="s">
        <v>1447</v>
      </c>
      <c r="B44" s="59" t="s">
        <v>1448</v>
      </c>
      <c r="C44" s="59" t="s">
        <v>430</v>
      </c>
      <c r="D44" s="60">
        <v>45</v>
      </c>
      <c r="E44" s="61">
        <v>-23.827680999999998</v>
      </c>
      <c r="F44" s="61">
        <v>-70.320240999999996</v>
      </c>
      <c r="G44" s="11">
        <v>1</v>
      </c>
    </row>
    <row r="45" spans="1:7">
      <c r="A45" s="59" t="s">
        <v>1449</v>
      </c>
      <c r="B45" s="59" t="s">
        <v>1426</v>
      </c>
      <c r="C45" s="59" t="s">
        <v>1450</v>
      </c>
      <c r="D45" s="60">
        <v>20</v>
      </c>
      <c r="E45" s="61">
        <v>-20.967030999999999</v>
      </c>
      <c r="F45" s="61">
        <v>-68.717973999999998</v>
      </c>
      <c r="G45" s="11">
        <v>1</v>
      </c>
    </row>
    <row r="46" spans="1:7">
      <c r="A46" s="59" t="s">
        <v>1451</v>
      </c>
      <c r="B46" s="59" t="s">
        <v>1452</v>
      </c>
      <c r="C46" s="59"/>
      <c r="D46" s="63" t="s">
        <v>1453</v>
      </c>
      <c r="E46" s="61">
        <v>-21.001487999999998</v>
      </c>
      <c r="F46" s="61">
        <v>-68.805453</v>
      </c>
      <c r="G46" s="11">
        <v>1</v>
      </c>
    </row>
    <row r="47" spans="1:7">
      <c r="A47" s="59" t="s">
        <v>1454</v>
      </c>
      <c r="B47" s="59" t="s">
        <v>1455</v>
      </c>
      <c r="C47" s="59"/>
      <c r="D47" s="60">
        <v>70</v>
      </c>
      <c r="E47" s="61">
        <v>-20.781403999999998</v>
      </c>
      <c r="F47" s="61">
        <v>-70.170761999999996</v>
      </c>
      <c r="G47" s="11">
        <v>1</v>
      </c>
    </row>
    <row r="48" spans="1:7">
      <c r="A48" s="59" t="s">
        <v>1456</v>
      </c>
      <c r="B48" s="59" t="s">
        <v>1457</v>
      </c>
      <c r="C48" s="59"/>
      <c r="D48" s="60">
        <v>30</v>
      </c>
      <c r="E48" s="61">
        <v>-20.823425</v>
      </c>
      <c r="F48" s="61">
        <v>-69.954267000000002</v>
      </c>
      <c r="G48" s="11">
        <v>1</v>
      </c>
    </row>
    <row r="49" spans="1:7">
      <c r="A49" s="59" t="s">
        <v>1458</v>
      </c>
      <c r="B49" s="59" t="s">
        <v>1459</v>
      </c>
      <c r="C49" s="59"/>
      <c r="D49" s="60">
        <v>30</v>
      </c>
      <c r="E49" s="61">
        <v>-20.992799000000002</v>
      </c>
      <c r="F49" s="61">
        <v>-69.222744000000006</v>
      </c>
      <c r="G49" s="11">
        <v>1</v>
      </c>
    </row>
    <row r="50" spans="1:7">
      <c r="A50" s="59" t="s">
        <v>1460</v>
      </c>
      <c r="B50" s="59" t="s">
        <v>1461</v>
      </c>
      <c r="C50" s="59"/>
      <c r="D50" s="60">
        <v>30</v>
      </c>
      <c r="E50" s="61">
        <v>-20.982990000000001</v>
      </c>
      <c r="F50" s="61">
        <v>-69.047814000000002</v>
      </c>
      <c r="G50" s="11">
        <v>1</v>
      </c>
    </row>
    <row r="51" spans="1:7">
      <c r="A51" s="59" t="s">
        <v>1462</v>
      </c>
      <c r="B51" s="64" t="s">
        <v>1463</v>
      </c>
      <c r="C51" s="59"/>
      <c r="D51" s="60">
        <v>30</v>
      </c>
      <c r="E51" s="61">
        <v>-20.968033999999999</v>
      </c>
      <c r="F51" s="61">
        <v>-68.904527000000002</v>
      </c>
      <c r="G51" s="11">
        <v>1</v>
      </c>
    </row>
    <row r="52" spans="1:7">
      <c r="A52" s="59" t="s">
        <v>1464</v>
      </c>
      <c r="B52" s="59" t="s">
        <v>1465</v>
      </c>
      <c r="C52" s="59" t="s">
        <v>1450</v>
      </c>
      <c r="D52" s="60">
        <v>40</v>
      </c>
      <c r="E52" s="61">
        <v>-23.105312000000001</v>
      </c>
      <c r="F52" s="61">
        <v>-70.399958999999996</v>
      </c>
      <c r="G52" s="11">
        <v>1</v>
      </c>
    </row>
    <row r="53" spans="1:7">
      <c r="A53" s="59" t="s">
        <v>1466</v>
      </c>
      <c r="B53" s="59" t="s">
        <v>1467</v>
      </c>
      <c r="C53" s="59" t="s">
        <v>1450</v>
      </c>
      <c r="D53" s="11">
        <v>120</v>
      </c>
      <c r="E53" s="61">
        <v>-22.872547000000001</v>
      </c>
      <c r="F53" s="61">
        <v>-69.353504000000001</v>
      </c>
      <c r="G53" s="11">
        <v>1</v>
      </c>
    </row>
    <row r="54" spans="1:7">
      <c r="A54" s="59" t="s">
        <v>1468</v>
      </c>
      <c r="B54" s="59" t="s">
        <v>1388</v>
      </c>
      <c r="C54" s="59" t="s">
        <v>1435</v>
      </c>
      <c r="D54" s="60">
        <v>95</v>
      </c>
      <c r="E54" s="61">
        <v>-22.803404</v>
      </c>
      <c r="F54" s="61">
        <v>-69.277659999999997</v>
      </c>
      <c r="G54" s="11">
        <v>1</v>
      </c>
    </row>
    <row r="55" spans="1:7">
      <c r="A55" s="59" t="s">
        <v>1469</v>
      </c>
      <c r="B55" s="59" t="s">
        <v>1470</v>
      </c>
      <c r="C55" s="59"/>
      <c r="D55" s="60">
        <v>120</v>
      </c>
      <c r="E55" s="61">
        <v>-22.798950000000001</v>
      </c>
      <c r="F55" s="61">
        <v>-69.302293000000006</v>
      </c>
      <c r="G55" s="11">
        <v>1</v>
      </c>
    </row>
    <row r="56" spans="1:7">
      <c r="A56" s="59" t="s">
        <v>1471</v>
      </c>
      <c r="B56" s="59" t="s">
        <v>1472</v>
      </c>
      <c r="C56" s="59" t="s">
        <v>1473</v>
      </c>
      <c r="D56" s="60">
        <v>40</v>
      </c>
      <c r="E56" s="61">
        <v>-34.242894</v>
      </c>
      <c r="F56" s="61">
        <v>-70.676304999999999</v>
      </c>
      <c r="G56" s="11">
        <v>1</v>
      </c>
    </row>
    <row r="57" spans="1:7">
      <c r="A57" s="59" t="s">
        <v>1474</v>
      </c>
      <c r="B57" s="59" t="s">
        <v>1437</v>
      </c>
      <c r="C57" s="59" t="s">
        <v>430</v>
      </c>
      <c r="D57" s="60">
        <v>60</v>
      </c>
      <c r="E57" s="61">
        <v>-24.217265000000001</v>
      </c>
      <c r="F57" s="61">
        <v>-69.056775999999999</v>
      </c>
      <c r="G57" s="11">
        <v>1</v>
      </c>
    </row>
    <row r="58" spans="1:7">
      <c r="A58" s="59" t="s">
        <v>1475</v>
      </c>
      <c r="B58" s="59" t="s">
        <v>1476</v>
      </c>
      <c r="C58" s="59" t="s">
        <v>1450</v>
      </c>
      <c r="D58" s="60">
        <v>15</v>
      </c>
      <c r="E58" s="61">
        <v>-20.966121000000001</v>
      </c>
      <c r="F58" s="61">
        <v>-69.679877000000005</v>
      </c>
      <c r="G58" s="11">
        <v>1</v>
      </c>
    </row>
    <row r="59" spans="1:7">
      <c r="A59" s="59" t="s">
        <v>1477</v>
      </c>
      <c r="B59" s="59" t="s">
        <v>1478</v>
      </c>
      <c r="C59" s="59" t="s">
        <v>1450</v>
      </c>
      <c r="D59" s="60">
        <v>30</v>
      </c>
      <c r="E59" s="61">
        <v>-23.510670999999999</v>
      </c>
      <c r="F59" s="61">
        <v>-68.373979000000006</v>
      </c>
      <c r="G59" s="11">
        <v>1</v>
      </c>
    </row>
    <row r="60" spans="1:7">
      <c r="A60" s="59" t="s">
        <v>1479</v>
      </c>
      <c r="B60" s="59" t="s">
        <v>1480</v>
      </c>
      <c r="C60" s="59" t="s">
        <v>1450</v>
      </c>
      <c r="D60" s="60">
        <v>20</v>
      </c>
      <c r="E60" s="61">
        <v>-23.642592</v>
      </c>
      <c r="F60" s="61">
        <v>-70.257467000000005</v>
      </c>
      <c r="G60" s="11">
        <v>1</v>
      </c>
    </row>
    <row r="61" spans="1:7">
      <c r="A61" s="11" t="s">
        <v>1481</v>
      </c>
      <c r="B61" s="11" t="s">
        <v>1482</v>
      </c>
      <c r="C61" s="247">
        <v>44105</v>
      </c>
      <c r="D61" s="11">
        <v>12</v>
      </c>
      <c r="E61" s="61"/>
      <c r="F61" s="61"/>
      <c r="G61" s="11">
        <v>0</v>
      </c>
    </row>
    <row r="62" spans="1:7">
      <c r="A62" s="11" t="s">
        <v>1484</v>
      </c>
      <c r="B62" s="11" t="s">
        <v>1485</v>
      </c>
      <c r="C62" s="247" t="s">
        <v>1483</v>
      </c>
      <c r="D62" s="11">
        <v>36</v>
      </c>
      <c r="E62" s="14">
        <v>-23.837562999999999</v>
      </c>
      <c r="F62" s="14">
        <v>-69.902005000000003</v>
      </c>
      <c r="G62" s="14">
        <v>1</v>
      </c>
    </row>
    <row r="63" spans="1:7">
      <c r="A63" s="11" t="s">
        <v>1486</v>
      </c>
      <c r="B63" s="11" t="s">
        <v>1487</v>
      </c>
      <c r="C63" s="247" t="s">
        <v>1483</v>
      </c>
      <c r="D63" s="11">
        <v>36</v>
      </c>
      <c r="E63" s="14">
        <v>-24.214611000000001</v>
      </c>
      <c r="F63" s="14">
        <v>-69.257648000000003</v>
      </c>
      <c r="G63" s="14">
        <v>1</v>
      </c>
    </row>
    <row r="64" spans="1:7">
      <c r="A64" s="11" t="s">
        <v>1488</v>
      </c>
      <c r="B64" s="11" t="s">
        <v>1489</v>
      </c>
      <c r="C64" s="247" t="s">
        <v>1483</v>
      </c>
      <c r="D64" s="11">
        <v>36</v>
      </c>
      <c r="E64" s="14">
        <v>-24.114031000000001</v>
      </c>
      <c r="F64" s="14">
        <v>-69.442223999999996</v>
      </c>
      <c r="G64" s="14">
        <v>1</v>
      </c>
    </row>
    <row r="65" spans="1:14">
      <c r="A65" s="11" t="s">
        <v>1490</v>
      </c>
      <c r="B65" s="11" t="s">
        <v>1491</v>
      </c>
      <c r="C65" s="247" t="s">
        <v>1492</v>
      </c>
      <c r="D65" s="11">
        <v>60</v>
      </c>
      <c r="E65" s="65"/>
      <c r="F65" s="65"/>
      <c r="G65" s="50">
        <v>0</v>
      </c>
    </row>
    <row r="66" spans="1:14">
      <c r="A66" s="11" t="s">
        <v>1493</v>
      </c>
      <c r="B66" s="11" t="s">
        <v>1494</v>
      </c>
      <c r="C66" s="247" t="s">
        <v>1492</v>
      </c>
      <c r="D66" s="11">
        <v>40</v>
      </c>
      <c r="E66" s="14">
        <v>-27.070533999999999</v>
      </c>
      <c r="F66" s="14">
        <v>-70.847127</v>
      </c>
      <c r="G66" s="14">
        <v>1</v>
      </c>
    </row>
    <row r="67" spans="1:14" ht="14.25" customHeight="1">
      <c r="A67" s="66" t="s">
        <v>1495</v>
      </c>
      <c r="B67" s="67" t="s">
        <v>1496</v>
      </c>
      <c r="C67" s="247" t="s">
        <v>1497</v>
      </c>
      <c r="D67" s="67">
        <v>100</v>
      </c>
      <c r="E67" s="61">
        <v>-26.40343</v>
      </c>
      <c r="F67" s="61">
        <v>-70.036670999999998</v>
      </c>
      <c r="G67" s="68">
        <v>1</v>
      </c>
      <c r="H67" s="67"/>
      <c r="I67" s="8"/>
      <c r="J67" s="8"/>
      <c r="K67" s="8"/>
      <c r="L67" s="16"/>
      <c r="M67" s="16"/>
      <c r="N67" s="14"/>
    </row>
    <row r="68" spans="1:14">
      <c r="A68" s="11" t="s">
        <v>1498</v>
      </c>
      <c r="B68" s="11" t="s">
        <v>1499</v>
      </c>
      <c r="C68" s="247" t="s">
        <v>1500</v>
      </c>
      <c r="D68" s="11">
        <v>30</v>
      </c>
      <c r="E68" s="61">
        <v>-32.779381000000001</v>
      </c>
      <c r="F68" s="61">
        <v>-71.481757000000002</v>
      </c>
      <c r="G68" s="68">
        <v>1</v>
      </c>
    </row>
    <row r="69" spans="1:14">
      <c r="A69" s="11" t="s">
        <v>1501</v>
      </c>
      <c r="B69" s="11" t="s">
        <v>1502</v>
      </c>
      <c r="C69" s="247">
        <v>44105</v>
      </c>
      <c r="D69" s="11">
        <v>40</v>
      </c>
      <c r="E69" s="61">
        <v>-34.107422999999997</v>
      </c>
      <c r="F69" s="61">
        <v>-70.453201000000007</v>
      </c>
      <c r="G69" s="68">
        <v>1</v>
      </c>
    </row>
    <row r="70" spans="1:14">
      <c r="A70" s="11" t="s">
        <v>1503</v>
      </c>
      <c r="B70" s="11" t="s">
        <v>1504</v>
      </c>
      <c r="C70" s="247">
        <v>44136</v>
      </c>
      <c r="D70" s="11">
        <v>50</v>
      </c>
      <c r="E70" s="281">
        <v>-23.642716</v>
      </c>
      <c r="F70" s="281">
        <v>-70.230822000000003</v>
      </c>
      <c r="G70" s="281">
        <v>1</v>
      </c>
    </row>
    <row r="71" spans="1:14">
      <c r="A71" s="11" t="s">
        <v>1505</v>
      </c>
      <c r="C71" s="247">
        <v>44774</v>
      </c>
      <c r="D71" s="11">
        <v>12</v>
      </c>
      <c r="E71" s="282">
        <v>-26.650217000000001</v>
      </c>
      <c r="F71" s="282">
        <v>-69.147919000000002</v>
      </c>
      <c r="G71" s="283">
        <v>1</v>
      </c>
    </row>
    <row r="72" spans="1:14" ht="15" customHeight="1">
      <c r="A72" s="134" t="s">
        <v>2702</v>
      </c>
      <c r="C72" s="247">
        <v>43831</v>
      </c>
      <c r="D72" s="134">
        <v>175</v>
      </c>
      <c r="G72" s="280">
        <v>0</v>
      </c>
    </row>
    <row r="73" spans="1:14" ht="15" customHeight="1">
      <c r="A73" s="134" t="s">
        <v>2766</v>
      </c>
      <c r="B73" s="11" t="s">
        <v>1453</v>
      </c>
      <c r="C73" s="247" t="s">
        <v>2781</v>
      </c>
      <c r="E73">
        <v>-26.771432999999998</v>
      </c>
      <c r="F73">
        <v>-70.771193999999994</v>
      </c>
      <c r="G73" s="280">
        <v>1</v>
      </c>
    </row>
    <row r="74" spans="1:14" ht="15" customHeight="1">
      <c r="A74" s="134" t="s">
        <v>2767</v>
      </c>
      <c r="B74" s="11" t="s">
        <v>1453</v>
      </c>
      <c r="C74" s="247" t="s">
        <v>2781</v>
      </c>
      <c r="D74" s="376"/>
      <c r="E74" s="376">
        <v>-26.768467999999999</v>
      </c>
      <c r="F74" s="376">
        <v>-70.762832000000003</v>
      </c>
      <c r="G74" s="280">
        <v>1</v>
      </c>
    </row>
    <row r="75" spans="1:14" ht="15" customHeight="1">
      <c r="A75" s="134" t="s">
        <v>2768</v>
      </c>
      <c r="B75" s="11" t="s">
        <v>1453</v>
      </c>
      <c r="C75" s="247" t="s">
        <v>2781</v>
      </c>
      <c r="D75" s="376"/>
      <c r="E75" s="376">
        <v>-26.557272999999999</v>
      </c>
      <c r="F75" s="376">
        <v>-70.486022000000006</v>
      </c>
      <c r="G75" s="280">
        <v>1</v>
      </c>
    </row>
    <row r="76" spans="1:14" ht="15" customHeight="1">
      <c r="A76" s="134" t="s">
        <v>2769</v>
      </c>
      <c r="B76" s="11" t="s">
        <v>1453</v>
      </c>
      <c r="C76" s="247" t="s">
        <v>2781</v>
      </c>
      <c r="D76" s="376"/>
      <c r="E76" s="376">
        <v>-26.515512999999999</v>
      </c>
      <c r="F76" s="376">
        <v>-70.388319999999993</v>
      </c>
      <c r="G76" s="280">
        <v>1</v>
      </c>
    </row>
    <row r="77" spans="1:14" ht="15" customHeight="1">
      <c r="A77" s="134" t="s">
        <v>2770</v>
      </c>
      <c r="B77" s="11" t="s">
        <v>1453</v>
      </c>
      <c r="C77" s="247" t="s">
        <v>2781</v>
      </c>
      <c r="D77" s="376"/>
      <c r="E77" s="376">
        <v>-26.429220999999998</v>
      </c>
      <c r="F77" s="376">
        <v>-70.322198</v>
      </c>
      <c r="G77" s="280">
        <v>1</v>
      </c>
    </row>
    <row r="78" spans="1:14" ht="15" customHeight="1">
      <c r="A78" s="134" t="s">
        <v>2771</v>
      </c>
      <c r="B78" s="11" t="s">
        <v>1453</v>
      </c>
      <c r="C78" s="247" t="s">
        <v>2781</v>
      </c>
      <c r="D78" s="376"/>
      <c r="E78" s="376">
        <v>-26.448725</v>
      </c>
      <c r="F78" s="376">
        <v>-69.999583999999999</v>
      </c>
      <c r="G78" s="280">
        <v>1</v>
      </c>
    </row>
    <row r="79" spans="1:14" ht="15" customHeight="1">
      <c r="A79" s="134" t="s">
        <v>2772</v>
      </c>
      <c r="B79" s="11" t="s">
        <v>1453</v>
      </c>
      <c r="C79" s="247" t="s">
        <v>2781</v>
      </c>
      <c r="E79">
        <v>-22.195423000000002</v>
      </c>
      <c r="F79">
        <v>-70.221942999999996</v>
      </c>
      <c r="G79" s="280">
        <v>1</v>
      </c>
    </row>
    <row r="80" spans="1:14" ht="15" customHeight="1">
      <c r="A80" s="134" t="s">
        <v>2773</v>
      </c>
      <c r="C80" s="247" t="s">
        <v>2781</v>
      </c>
      <c r="E80">
        <v>-22.198436999999998</v>
      </c>
      <c r="F80">
        <v>-70.220900999999998</v>
      </c>
      <c r="G80" s="280">
        <v>1</v>
      </c>
    </row>
    <row r="81" spans="1:7" ht="15" customHeight="1">
      <c r="A81" s="134" t="s">
        <v>2774</v>
      </c>
      <c r="C81" s="247" t="s">
        <v>2781</v>
      </c>
      <c r="E81">
        <v>-22.185687999999999</v>
      </c>
      <c r="F81">
        <v>-70.182096000000001</v>
      </c>
      <c r="G81" s="280">
        <v>1</v>
      </c>
    </row>
    <row r="82" spans="1:7" ht="15" customHeight="1">
      <c r="A82" s="134" t="s">
        <v>2775</v>
      </c>
      <c r="C82" s="247" t="s">
        <v>2781</v>
      </c>
      <c r="E82">
        <v>-22.268932</v>
      </c>
      <c r="F82">
        <v>-69.364952000000002</v>
      </c>
      <c r="G82" s="280">
        <v>1</v>
      </c>
    </row>
    <row r="83" spans="1:7" ht="15" customHeight="1">
      <c r="A83" s="134" t="s">
        <v>2776</v>
      </c>
      <c r="C83" s="247" t="s">
        <v>2781</v>
      </c>
      <c r="E83">
        <v>-22.280221000000001</v>
      </c>
      <c r="F83">
        <v>-69.189550999999994</v>
      </c>
      <c r="G83" s="280">
        <v>1</v>
      </c>
    </row>
    <row r="84" spans="1:7" ht="15" customHeight="1">
      <c r="A84" s="134" t="s">
        <v>2777</v>
      </c>
      <c r="C84" s="247" t="s">
        <v>2781</v>
      </c>
      <c r="E84">
        <v>-22.067025999999998</v>
      </c>
      <c r="F84">
        <v>-70.192702999999995</v>
      </c>
      <c r="G84" s="280">
        <v>1</v>
      </c>
    </row>
    <row r="85" spans="1:7" ht="15" customHeight="1">
      <c r="A85" s="134" t="s">
        <v>2778</v>
      </c>
      <c r="C85" s="247" t="s">
        <v>2781</v>
      </c>
      <c r="E85">
        <v>-27.054096999999999</v>
      </c>
      <c r="F85">
        <v>-70.806151999999997</v>
      </c>
      <c r="G85" s="280">
        <v>1</v>
      </c>
    </row>
    <row r="86" spans="1:7" ht="15" customHeight="1">
      <c r="A86" s="134" t="s">
        <v>2779</v>
      </c>
      <c r="C86" s="247" t="s">
        <v>2781</v>
      </c>
      <c r="D86" s="126">
        <v>16</v>
      </c>
      <c r="E86">
        <v>-23.694092000000001</v>
      </c>
      <c r="F86">
        <v>-70.416036000000005</v>
      </c>
      <c r="G86" s="280">
        <v>1</v>
      </c>
    </row>
    <row r="87" spans="1:7" ht="15" customHeight="1">
      <c r="A87" s="134" t="s">
        <v>2780</v>
      </c>
      <c r="C87" s="247" t="s">
        <v>2781</v>
      </c>
      <c r="D87" s="126">
        <v>10</v>
      </c>
      <c r="E87">
        <v>-23.542192</v>
      </c>
      <c r="F87">
        <v>-70.399270999999999</v>
      </c>
      <c r="G87" s="280">
        <v>1</v>
      </c>
    </row>
    <row r="88" spans="1:7" s="393" customFormat="1" ht="15" customHeight="1">
      <c r="A88" s="134" t="s">
        <v>2865</v>
      </c>
      <c r="C88" s="247" t="s">
        <v>2781</v>
      </c>
      <c r="D88" s="126">
        <v>14</v>
      </c>
      <c r="E88" s="393">
        <v>-23.541079</v>
      </c>
      <c r="F88" s="393">
        <v>-70.396141</v>
      </c>
      <c r="G88" s="280">
        <v>1</v>
      </c>
    </row>
    <row r="89" spans="1:7" ht="15" customHeight="1">
      <c r="A89" s="134" t="s">
        <v>2782</v>
      </c>
      <c r="C89" s="247" t="s">
        <v>2781</v>
      </c>
      <c r="D89" s="126">
        <v>50</v>
      </c>
      <c r="E89">
        <v>-28.513662</v>
      </c>
      <c r="F89">
        <v>-71.253100000000003</v>
      </c>
      <c r="G89" s="280">
        <v>1</v>
      </c>
    </row>
    <row r="90" spans="1:7" ht="15" customHeight="1">
      <c r="A90" s="134" t="s">
        <v>2866</v>
      </c>
      <c r="B90" t="s">
        <v>2867</v>
      </c>
      <c r="C90" s="395" t="s">
        <v>2781</v>
      </c>
      <c r="D90" s="126"/>
      <c r="E90">
        <v>-22.509053999999999</v>
      </c>
      <c r="F90">
        <v>-68.444199999999995</v>
      </c>
      <c r="G90" s="280">
        <v>0</v>
      </c>
    </row>
    <row r="91" spans="1:7" ht="15" customHeight="1">
      <c r="A91" t="s">
        <v>3423</v>
      </c>
      <c r="B91" s="286" t="s">
        <v>3419</v>
      </c>
      <c r="C91" s="279">
        <v>45292</v>
      </c>
      <c r="D91" s="126">
        <v>60</v>
      </c>
      <c r="E91" s="285">
        <v>-20.8189052201453</v>
      </c>
      <c r="F91" s="285">
        <v>-70.006697413970102</v>
      </c>
      <c r="G91">
        <v>1</v>
      </c>
    </row>
    <row r="92" spans="1:7" ht="15" customHeight="1">
      <c r="A92" s="467" t="s">
        <v>3457</v>
      </c>
      <c r="B92" t="s">
        <v>3458</v>
      </c>
      <c r="C92" s="279">
        <v>44531</v>
      </c>
      <c r="D92" s="126">
        <v>49</v>
      </c>
      <c r="E92" s="285">
        <v>-23.4449008242992</v>
      </c>
      <c r="F92" s="285">
        <v>-70.075746800394896</v>
      </c>
      <c r="G92">
        <v>1</v>
      </c>
    </row>
    <row r="121" spans="7:7" ht="15" customHeight="1">
      <c r="G121" s="280"/>
    </row>
  </sheetData>
  <autoFilter ref="A1:AB120" xr:uid="{00000000-0009-0000-0000-000005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0EF9-4EB9-49EB-9DF8-8E6F221E7B9E}">
  <dimension ref="A1:K29"/>
  <sheetViews>
    <sheetView workbookViewId="0">
      <selection activeCell="G29" sqref="A2:G29"/>
    </sheetView>
  </sheetViews>
  <sheetFormatPr baseColWidth="10" defaultRowHeight="15"/>
  <cols>
    <col min="1" max="1" width="51.85546875" bestFit="1" customWidth="1"/>
    <col min="2" max="2" width="23.28515625" bestFit="1" customWidth="1"/>
    <col min="3" max="3" width="14.42578125" bestFit="1" customWidth="1"/>
    <col min="4" max="4" width="9.42578125" bestFit="1" customWidth="1"/>
    <col min="5" max="5" width="11.7109375" bestFit="1" customWidth="1"/>
    <col min="6" max="6" width="12.7109375" bestFit="1" customWidth="1"/>
    <col min="7" max="7" width="8.7109375" bestFit="1" customWidth="1"/>
  </cols>
  <sheetData>
    <row r="1" spans="1:11">
      <c r="A1" s="58" t="s">
        <v>1346</v>
      </c>
      <c r="B1" s="58" t="s">
        <v>1347</v>
      </c>
      <c r="C1" s="58" t="s">
        <v>3420</v>
      </c>
      <c r="D1" s="58" t="s">
        <v>1348</v>
      </c>
      <c r="E1" s="17" t="s">
        <v>11</v>
      </c>
      <c r="F1" s="27" t="s">
        <v>12</v>
      </c>
      <c r="G1" s="27" t="s">
        <v>565</v>
      </c>
    </row>
    <row r="2" spans="1:11">
      <c r="A2" s="134" t="s">
        <v>3459</v>
      </c>
      <c r="B2" s="472" t="s">
        <v>3460</v>
      </c>
      <c r="C2" s="471" t="s">
        <v>3048</v>
      </c>
      <c r="D2" s="126">
        <v>1</v>
      </c>
      <c r="E2" s="470">
        <v>-33.547882000000001</v>
      </c>
      <c r="F2" s="470">
        <v>-70.756923</v>
      </c>
      <c r="G2" s="280">
        <v>1</v>
      </c>
    </row>
    <row r="3" spans="1:11">
      <c r="A3" s="134" t="s">
        <v>3461</v>
      </c>
      <c r="B3" s="446" t="s">
        <v>3462</v>
      </c>
      <c r="C3" s="471" t="s">
        <v>3048</v>
      </c>
      <c r="D3" s="126">
        <v>4.8</v>
      </c>
      <c r="E3" s="470">
        <v>-33.434691399999998</v>
      </c>
      <c r="F3" s="470">
        <v>-70.784667170000006</v>
      </c>
      <c r="G3" s="280">
        <v>1</v>
      </c>
    </row>
    <row r="4" spans="1:11">
      <c r="A4" s="134" t="s">
        <v>3463</v>
      </c>
      <c r="B4" s="446" t="s">
        <v>3464</v>
      </c>
      <c r="C4" s="471" t="s">
        <v>3048</v>
      </c>
      <c r="D4" s="126">
        <v>2.1</v>
      </c>
      <c r="E4" s="470">
        <v>-33.4758</v>
      </c>
      <c r="F4" s="470">
        <v>-70.764854999999997</v>
      </c>
      <c r="G4" s="280">
        <v>1</v>
      </c>
    </row>
    <row r="5" spans="1:11">
      <c r="A5" s="134" t="s">
        <v>3465</v>
      </c>
      <c r="B5" s="472" t="s">
        <v>3460</v>
      </c>
      <c r="C5" s="471" t="s">
        <v>3048</v>
      </c>
      <c r="D5" s="126">
        <v>4.24</v>
      </c>
      <c r="E5" s="470">
        <v>-33.522195600000003</v>
      </c>
      <c r="F5" s="470">
        <v>-70.803184999999999</v>
      </c>
      <c r="G5" s="280">
        <v>1</v>
      </c>
    </row>
    <row r="6" spans="1:11">
      <c r="A6" s="134" t="s">
        <v>3513</v>
      </c>
      <c r="B6" s="446" t="s">
        <v>3466</v>
      </c>
      <c r="C6" s="471" t="s">
        <v>3048</v>
      </c>
      <c r="D6" s="126">
        <v>9.1999999999999993</v>
      </c>
      <c r="E6" s="470">
        <v>-33.485696099999998</v>
      </c>
      <c r="F6" s="470">
        <v>-70.523081899999994</v>
      </c>
      <c r="G6" s="280">
        <v>1</v>
      </c>
    </row>
    <row r="7" spans="1:11">
      <c r="A7" s="134" t="s">
        <v>3467</v>
      </c>
      <c r="B7" s="446" t="s">
        <v>3468</v>
      </c>
      <c r="C7" s="471" t="s">
        <v>3048</v>
      </c>
      <c r="D7" s="126">
        <v>9.6999999999999993</v>
      </c>
      <c r="E7" s="470">
        <v>-33.429014000000002</v>
      </c>
      <c r="F7" s="470">
        <v>-70.529528999999997</v>
      </c>
      <c r="G7" s="280">
        <v>1</v>
      </c>
    </row>
    <row r="8" spans="1:11">
      <c r="A8" s="134" t="s">
        <v>3469</v>
      </c>
      <c r="B8" s="446" t="s">
        <v>3468</v>
      </c>
      <c r="C8" s="471" t="s">
        <v>3048</v>
      </c>
      <c r="D8" s="126">
        <v>0.5</v>
      </c>
      <c r="G8" s="280">
        <v>0</v>
      </c>
    </row>
    <row r="9" spans="1:11">
      <c r="A9" s="134" t="s">
        <v>3470</v>
      </c>
      <c r="B9" s="446" t="s">
        <v>3468</v>
      </c>
      <c r="C9" s="471" t="s">
        <v>3048</v>
      </c>
      <c r="D9" s="126" t="s">
        <v>3488</v>
      </c>
      <c r="G9" s="280">
        <v>0</v>
      </c>
    </row>
    <row r="10" spans="1:11">
      <c r="A10" s="134" t="s">
        <v>3471</v>
      </c>
      <c r="B10" s="446" t="s">
        <v>3462</v>
      </c>
      <c r="C10" s="471" t="s">
        <v>3048</v>
      </c>
      <c r="D10" s="126" t="s">
        <v>3498</v>
      </c>
      <c r="E10">
        <v>-33.443451000000003</v>
      </c>
      <c r="F10">
        <v>-70.778465999999995</v>
      </c>
      <c r="G10" s="280">
        <v>1</v>
      </c>
    </row>
    <row r="11" spans="1:11">
      <c r="A11" s="134" t="s">
        <v>3472</v>
      </c>
      <c r="B11" s="446" t="s">
        <v>3483</v>
      </c>
      <c r="C11" s="279">
        <v>44409</v>
      </c>
      <c r="D11" s="126">
        <v>24</v>
      </c>
      <c r="E11">
        <v>-33.379696000000003</v>
      </c>
      <c r="F11">
        <v>-70.637146000000001</v>
      </c>
      <c r="G11" s="280">
        <v>1</v>
      </c>
    </row>
    <row r="12" spans="1:11">
      <c r="A12" s="134" t="s">
        <v>3473</v>
      </c>
      <c r="B12" s="446" t="s">
        <v>3483</v>
      </c>
      <c r="C12" s="279">
        <v>44409</v>
      </c>
      <c r="D12" s="126">
        <v>16</v>
      </c>
      <c r="G12" s="280">
        <v>0</v>
      </c>
      <c r="K12" s="165"/>
    </row>
    <row r="13" spans="1:11">
      <c r="A13" s="134" t="s">
        <v>3474</v>
      </c>
      <c r="B13" s="446" t="s">
        <v>3483</v>
      </c>
      <c r="C13" s="279">
        <v>44409</v>
      </c>
      <c r="D13" s="126" t="s">
        <v>3489</v>
      </c>
      <c r="E13">
        <v>-33.375470999999997</v>
      </c>
      <c r="F13">
        <v>-70.647452000000001</v>
      </c>
      <c r="G13" s="280">
        <v>1</v>
      </c>
    </row>
    <row r="14" spans="1:11">
      <c r="A14" s="134" t="s">
        <v>3475</v>
      </c>
      <c r="B14" s="446" t="s">
        <v>3484</v>
      </c>
      <c r="C14" s="279">
        <v>44409</v>
      </c>
      <c r="D14" s="126" t="s">
        <v>3490</v>
      </c>
      <c r="E14">
        <v>-33.355555600000002</v>
      </c>
      <c r="F14">
        <v>-70.678464099999999</v>
      </c>
      <c r="G14" s="280">
        <v>1</v>
      </c>
    </row>
    <row r="15" spans="1:11">
      <c r="A15" s="134" t="s">
        <v>3476</v>
      </c>
      <c r="B15" s="446" t="s">
        <v>3468</v>
      </c>
      <c r="C15" s="279">
        <v>44409</v>
      </c>
      <c r="D15" s="126" t="s">
        <v>3491</v>
      </c>
      <c r="E15">
        <v>-33.464772000000004</v>
      </c>
      <c r="F15">
        <v>-70.531516999999994</v>
      </c>
      <c r="G15" s="280">
        <v>1</v>
      </c>
    </row>
    <row r="16" spans="1:11">
      <c r="A16" s="134" t="s">
        <v>3477</v>
      </c>
      <c r="B16" s="446" t="s">
        <v>3485</v>
      </c>
      <c r="C16" s="279">
        <v>44409</v>
      </c>
      <c r="D16" s="126" t="s">
        <v>3492</v>
      </c>
      <c r="E16">
        <v>-33.478876999999997</v>
      </c>
      <c r="F16">
        <v>-70.525048999999996</v>
      </c>
      <c r="G16" s="280">
        <v>1</v>
      </c>
    </row>
    <row r="17" spans="1:7">
      <c r="A17" s="134" t="s">
        <v>3478</v>
      </c>
      <c r="B17" s="446" t="s">
        <v>3485</v>
      </c>
      <c r="C17" s="279">
        <v>44409</v>
      </c>
      <c r="D17" s="126" t="s">
        <v>3493</v>
      </c>
      <c r="E17">
        <v>-33.504030999999998</v>
      </c>
      <c r="F17">
        <v>-70.563423</v>
      </c>
      <c r="G17" s="280">
        <v>1</v>
      </c>
    </row>
    <row r="18" spans="1:7">
      <c r="A18" s="134" t="s">
        <v>3479</v>
      </c>
      <c r="B18" s="446" t="s">
        <v>3486</v>
      </c>
      <c r="C18" s="279">
        <v>44409</v>
      </c>
      <c r="D18" s="126" t="s">
        <v>3494</v>
      </c>
      <c r="E18">
        <v>-33.374229999999997</v>
      </c>
      <c r="F18">
        <v>-70.758217000000002</v>
      </c>
      <c r="G18" s="280">
        <v>1</v>
      </c>
    </row>
    <row r="19" spans="1:7">
      <c r="A19" s="134" t="s">
        <v>3480</v>
      </c>
      <c r="B19" s="446" t="s">
        <v>3486</v>
      </c>
      <c r="C19" s="279">
        <v>44409</v>
      </c>
      <c r="D19" s="126" t="s">
        <v>3495</v>
      </c>
      <c r="E19">
        <v>-33.362447000000003</v>
      </c>
      <c r="F19">
        <v>-70.762086999999994</v>
      </c>
      <c r="G19" s="280">
        <v>1</v>
      </c>
    </row>
    <row r="20" spans="1:7">
      <c r="A20" s="134" t="s">
        <v>3481</v>
      </c>
      <c r="B20" s="446" t="s">
        <v>3487</v>
      </c>
      <c r="C20" s="279">
        <v>44409</v>
      </c>
      <c r="D20" s="126" t="s">
        <v>3496</v>
      </c>
      <c r="E20">
        <v>-33.403080000000003</v>
      </c>
      <c r="F20">
        <v>-70.731500999999994</v>
      </c>
      <c r="G20" s="280">
        <v>1</v>
      </c>
    </row>
    <row r="21" spans="1:7">
      <c r="A21" s="134" t="s">
        <v>3482</v>
      </c>
      <c r="B21" s="446" t="s">
        <v>3462</v>
      </c>
      <c r="C21" s="279">
        <v>44409</v>
      </c>
      <c r="D21" s="126" t="s">
        <v>3497</v>
      </c>
      <c r="E21">
        <v>-33.433925000000002</v>
      </c>
      <c r="F21">
        <v>-70.782312000000005</v>
      </c>
      <c r="G21" s="280">
        <v>1</v>
      </c>
    </row>
    <row r="22" spans="1:7">
      <c r="A22" s="134" t="s">
        <v>3499</v>
      </c>
      <c r="B22" s="446" t="s">
        <v>3504</v>
      </c>
      <c r="C22" t="s">
        <v>3506</v>
      </c>
      <c r="D22">
        <v>12</v>
      </c>
      <c r="E22">
        <v>-33.623342000000001</v>
      </c>
      <c r="F22">
        <v>-70.6179044</v>
      </c>
      <c r="G22" s="280">
        <v>1</v>
      </c>
    </row>
    <row r="23" spans="1:7">
      <c r="A23" s="134" t="s">
        <v>3500</v>
      </c>
      <c r="B23" s="446" t="s">
        <v>3505</v>
      </c>
      <c r="C23" s="279">
        <v>44317</v>
      </c>
      <c r="D23">
        <v>4</v>
      </c>
      <c r="E23">
        <v>-33.607546999999997</v>
      </c>
      <c r="F23">
        <v>-70.516771000000006</v>
      </c>
      <c r="G23" s="280">
        <v>1</v>
      </c>
    </row>
    <row r="24" spans="1:7">
      <c r="A24" s="134" t="s">
        <v>3501</v>
      </c>
      <c r="B24" s="446" t="s">
        <v>3505</v>
      </c>
      <c r="C24" s="279">
        <v>44317</v>
      </c>
      <c r="D24">
        <v>10</v>
      </c>
      <c r="G24" s="280">
        <v>0</v>
      </c>
    </row>
    <row r="25" spans="1:7">
      <c r="A25" s="134" t="s">
        <v>3502</v>
      </c>
      <c r="B25" s="446" t="s">
        <v>3505</v>
      </c>
      <c r="C25" s="279">
        <v>44743</v>
      </c>
      <c r="D25">
        <v>10</v>
      </c>
      <c r="G25" s="280">
        <v>0</v>
      </c>
    </row>
    <row r="26" spans="1:7">
      <c r="A26" s="134" t="s">
        <v>3503</v>
      </c>
      <c r="B26" s="446" t="s">
        <v>3505</v>
      </c>
      <c r="C26" t="s">
        <v>3507</v>
      </c>
      <c r="D26">
        <v>10</v>
      </c>
      <c r="G26" s="280">
        <v>0</v>
      </c>
    </row>
    <row r="27" spans="1:7">
      <c r="A27" s="134" t="s">
        <v>3508</v>
      </c>
      <c r="B27" s="446" t="s">
        <v>3511</v>
      </c>
      <c r="C27" s="279">
        <v>44287</v>
      </c>
      <c r="D27">
        <v>8</v>
      </c>
      <c r="E27">
        <v>-33.603695000000002</v>
      </c>
      <c r="F27">
        <v>-70.553584000000001</v>
      </c>
      <c r="G27" s="280">
        <v>1</v>
      </c>
    </row>
    <row r="28" spans="1:7">
      <c r="A28" s="134" t="s">
        <v>3509</v>
      </c>
      <c r="B28" s="446" t="s">
        <v>3512</v>
      </c>
      <c r="C28" s="279">
        <v>44287</v>
      </c>
      <c r="D28">
        <v>3</v>
      </c>
      <c r="E28">
        <v>-33.541798</v>
      </c>
      <c r="F28">
        <v>-70.705257000000003</v>
      </c>
      <c r="G28" s="280">
        <v>1</v>
      </c>
    </row>
    <row r="29" spans="1:7">
      <c r="A29" s="134" t="s">
        <v>3510</v>
      </c>
      <c r="B29" s="446" t="s">
        <v>3511</v>
      </c>
      <c r="C29" s="279">
        <v>44287</v>
      </c>
      <c r="D29">
        <v>5</v>
      </c>
      <c r="E29">
        <v>-33.593502999999998</v>
      </c>
      <c r="F29">
        <v>-70.602825999999993</v>
      </c>
      <c r="G29" s="280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65B8-C194-4522-A31F-FC861B9E4060}">
  <dimension ref="A1:G29"/>
  <sheetViews>
    <sheetView workbookViewId="0">
      <selection activeCell="I9" sqref="I9"/>
    </sheetView>
  </sheetViews>
  <sheetFormatPr baseColWidth="10" defaultRowHeight="15"/>
  <cols>
    <col min="1" max="1" width="51.85546875" bestFit="1" customWidth="1"/>
    <col min="2" max="2" width="22.7109375" bestFit="1" customWidth="1"/>
    <col min="3" max="3" width="17.5703125" bestFit="1" customWidth="1"/>
    <col min="4" max="4" width="7" bestFit="1" customWidth="1"/>
    <col min="5" max="5" width="11.7109375" bestFit="1" customWidth="1"/>
    <col min="6" max="6" width="12.7109375" bestFit="1" customWidth="1"/>
    <col min="7" max="7" width="8.7109375" bestFit="1" customWidth="1"/>
  </cols>
  <sheetData>
    <row r="1" spans="1:7">
      <c r="A1" s="58" t="s">
        <v>1506</v>
      </c>
      <c r="B1" s="58" t="s">
        <v>3643</v>
      </c>
      <c r="C1" s="58" t="s">
        <v>3644</v>
      </c>
      <c r="D1" s="58" t="s">
        <v>3645</v>
      </c>
      <c r="E1" s="17" t="s">
        <v>11</v>
      </c>
      <c r="F1" s="27" t="s">
        <v>12</v>
      </c>
      <c r="G1" s="27" t="s">
        <v>565</v>
      </c>
    </row>
    <row r="2" spans="1:7">
      <c r="A2" s="134" t="s">
        <v>3459</v>
      </c>
      <c r="B2" s="475" t="s">
        <v>3460</v>
      </c>
      <c r="C2" s="476" t="s">
        <v>3048</v>
      </c>
      <c r="D2" s="431">
        <v>1</v>
      </c>
      <c r="E2" s="477">
        <v>-33.547882000000001</v>
      </c>
      <c r="F2" s="477">
        <v>-70.756923</v>
      </c>
      <c r="G2" s="280">
        <v>1</v>
      </c>
    </row>
    <row r="3" spans="1:7">
      <c r="A3" s="134" t="s">
        <v>3461</v>
      </c>
      <c r="B3" s="478" t="s">
        <v>3462</v>
      </c>
      <c r="C3" s="476" t="s">
        <v>3048</v>
      </c>
      <c r="D3" s="431">
        <v>4.8</v>
      </c>
      <c r="E3" s="477">
        <v>-33.434691399999998</v>
      </c>
      <c r="F3" s="477">
        <v>-70.784667170000006</v>
      </c>
      <c r="G3" s="280">
        <v>1</v>
      </c>
    </row>
    <row r="4" spans="1:7">
      <c r="A4" s="134" t="s">
        <v>3463</v>
      </c>
      <c r="B4" s="478" t="s">
        <v>3464</v>
      </c>
      <c r="C4" s="476" t="s">
        <v>3048</v>
      </c>
      <c r="D4" s="431">
        <v>2.1</v>
      </c>
      <c r="E4" s="477">
        <v>-33.4758</v>
      </c>
      <c r="F4" s="477">
        <v>-70.764854999999997</v>
      </c>
      <c r="G4" s="280">
        <v>1</v>
      </c>
    </row>
    <row r="5" spans="1:7">
      <c r="A5" s="134" t="s">
        <v>3465</v>
      </c>
      <c r="B5" s="475" t="s">
        <v>3460</v>
      </c>
      <c r="C5" s="476" t="s">
        <v>3048</v>
      </c>
      <c r="D5" s="431">
        <v>4.24</v>
      </c>
      <c r="E5" s="477">
        <v>-33.522195600000003</v>
      </c>
      <c r="F5" s="477">
        <v>-70.803184999999999</v>
      </c>
      <c r="G5" s="280">
        <v>1</v>
      </c>
    </row>
    <row r="6" spans="1:7">
      <c r="A6" s="134" t="s">
        <v>3513</v>
      </c>
      <c r="B6" s="478" t="s">
        <v>3466</v>
      </c>
      <c r="C6" s="476" t="s">
        <v>3048</v>
      </c>
      <c r="D6" s="431">
        <v>9.1999999999999993</v>
      </c>
      <c r="E6" s="477">
        <v>-33.485696099999998</v>
      </c>
      <c r="F6" s="477">
        <v>-70.523081899999994</v>
      </c>
      <c r="G6" s="280">
        <v>1</v>
      </c>
    </row>
    <row r="7" spans="1:7">
      <c r="A7" s="134" t="s">
        <v>3467</v>
      </c>
      <c r="B7" s="478" t="s">
        <v>3468</v>
      </c>
      <c r="C7" s="476" t="s">
        <v>3048</v>
      </c>
      <c r="D7" s="431">
        <v>9.6999999999999993</v>
      </c>
      <c r="E7" s="477">
        <v>-33.429014000000002</v>
      </c>
      <c r="F7" s="477">
        <v>-70.529528999999997</v>
      </c>
      <c r="G7" s="280">
        <v>1</v>
      </c>
    </row>
    <row r="8" spans="1:7">
      <c r="A8" s="134" t="s">
        <v>3469</v>
      </c>
      <c r="B8" s="478" t="s">
        <v>3468</v>
      </c>
      <c r="C8" s="476" t="s">
        <v>3048</v>
      </c>
      <c r="D8" s="431">
        <v>0.5</v>
      </c>
      <c r="E8" s="165"/>
      <c r="F8" s="165"/>
      <c r="G8" s="280">
        <v>0</v>
      </c>
    </row>
    <row r="9" spans="1:7">
      <c r="A9" s="134" t="s">
        <v>3470</v>
      </c>
      <c r="B9" s="478" t="s">
        <v>3468</v>
      </c>
      <c r="C9" s="476" t="s">
        <v>3048</v>
      </c>
      <c r="D9" s="431" t="s">
        <v>3488</v>
      </c>
      <c r="E9" s="165"/>
      <c r="F9" s="165"/>
      <c r="G9" s="280">
        <v>0</v>
      </c>
    </row>
    <row r="10" spans="1:7">
      <c r="A10" s="134" t="s">
        <v>3471</v>
      </c>
      <c r="B10" s="478" t="s">
        <v>3462</v>
      </c>
      <c r="C10" s="476" t="s">
        <v>3048</v>
      </c>
      <c r="D10" s="431" t="s">
        <v>3498</v>
      </c>
      <c r="E10" s="165">
        <v>-33.443451000000003</v>
      </c>
      <c r="F10" s="165">
        <v>-70.778465999999995</v>
      </c>
      <c r="G10" s="280">
        <v>1</v>
      </c>
    </row>
    <row r="11" spans="1:7">
      <c r="A11" s="134" t="s">
        <v>3472</v>
      </c>
      <c r="B11" s="478" t="s">
        <v>3483</v>
      </c>
      <c r="C11" s="466">
        <v>44409</v>
      </c>
      <c r="D11" s="431">
        <v>24</v>
      </c>
      <c r="E11" s="165">
        <v>-33.379696000000003</v>
      </c>
      <c r="F11" s="165">
        <v>-70.637146000000001</v>
      </c>
      <c r="G11" s="280">
        <v>1</v>
      </c>
    </row>
    <row r="12" spans="1:7">
      <c r="A12" s="134" t="s">
        <v>3473</v>
      </c>
      <c r="B12" s="478" t="s">
        <v>3483</v>
      </c>
      <c r="C12" s="466">
        <v>44409</v>
      </c>
      <c r="D12" s="431">
        <v>16</v>
      </c>
      <c r="E12" s="165"/>
      <c r="F12" s="165"/>
      <c r="G12" s="280">
        <v>0</v>
      </c>
    </row>
    <row r="13" spans="1:7">
      <c r="A13" s="134" t="s">
        <v>3474</v>
      </c>
      <c r="B13" s="478" t="s">
        <v>3483</v>
      </c>
      <c r="C13" s="466">
        <v>44409</v>
      </c>
      <c r="D13" s="431" t="s">
        <v>3489</v>
      </c>
      <c r="E13" s="165">
        <v>-33.375470999999997</v>
      </c>
      <c r="F13" s="165">
        <v>-70.647452000000001</v>
      </c>
      <c r="G13" s="280">
        <v>1</v>
      </c>
    </row>
    <row r="14" spans="1:7">
      <c r="A14" s="134" t="s">
        <v>3475</v>
      </c>
      <c r="B14" s="478" t="s">
        <v>3484</v>
      </c>
      <c r="C14" s="466">
        <v>44409</v>
      </c>
      <c r="D14" s="431" t="s">
        <v>3490</v>
      </c>
      <c r="E14" s="165">
        <v>-33.355555600000002</v>
      </c>
      <c r="F14" s="165">
        <v>-70.678464099999999</v>
      </c>
      <c r="G14" s="280">
        <v>1</v>
      </c>
    </row>
    <row r="15" spans="1:7">
      <c r="A15" s="134" t="s">
        <v>3476</v>
      </c>
      <c r="B15" s="478" t="s">
        <v>3468</v>
      </c>
      <c r="C15" s="466">
        <v>44409</v>
      </c>
      <c r="D15" s="431" t="s">
        <v>3491</v>
      </c>
      <c r="E15" s="165">
        <v>-33.464772000000004</v>
      </c>
      <c r="F15" s="165">
        <v>-70.531516999999994</v>
      </c>
      <c r="G15" s="280">
        <v>1</v>
      </c>
    </row>
    <row r="16" spans="1:7">
      <c r="A16" s="134" t="s">
        <v>3477</v>
      </c>
      <c r="B16" s="478" t="s">
        <v>3485</v>
      </c>
      <c r="C16" s="466">
        <v>44409</v>
      </c>
      <c r="D16" s="431" t="s">
        <v>3492</v>
      </c>
      <c r="E16" s="165">
        <v>-33.478876999999997</v>
      </c>
      <c r="F16" s="165">
        <v>-70.525048999999996</v>
      </c>
      <c r="G16" s="280">
        <v>1</v>
      </c>
    </row>
    <row r="17" spans="1:7">
      <c r="A17" s="134" t="s">
        <v>3478</v>
      </c>
      <c r="B17" s="478" t="s">
        <v>3485</v>
      </c>
      <c r="C17" s="466">
        <v>44409</v>
      </c>
      <c r="D17" s="431" t="s">
        <v>3493</v>
      </c>
      <c r="E17" s="165">
        <v>-33.504030999999998</v>
      </c>
      <c r="F17" s="165">
        <v>-70.563423</v>
      </c>
      <c r="G17" s="280">
        <v>1</v>
      </c>
    </row>
    <row r="18" spans="1:7">
      <c r="A18" s="134" t="s">
        <v>3479</v>
      </c>
      <c r="B18" s="478" t="s">
        <v>3486</v>
      </c>
      <c r="C18" s="466">
        <v>44409</v>
      </c>
      <c r="D18" s="431" t="s">
        <v>3494</v>
      </c>
      <c r="E18" s="165">
        <v>-33.374229999999997</v>
      </c>
      <c r="F18" s="165">
        <v>-70.758217000000002</v>
      </c>
      <c r="G18" s="280">
        <v>1</v>
      </c>
    </row>
    <row r="19" spans="1:7">
      <c r="A19" s="134" t="s">
        <v>3480</v>
      </c>
      <c r="B19" s="478" t="s">
        <v>3486</v>
      </c>
      <c r="C19" s="466">
        <v>44409</v>
      </c>
      <c r="D19" s="431" t="s">
        <v>3495</v>
      </c>
      <c r="E19" s="165">
        <v>-33.362447000000003</v>
      </c>
      <c r="F19" s="165">
        <v>-70.762086999999994</v>
      </c>
      <c r="G19" s="280">
        <v>1</v>
      </c>
    </row>
    <row r="20" spans="1:7">
      <c r="A20" s="134" t="s">
        <v>3481</v>
      </c>
      <c r="B20" s="478" t="s">
        <v>3487</v>
      </c>
      <c r="C20" s="466">
        <v>44409</v>
      </c>
      <c r="D20" s="431" t="s">
        <v>3496</v>
      </c>
      <c r="E20" s="165">
        <v>-33.403080000000003</v>
      </c>
      <c r="F20" s="165">
        <v>-70.731500999999994</v>
      </c>
      <c r="G20" s="280">
        <v>1</v>
      </c>
    </row>
    <row r="21" spans="1:7">
      <c r="A21" s="134" t="s">
        <v>3482</v>
      </c>
      <c r="B21" s="478" t="s">
        <v>3462</v>
      </c>
      <c r="C21" s="466">
        <v>44409</v>
      </c>
      <c r="D21" s="431" t="s">
        <v>3497</v>
      </c>
      <c r="E21" s="165">
        <v>-33.433925000000002</v>
      </c>
      <c r="F21" s="165">
        <v>-70.782312000000005</v>
      </c>
      <c r="G21" s="280">
        <v>1</v>
      </c>
    </row>
    <row r="22" spans="1:7">
      <c r="A22" s="134" t="s">
        <v>3499</v>
      </c>
      <c r="B22" s="478" t="s">
        <v>3504</v>
      </c>
      <c r="C22" s="165" t="s">
        <v>3506</v>
      </c>
      <c r="D22" s="165">
        <v>12</v>
      </c>
      <c r="E22" s="165">
        <v>-33.623342000000001</v>
      </c>
      <c r="F22" s="165">
        <v>-70.6179044</v>
      </c>
      <c r="G22" s="280">
        <v>1</v>
      </c>
    </row>
    <row r="23" spans="1:7">
      <c r="A23" s="134" t="s">
        <v>3500</v>
      </c>
      <c r="B23" s="478" t="s">
        <v>3505</v>
      </c>
      <c r="C23" s="466">
        <v>44317</v>
      </c>
      <c r="D23" s="165">
        <v>4</v>
      </c>
      <c r="E23" s="165">
        <v>-33.607546999999997</v>
      </c>
      <c r="F23" s="165">
        <v>-70.516771000000006</v>
      </c>
      <c r="G23" s="280">
        <v>1</v>
      </c>
    </row>
    <row r="24" spans="1:7">
      <c r="A24" s="134" t="s">
        <v>3501</v>
      </c>
      <c r="B24" s="478" t="s">
        <v>3505</v>
      </c>
      <c r="C24" s="466">
        <v>44317</v>
      </c>
      <c r="D24" s="165">
        <v>10</v>
      </c>
      <c r="E24" s="165"/>
      <c r="F24" s="165"/>
      <c r="G24" s="280">
        <v>0</v>
      </c>
    </row>
    <row r="25" spans="1:7">
      <c r="A25" s="134" t="s">
        <v>3502</v>
      </c>
      <c r="B25" s="478" t="s">
        <v>3505</v>
      </c>
      <c r="C25" s="466">
        <v>44743</v>
      </c>
      <c r="D25" s="165">
        <v>10</v>
      </c>
      <c r="E25" s="165"/>
      <c r="F25" s="165"/>
      <c r="G25" s="280">
        <v>0</v>
      </c>
    </row>
    <row r="26" spans="1:7">
      <c r="A26" s="134" t="s">
        <v>3503</v>
      </c>
      <c r="B26" s="478" t="s">
        <v>3505</v>
      </c>
      <c r="C26" s="165" t="s">
        <v>3507</v>
      </c>
      <c r="D26" s="165">
        <v>10</v>
      </c>
      <c r="E26" s="165"/>
      <c r="F26" s="165"/>
      <c r="G26" s="280">
        <v>0</v>
      </c>
    </row>
    <row r="27" spans="1:7">
      <c r="A27" s="134" t="s">
        <v>3508</v>
      </c>
      <c r="B27" s="478" t="s">
        <v>3511</v>
      </c>
      <c r="C27" s="466">
        <v>44287</v>
      </c>
      <c r="D27" s="165">
        <v>8</v>
      </c>
      <c r="E27" s="165">
        <v>-33.603695000000002</v>
      </c>
      <c r="F27" s="165">
        <v>-70.553584000000001</v>
      </c>
      <c r="G27" s="280">
        <v>1</v>
      </c>
    </row>
    <row r="28" spans="1:7">
      <c r="A28" s="134" t="s">
        <v>3509</v>
      </c>
      <c r="B28" s="478" t="s">
        <v>3512</v>
      </c>
      <c r="C28" s="466">
        <v>44287</v>
      </c>
      <c r="D28" s="165">
        <v>3</v>
      </c>
      <c r="E28" s="165">
        <v>-33.541798</v>
      </c>
      <c r="F28" s="165">
        <v>-70.705257000000003</v>
      </c>
      <c r="G28" s="280">
        <v>1</v>
      </c>
    </row>
    <row r="29" spans="1:7">
      <c r="A29" s="134" t="s">
        <v>3510</v>
      </c>
      <c r="B29" s="478" t="s">
        <v>3511</v>
      </c>
      <c r="C29" s="466">
        <v>44287</v>
      </c>
      <c r="D29" s="165">
        <v>5</v>
      </c>
      <c r="E29" s="165">
        <v>-33.593502999999998</v>
      </c>
      <c r="F29" s="165">
        <v>-70.602825999999993</v>
      </c>
      <c r="G29" s="280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05"/>
  <sheetViews>
    <sheetView workbookViewId="0"/>
  </sheetViews>
  <sheetFormatPr baseColWidth="10" defaultColWidth="14.42578125" defaultRowHeight="15" customHeight="1"/>
  <cols>
    <col min="1" max="1" width="39" customWidth="1"/>
    <col min="2" max="2" width="122.28515625" customWidth="1"/>
  </cols>
  <sheetData>
    <row r="1" spans="1:2">
      <c r="A1" s="11" t="s">
        <v>1506</v>
      </c>
      <c r="B1" s="69" t="s">
        <v>1507</v>
      </c>
    </row>
    <row r="2" spans="1:2">
      <c r="A2" s="70"/>
      <c r="B2" s="69"/>
    </row>
    <row r="3" spans="1:2">
      <c r="A3" s="70"/>
      <c r="B3" s="69"/>
    </row>
    <row r="4" spans="1:2">
      <c r="A4" s="70"/>
      <c r="B4" s="69"/>
    </row>
    <row r="5" spans="1:2">
      <c r="A5" s="70"/>
      <c r="B5" s="69"/>
    </row>
    <row r="6" spans="1:2">
      <c r="A6" s="70"/>
      <c r="B6" s="71"/>
    </row>
    <row r="7" spans="1:2">
      <c r="A7" s="70"/>
      <c r="B7" s="71"/>
    </row>
    <row r="8" spans="1:2">
      <c r="A8" s="70"/>
      <c r="B8" s="71"/>
    </row>
    <row r="9" spans="1:2">
      <c r="A9" s="70"/>
      <c r="B9" s="71"/>
    </row>
    <row r="10" spans="1:2">
      <c r="A10" s="70"/>
      <c r="B10" s="71"/>
    </row>
    <row r="11" spans="1:2">
      <c r="A11" s="70"/>
      <c r="B11" s="71"/>
    </row>
    <row r="12" spans="1:2">
      <c r="A12" s="70"/>
      <c r="B12" s="71"/>
    </row>
    <row r="13" spans="1:2">
      <c r="A13" s="70"/>
      <c r="B13" s="71"/>
    </row>
    <row r="14" spans="1:2">
      <c r="A14" s="70"/>
      <c r="B14" s="71"/>
    </row>
    <row r="15" spans="1:2">
      <c r="A15" s="70"/>
      <c r="B15" s="71"/>
    </row>
    <row r="16" spans="1:2">
      <c r="A16" s="70"/>
      <c r="B16" s="71"/>
    </row>
    <row r="17" spans="1:2">
      <c r="A17" s="70"/>
      <c r="B17" s="71"/>
    </row>
    <row r="18" spans="1:2">
      <c r="A18" s="70"/>
      <c r="B18" s="71"/>
    </row>
    <row r="19" spans="1:2">
      <c r="A19" s="70"/>
      <c r="B19" s="71"/>
    </row>
    <row r="20" spans="1:2">
      <c r="A20" s="70"/>
      <c r="B20" s="71"/>
    </row>
    <row r="21" spans="1:2">
      <c r="A21" s="70"/>
      <c r="B21" s="71"/>
    </row>
    <row r="22" spans="1:2">
      <c r="A22" s="70"/>
      <c r="B22" s="71"/>
    </row>
    <row r="23" spans="1:2">
      <c r="A23" s="70"/>
      <c r="B23" s="71"/>
    </row>
    <row r="24" spans="1:2">
      <c r="A24" s="70"/>
      <c r="B24" s="71"/>
    </row>
    <row r="25" spans="1:2">
      <c r="A25" s="70"/>
      <c r="B25" s="71"/>
    </row>
    <row r="26" spans="1:2">
      <c r="A26" s="70"/>
      <c r="B26" s="71"/>
    </row>
    <row r="27" spans="1:2">
      <c r="A27" s="70"/>
      <c r="B27" s="71"/>
    </row>
    <row r="28" spans="1:2">
      <c r="A28" s="70"/>
      <c r="B28" s="71"/>
    </row>
    <row r="29" spans="1:2">
      <c r="B29" s="71"/>
    </row>
    <row r="30" spans="1:2">
      <c r="B30" s="71"/>
    </row>
    <row r="31" spans="1:2">
      <c r="B31" s="71"/>
    </row>
    <row r="32" spans="1:2">
      <c r="B32" s="71"/>
    </row>
    <row r="33" spans="2:2">
      <c r="B33" s="71"/>
    </row>
    <row r="34" spans="2:2">
      <c r="B34" s="71"/>
    </row>
    <row r="35" spans="2:2">
      <c r="B35" s="71"/>
    </row>
    <row r="36" spans="2:2">
      <c r="B36" s="71"/>
    </row>
    <row r="37" spans="2:2">
      <c r="B37" s="71"/>
    </row>
    <row r="38" spans="2:2">
      <c r="B38" s="71"/>
    </row>
    <row r="39" spans="2:2">
      <c r="B39" s="71"/>
    </row>
    <row r="40" spans="2:2">
      <c r="B40" s="71"/>
    </row>
    <row r="41" spans="2:2">
      <c r="B41" s="71"/>
    </row>
    <row r="42" spans="2:2">
      <c r="B42" s="71"/>
    </row>
    <row r="43" spans="2:2">
      <c r="B43" s="71"/>
    </row>
    <row r="44" spans="2:2">
      <c r="B44" s="71"/>
    </row>
    <row r="45" spans="2:2">
      <c r="B45" s="71"/>
    </row>
    <row r="46" spans="2:2">
      <c r="B46" s="71"/>
    </row>
    <row r="47" spans="2:2">
      <c r="B47" s="71"/>
    </row>
    <row r="48" spans="2:2">
      <c r="B48" s="71"/>
    </row>
    <row r="49" spans="2:2">
      <c r="B49" s="71"/>
    </row>
    <row r="50" spans="2:2">
      <c r="B50" s="71"/>
    </row>
    <row r="51" spans="2:2">
      <c r="B51" s="71"/>
    </row>
    <row r="52" spans="2:2">
      <c r="B52" s="71"/>
    </row>
    <row r="53" spans="2:2">
      <c r="B53" s="71"/>
    </row>
    <row r="54" spans="2:2">
      <c r="B54" s="71"/>
    </row>
    <row r="55" spans="2:2">
      <c r="B55" s="71"/>
    </row>
    <row r="56" spans="2:2">
      <c r="B56" s="71"/>
    </row>
    <row r="57" spans="2:2">
      <c r="B57" s="71"/>
    </row>
    <row r="58" spans="2:2">
      <c r="B58" s="71"/>
    </row>
    <row r="59" spans="2:2">
      <c r="B59" s="71"/>
    </row>
    <row r="60" spans="2:2">
      <c r="B60" s="71"/>
    </row>
    <row r="61" spans="2:2">
      <c r="B61" s="71"/>
    </row>
    <row r="62" spans="2:2">
      <c r="B62" s="71"/>
    </row>
    <row r="63" spans="2:2">
      <c r="B63" s="71"/>
    </row>
    <row r="64" spans="2:2">
      <c r="B64" s="71"/>
    </row>
    <row r="65" spans="2:2">
      <c r="B65" s="71"/>
    </row>
    <row r="66" spans="2:2">
      <c r="B66" s="71"/>
    </row>
    <row r="67" spans="2:2">
      <c r="B67" s="71"/>
    </row>
    <row r="68" spans="2:2">
      <c r="B68" s="71"/>
    </row>
    <row r="69" spans="2:2">
      <c r="B69" s="71"/>
    </row>
    <row r="70" spans="2:2">
      <c r="B70" s="71"/>
    </row>
    <row r="71" spans="2:2">
      <c r="B71" s="71"/>
    </row>
    <row r="72" spans="2:2">
      <c r="B72" s="71"/>
    </row>
    <row r="73" spans="2:2">
      <c r="B73" s="71"/>
    </row>
    <row r="74" spans="2:2">
      <c r="B74" s="71"/>
    </row>
    <row r="75" spans="2:2">
      <c r="B75" s="71"/>
    </row>
    <row r="76" spans="2:2">
      <c r="B76" s="71"/>
    </row>
    <row r="77" spans="2:2">
      <c r="B77" s="71"/>
    </row>
    <row r="78" spans="2:2">
      <c r="B78" s="71"/>
    </row>
    <row r="79" spans="2:2">
      <c r="B79" s="71"/>
    </row>
    <row r="80" spans="2:2">
      <c r="B80" s="71"/>
    </row>
    <row r="81" spans="2:2">
      <c r="B81" s="71"/>
    </row>
    <row r="82" spans="2:2">
      <c r="B82" s="71"/>
    </row>
    <row r="83" spans="2:2">
      <c r="B83" s="71"/>
    </row>
    <row r="84" spans="2:2">
      <c r="B84" s="71"/>
    </row>
    <row r="85" spans="2:2">
      <c r="B85" s="71"/>
    </row>
    <row r="86" spans="2:2">
      <c r="B86" s="71"/>
    </row>
    <row r="87" spans="2:2">
      <c r="B87" s="71"/>
    </row>
    <row r="88" spans="2:2">
      <c r="B88" s="71"/>
    </row>
    <row r="89" spans="2:2">
      <c r="B89" s="71"/>
    </row>
    <row r="90" spans="2:2">
      <c r="B90" s="71"/>
    </row>
    <row r="91" spans="2:2">
      <c r="B91" s="71"/>
    </row>
    <row r="92" spans="2:2">
      <c r="B92" s="71"/>
    </row>
    <row r="93" spans="2:2">
      <c r="B93" s="71"/>
    </row>
    <row r="94" spans="2:2">
      <c r="B94" s="71"/>
    </row>
    <row r="95" spans="2:2">
      <c r="B95" s="71"/>
    </row>
    <row r="96" spans="2:2">
      <c r="B96" s="71"/>
    </row>
    <row r="97" spans="2:2">
      <c r="B97" s="71"/>
    </row>
    <row r="98" spans="2:2">
      <c r="B98" s="71"/>
    </row>
    <row r="99" spans="2:2">
      <c r="B99" s="71"/>
    </row>
    <row r="100" spans="2:2">
      <c r="B100" s="71"/>
    </row>
    <row r="101" spans="2:2">
      <c r="B101" s="71"/>
    </row>
    <row r="102" spans="2:2">
      <c r="B102" s="71"/>
    </row>
    <row r="103" spans="2:2">
      <c r="B103" s="71"/>
    </row>
    <row r="104" spans="2:2">
      <c r="B104" s="71"/>
    </row>
    <row r="105" spans="2:2">
      <c r="B105" s="71"/>
    </row>
    <row r="106" spans="2:2">
      <c r="B106" s="71"/>
    </row>
    <row r="107" spans="2:2">
      <c r="B107" s="71"/>
    </row>
    <row r="108" spans="2:2">
      <c r="B108" s="71"/>
    </row>
    <row r="109" spans="2:2">
      <c r="B109" s="71"/>
    </row>
    <row r="110" spans="2:2">
      <c r="B110" s="71"/>
    </row>
    <row r="111" spans="2:2">
      <c r="B111" s="71"/>
    </row>
    <row r="112" spans="2:2">
      <c r="B112" s="71"/>
    </row>
    <row r="113" spans="2:2">
      <c r="B113" s="71"/>
    </row>
    <row r="114" spans="2:2">
      <c r="B114" s="71"/>
    </row>
    <row r="115" spans="2:2">
      <c r="B115" s="71"/>
    </row>
    <row r="116" spans="2:2">
      <c r="B116" s="71"/>
    </row>
    <row r="117" spans="2:2">
      <c r="B117" s="71"/>
    </row>
    <row r="118" spans="2:2">
      <c r="B118" s="71"/>
    </row>
    <row r="119" spans="2:2">
      <c r="B119" s="71"/>
    </row>
    <row r="120" spans="2:2">
      <c r="B120" s="71"/>
    </row>
    <row r="121" spans="2:2">
      <c r="B121" s="71"/>
    </row>
    <row r="122" spans="2:2">
      <c r="B122" s="71"/>
    </row>
    <row r="123" spans="2:2">
      <c r="B123" s="71"/>
    </row>
    <row r="124" spans="2:2">
      <c r="B124" s="71"/>
    </row>
    <row r="125" spans="2:2">
      <c r="B125" s="71"/>
    </row>
    <row r="126" spans="2:2">
      <c r="B126" s="71"/>
    </row>
    <row r="127" spans="2:2">
      <c r="B127" s="71"/>
    </row>
    <row r="128" spans="2:2">
      <c r="B128" s="71"/>
    </row>
    <row r="129" spans="2:2">
      <c r="B129" s="71"/>
    </row>
    <row r="130" spans="2:2">
      <c r="B130" s="71"/>
    </row>
    <row r="131" spans="2:2">
      <c r="B131" s="71"/>
    </row>
    <row r="132" spans="2:2">
      <c r="B132" s="71"/>
    </row>
    <row r="133" spans="2:2">
      <c r="B133" s="71"/>
    </row>
    <row r="134" spans="2:2">
      <c r="B134" s="71"/>
    </row>
    <row r="135" spans="2:2">
      <c r="B135" s="71"/>
    </row>
    <row r="136" spans="2:2">
      <c r="B136" s="71"/>
    </row>
    <row r="137" spans="2:2">
      <c r="B137" s="71"/>
    </row>
    <row r="138" spans="2:2">
      <c r="B138" s="71"/>
    </row>
    <row r="139" spans="2:2">
      <c r="B139" s="71"/>
    </row>
    <row r="140" spans="2:2">
      <c r="B140" s="71"/>
    </row>
    <row r="141" spans="2:2">
      <c r="B141" s="71"/>
    </row>
    <row r="142" spans="2:2">
      <c r="B142" s="71"/>
    </row>
    <row r="143" spans="2:2">
      <c r="B143" s="71"/>
    </row>
    <row r="144" spans="2:2">
      <c r="B144" s="71"/>
    </row>
    <row r="145" spans="2:2">
      <c r="B145" s="71"/>
    </row>
    <row r="146" spans="2:2">
      <c r="B146" s="71"/>
    </row>
    <row r="147" spans="2:2">
      <c r="B147" s="71"/>
    </row>
    <row r="148" spans="2:2">
      <c r="B148" s="71"/>
    </row>
    <row r="149" spans="2:2">
      <c r="B149" s="71"/>
    </row>
    <row r="150" spans="2:2">
      <c r="B150" s="71"/>
    </row>
    <row r="151" spans="2:2">
      <c r="B151" s="71"/>
    </row>
    <row r="152" spans="2:2">
      <c r="B152" s="71"/>
    </row>
    <row r="153" spans="2:2">
      <c r="B153" s="71"/>
    </row>
    <row r="154" spans="2:2">
      <c r="B154" s="71"/>
    </row>
    <row r="155" spans="2:2">
      <c r="B155" s="71"/>
    </row>
    <row r="156" spans="2:2">
      <c r="B156" s="71"/>
    </row>
    <row r="157" spans="2:2">
      <c r="B157" s="71"/>
    </row>
    <row r="158" spans="2:2">
      <c r="B158" s="71"/>
    </row>
    <row r="159" spans="2:2">
      <c r="B159" s="71"/>
    </row>
    <row r="160" spans="2:2">
      <c r="B160" s="71"/>
    </row>
    <row r="161" spans="2:2">
      <c r="B161" s="71"/>
    </row>
    <row r="162" spans="2:2">
      <c r="B162" s="71"/>
    </row>
    <row r="163" spans="2:2">
      <c r="B163" s="71"/>
    </row>
    <row r="164" spans="2:2">
      <c r="B164" s="71"/>
    </row>
    <row r="165" spans="2:2">
      <c r="B165" s="71"/>
    </row>
    <row r="166" spans="2:2">
      <c r="B166" s="71"/>
    </row>
    <row r="167" spans="2:2">
      <c r="B167" s="71"/>
    </row>
    <row r="168" spans="2:2">
      <c r="B168" s="71"/>
    </row>
    <row r="169" spans="2:2">
      <c r="B169" s="71"/>
    </row>
    <row r="170" spans="2:2">
      <c r="B170" s="71"/>
    </row>
    <row r="171" spans="2:2">
      <c r="B171" s="71"/>
    </row>
    <row r="172" spans="2:2">
      <c r="B172" s="71"/>
    </row>
    <row r="173" spans="2:2">
      <c r="B173" s="71"/>
    </row>
    <row r="174" spans="2:2">
      <c r="B174" s="71"/>
    </row>
    <row r="175" spans="2:2">
      <c r="B175" s="71"/>
    </row>
    <row r="176" spans="2:2">
      <c r="B176" s="71"/>
    </row>
    <row r="177" spans="2:2">
      <c r="B177" s="71"/>
    </row>
    <row r="178" spans="2:2">
      <c r="B178" s="71"/>
    </row>
    <row r="179" spans="2:2">
      <c r="B179" s="71"/>
    </row>
    <row r="180" spans="2:2">
      <c r="B180" s="71"/>
    </row>
    <row r="181" spans="2:2">
      <c r="B181" s="71"/>
    </row>
    <row r="182" spans="2:2">
      <c r="B182" s="71"/>
    </row>
    <row r="183" spans="2:2">
      <c r="B183" s="71"/>
    </row>
    <row r="184" spans="2:2">
      <c r="B184" s="71"/>
    </row>
    <row r="185" spans="2:2">
      <c r="B185" s="71"/>
    </row>
    <row r="186" spans="2:2">
      <c r="B186" s="71"/>
    </row>
    <row r="187" spans="2:2">
      <c r="B187" s="71"/>
    </row>
    <row r="188" spans="2:2">
      <c r="B188" s="71"/>
    </row>
    <row r="189" spans="2:2">
      <c r="B189" s="71"/>
    </row>
    <row r="190" spans="2:2">
      <c r="B190" s="71"/>
    </row>
    <row r="191" spans="2:2">
      <c r="B191" s="71"/>
    </row>
    <row r="192" spans="2:2">
      <c r="B192" s="71"/>
    </row>
    <row r="193" spans="2:2">
      <c r="B193" s="71"/>
    </row>
    <row r="194" spans="2:2">
      <c r="B194" s="71"/>
    </row>
    <row r="195" spans="2:2">
      <c r="B195" s="71"/>
    </row>
    <row r="196" spans="2:2">
      <c r="B196" s="71"/>
    </row>
    <row r="197" spans="2:2">
      <c r="B197" s="71"/>
    </row>
    <row r="198" spans="2:2">
      <c r="B198" s="71"/>
    </row>
    <row r="199" spans="2:2">
      <c r="B199" s="71"/>
    </row>
    <row r="200" spans="2:2">
      <c r="B200" s="71"/>
    </row>
    <row r="201" spans="2:2">
      <c r="B201" s="71"/>
    </row>
    <row r="202" spans="2:2">
      <c r="B202" s="71"/>
    </row>
    <row r="203" spans="2:2">
      <c r="B203" s="71"/>
    </row>
    <row r="204" spans="2:2">
      <c r="B204" s="71"/>
    </row>
    <row r="205" spans="2:2">
      <c r="B205" s="71"/>
    </row>
    <row r="206" spans="2:2">
      <c r="B206" s="71"/>
    </row>
    <row r="207" spans="2:2">
      <c r="B207" s="71"/>
    </row>
    <row r="208" spans="2:2">
      <c r="B208" s="71"/>
    </row>
    <row r="209" spans="2:2">
      <c r="B209" s="71"/>
    </row>
    <row r="210" spans="2:2">
      <c r="B210" s="71"/>
    </row>
    <row r="211" spans="2:2">
      <c r="B211" s="71"/>
    </row>
    <row r="212" spans="2:2">
      <c r="B212" s="71"/>
    </row>
    <row r="213" spans="2:2">
      <c r="B213" s="71"/>
    </row>
    <row r="214" spans="2:2">
      <c r="B214" s="71"/>
    </row>
    <row r="215" spans="2:2">
      <c r="B215" s="71"/>
    </row>
    <row r="216" spans="2:2">
      <c r="B216" s="71"/>
    </row>
    <row r="217" spans="2:2">
      <c r="B217" s="71"/>
    </row>
    <row r="218" spans="2:2">
      <c r="B218" s="71"/>
    </row>
    <row r="219" spans="2:2">
      <c r="B219" s="71"/>
    </row>
    <row r="220" spans="2:2">
      <c r="B220" s="71"/>
    </row>
    <row r="221" spans="2:2">
      <c r="B221" s="71"/>
    </row>
    <row r="222" spans="2:2">
      <c r="B222" s="71"/>
    </row>
    <row r="223" spans="2:2">
      <c r="B223" s="71"/>
    </row>
    <row r="224" spans="2:2">
      <c r="B224" s="71"/>
    </row>
    <row r="225" spans="2:2">
      <c r="B225" s="71"/>
    </row>
    <row r="226" spans="2:2">
      <c r="B226" s="71"/>
    </row>
    <row r="227" spans="2:2">
      <c r="B227" s="71"/>
    </row>
    <row r="228" spans="2:2">
      <c r="B228" s="71"/>
    </row>
    <row r="229" spans="2:2">
      <c r="B229" s="71"/>
    </row>
    <row r="230" spans="2:2">
      <c r="B230" s="71"/>
    </row>
    <row r="231" spans="2:2">
      <c r="B231" s="71"/>
    </row>
    <row r="232" spans="2:2">
      <c r="B232" s="71"/>
    </row>
    <row r="233" spans="2:2">
      <c r="B233" s="71"/>
    </row>
    <row r="234" spans="2:2">
      <c r="B234" s="71"/>
    </row>
    <row r="235" spans="2:2">
      <c r="B235" s="71"/>
    </row>
    <row r="236" spans="2:2">
      <c r="B236" s="71"/>
    </row>
    <row r="237" spans="2:2">
      <c r="B237" s="71"/>
    </row>
    <row r="238" spans="2:2">
      <c r="B238" s="71"/>
    </row>
    <row r="239" spans="2:2">
      <c r="B239" s="71"/>
    </row>
    <row r="240" spans="2:2">
      <c r="B240" s="71"/>
    </row>
    <row r="241" spans="2:2">
      <c r="B241" s="71"/>
    </row>
    <row r="242" spans="2:2">
      <c r="B242" s="71"/>
    </row>
    <row r="243" spans="2:2">
      <c r="B243" s="71"/>
    </row>
    <row r="244" spans="2:2">
      <c r="B244" s="71"/>
    </row>
    <row r="245" spans="2:2">
      <c r="B245" s="71"/>
    </row>
    <row r="246" spans="2:2">
      <c r="B246" s="71"/>
    </row>
    <row r="247" spans="2:2">
      <c r="B247" s="71"/>
    </row>
    <row r="248" spans="2:2">
      <c r="B248" s="71"/>
    </row>
    <row r="249" spans="2:2">
      <c r="B249" s="71"/>
    </row>
    <row r="250" spans="2:2">
      <c r="B250" s="71"/>
    </row>
    <row r="251" spans="2:2">
      <c r="B251" s="71"/>
    </row>
    <row r="252" spans="2:2">
      <c r="B252" s="71"/>
    </row>
    <row r="253" spans="2:2">
      <c r="B253" s="71"/>
    </row>
    <row r="254" spans="2:2">
      <c r="B254" s="71"/>
    </row>
    <row r="255" spans="2:2">
      <c r="B255" s="71"/>
    </row>
    <row r="256" spans="2:2">
      <c r="B256" s="71"/>
    </row>
    <row r="257" spans="2:2">
      <c r="B257" s="71"/>
    </row>
    <row r="258" spans="2:2">
      <c r="B258" s="71"/>
    </row>
    <row r="259" spans="2:2">
      <c r="B259" s="71"/>
    </row>
    <row r="260" spans="2:2">
      <c r="B260" s="71"/>
    </row>
    <row r="261" spans="2:2">
      <c r="B261" s="71"/>
    </row>
    <row r="262" spans="2:2">
      <c r="B262" s="71"/>
    </row>
    <row r="263" spans="2:2">
      <c r="B263" s="71"/>
    </row>
    <row r="264" spans="2:2">
      <c r="B264" s="71"/>
    </row>
    <row r="265" spans="2:2">
      <c r="B265" s="71"/>
    </row>
    <row r="266" spans="2:2">
      <c r="B266" s="71"/>
    </row>
    <row r="267" spans="2:2">
      <c r="B267" s="71"/>
    </row>
    <row r="268" spans="2:2">
      <c r="B268" s="71"/>
    </row>
    <row r="269" spans="2:2">
      <c r="B269" s="71"/>
    </row>
    <row r="270" spans="2:2">
      <c r="B270" s="71"/>
    </row>
    <row r="271" spans="2:2">
      <c r="B271" s="71"/>
    </row>
    <row r="272" spans="2:2">
      <c r="B272" s="71"/>
    </row>
    <row r="273" spans="2:2">
      <c r="B273" s="71"/>
    </row>
    <row r="274" spans="2:2">
      <c r="B274" s="71"/>
    </row>
    <row r="275" spans="2:2">
      <c r="B275" s="71"/>
    </row>
    <row r="276" spans="2:2">
      <c r="B276" s="71"/>
    </row>
    <row r="277" spans="2:2">
      <c r="B277" s="71"/>
    </row>
    <row r="278" spans="2:2">
      <c r="B278" s="71"/>
    </row>
    <row r="279" spans="2:2">
      <c r="B279" s="71"/>
    </row>
    <row r="280" spans="2:2">
      <c r="B280" s="71"/>
    </row>
    <row r="281" spans="2:2">
      <c r="B281" s="71"/>
    </row>
    <row r="282" spans="2:2">
      <c r="B282" s="71"/>
    </row>
    <row r="283" spans="2:2">
      <c r="B283" s="71"/>
    </row>
    <row r="284" spans="2:2">
      <c r="B284" s="71"/>
    </row>
    <row r="285" spans="2:2">
      <c r="B285" s="71"/>
    </row>
    <row r="286" spans="2:2">
      <c r="B286" s="71"/>
    </row>
    <row r="287" spans="2:2">
      <c r="B287" s="71"/>
    </row>
    <row r="288" spans="2:2">
      <c r="B288" s="71"/>
    </row>
    <row r="289" spans="2:2">
      <c r="B289" s="71"/>
    </row>
    <row r="290" spans="2:2">
      <c r="B290" s="71"/>
    </row>
    <row r="291" spans="2:2">
      <c r="B291" s="71"/>
    </row>
    <row r="292" spans="2:2">
      <c r="B292" s="71"/>
    </row>
    <row r="293" spans="2:2">
      <c r="B293" s="71"/>
    </row>
    <row r="294" spans="2:2">
      <c r="B294" s="71"/>
    </row>
    <row r="295" spans="2:2">
      <c r="B295" s="71"/>
    </row>
    <row r="296" spans="2:2">
      <c r="B296" s="71"/>
    </row>
    <row r="297" spans="2:2">
      <c r="B297" s="71"/>
    </row>
    <row r="298" spans="2:2">
      <c r="B298" s="71"/>
    </row>
    <row r="299" spans="2:2">
      <c r="B299" s="71"/>
    </row>
    <row r="300" spans="2:2">
      <c r="B300" s="71"/>
    </row>
    <row r="301" spans="2:2">
      <c r="B301" s="71"/>
    </row>
    <row r="302" spans="2:2">
      <c r="B302" s="71"/>
    </row>
    <row r="303" spans="2:2">
      <c r="B303" s="71"/>
    </row>
    <row r="304" spans="2:2">
      <c r="B304" s="71"/>
    </row>
    <row r="305" spans="2:2">
      <c r="B305" s="71"/>
    </row>
    <row r="306" spans="2:2">
      <c r="B306" s="71"/>
    </row>
    <row r="307" spans="2:2">
      <c r="B307" s="71"/>
    </row>
    <row r="308" spans="2:2">
      <c r="B308" s="71"/>
    </row>
    <row r="309" spans="2:2">
      <c r="B309" s="71"/>
    </row>
    <row r="310" spans="2:2">
      <c r="B310" s="71"/>
    </row>
    <row r="311" spans="2:2">
      <c r="B311" s="71"/>
    </row>
    <row r="312" spans="2:2">
      <c r="B312" s="71"/>
    </row>
    <row r="313" spans="2:2">
      <c r="B313" s="71"/>
    </row>
    <row r="314" spans="2:2">
      <c r="B314" s="71"/>
    </row>
    <row r="315" spans="2:2">
      <c r="B315" s="71"/>
    </row>
    <row r="316" spans="2:2">
      <c r="B316" s="71"/>
    </row>
    <row r="317" spans="2:2">
      <c r="B317" s="71"/>
    </row>
    <row r="318" spans="2:2">
      <c r="B318" s="71"/>
    </row>
    <row r="319" spans="2:2">
      <c r="B319" s="71"/>
    </row>
    <row r="320" spans="2:2">
      <c r="B320" s="71"/>
    </row>
    <row r="321" spans="2:2">
      <c r="B321" s="71"/>
    </row>
    <row r="322" spans="2:2">
      <c r="B322" s="71"/>
    </row>
    <row r="323" spans="2:2">
      <c r="B323" s="71"/>
    </row>
    <row r="324" spans="2:2">
      <c r="B324" s="71"/>
    </row>
    <row r="325" spans="2:2">
      <c r="B325" s="71"/>
    </row>
    <row r="326" spans="2:2">
      <c r="B326" s="71"/>
    </row>
    <row r="327" spans="2:2">
      <c r="B327" s="71"/>
    </row>
    <row r="328" spans="2:2">
      <c r="B328" s="71"/>
    </row>
    <row r="329" spans="2:2">
      <c r="B329" s="71"/>
    </row>
    <row r="330" spans="2:2">
      <c r="B330" s="71"/>
    </row>
    <row r="331" spans="2:2">
      <c r="B331" s="71"/>
    </row>
    <row r="332" spans="2:2">
      <c r="B332" s="71"/>
    </row>
    <row r="333" spans="2:2">
      <c r="B333" s="71"/>
    </row>
    <row r="334" spans="2:2">
      <c r="B334" s="71"/>
    </row>
    <row r="335" spans="2:2">
      <c r="B335" s="71"/>
    </row>
    <row r="336" spans="2:2">
      <c r="B336" s="71"/>
    </row>
    <row r="337" spans="2:2">
      <c r="B337" s="71"/>
    </row>
    <row r="338" spans="2:2">
      <c r="B338" s="71"/>
    </row>
    <row r="339" spans="2:2">
      <c r="B339" s="71"/>
    </row>
    <row r="340" spans="2:2">
      <c r="B340" s="71"/>
    </row>
    <row r="341" spans="2:2">
      <c r="B341" s="71"/>
    </row>
    <row r="342" spans="2:2">
      <c r="B342" s="71"/>
    </row>
    <row r="343" spans="2:2">
      <c r="B343" s="71"/>
    </row>
    <row r="344" spans="2:2">
      <c r="B344" s="71"/>
    </row>
    <row r="345" spans="2:2">
      <c r="B345" s="71"/>
    </row>
    <row r="346" spans="2:2">
      <c r="B346" s="71"/>
    </row>
    <row r="347" spans="2:2">
      <c r="B347" s="71"/>
    </row>
    <row r="348" spans="2:2">
      <c r="B348" s="71"/>
    </row>
    <row r="349" spans="2:2">
      <c r="B349" s="71"/>
    </row>
    <row r="350" spans="2:2">
      <c r="B350" s="71"/>
    </row>
    <row r="351" spans="2:2">
      <c r="B351" s="71"/>
    </row>
    <row r="352" spans="2:2">
      <c r="B352" s="71"/>
    </row>
    <row r="353" spans="2:2">
      <c r="B353" s="71"/>
    </row>
    <row r="354" spans="2:2">
      <c r="B354" s="71"/>
    </row>
    <row r="355" spans="2:2">
      <c r="B355" s="71"/>
    </row>
    <row r="356" spans="2:2">
      <c r="B356" s="71"/>
    </row>
    <row r="357" spans="2:2">
      <c r="B357" s="71"/>
    </row>
    <row r="358" spans="2:2">
      <c r="B358" s="71"/>
    </row>
    <row r="359" spans="2:2">
      <c r="B359" s="71"/>
    </row>
    <row r="360" spans="2:2">
      <c r="B360" s="71"/>
    </row>
    <row r="361" spans="2:2">
      <c r="B361" s="71"/>
    </row>
    <row r="362" spans="2:2">
      <c r="B362" s="71"/>
    </row>
    <row r="363" spans="2:2">
      <c r="B363" s="71"/>
    </row>
    <row r="364" spans="2:2">
      <c r="B364" s="71"/>
    </row>
    <row r="365" spans="2:2">
      <c r="B365" s="71"/>
    </row>
    <row r="366" spans="2:2">
      <c r="B366" s="71"/>
    </row>
    <row r="367" spans="2:2">
      <c r="B367" s="71"/>
    </row>
    <row r="368" spans="2:2">
      <c r="B368" s="71"/>
    </row>
    <row r="369" spans="2:2">
      <c r="B369" s="71"/>
    </row>
    <row r="370" spans="2:2">
      <c r="B370" s="71"/>
    </row>
    <row r="371" spans="2:2">
      <c r="B371" s="71"/>
    </row>
    <row r="372" spans="2:2">
      <c r="B372" s="71"/>
    </row>
    <row r="373" spans="2:2">
      <c r="B373" s="71"/>
    </row>
    <row r="374" spans="2:2">
      <c r="B374" s="71"/>
    </row>
    <row r="375" spans="2:2">
      <c r="B375" s="71"/>
    </row>
    <row r="376" spans="2:2">
      <c r="B376" s="71"/>
    </row>
    <row r="377" spans="2:2">
      <c r="B377" s="71"/>
    </row>
    <row r="378" spans="2:2">
      <c r="B378" s="71"/>
    </row>
    <row r="379" spans="2:2">
      <c r="B379" s="71"/>
    </row>
    <row r="380" spans="2:2">
      <c r="B380" s="71"/>
    </row>
    <row r="381" spans="2:2">
      <c r="B381" s="71"/>
    </row>
    <row r="382" spans="2:2">
      <c r="B382" s="71"/>
    </row>
    <row r="383" spans="2:2">
      <c r="B383" s="71"/>
    </row>
    <row r="384" spans="2:2">
      <c r="B384" s="71"/>
    </row>
    <row r="385" spans="2:2">
      <c r="B385" s="71"/>
    </row>
    <row r="386" spans="2:2">
      <c r="B386" s="71"/>
    </row>
    <row r="387" spans="2:2">
      <c r="B387" s="71"/>
    </row>
    <row r="388" spans="2:2">
      <c r="B388" s="71"/>
    </row>
    <row r="389" spans="2:2">
      <c r="B389" s="71"/>
    </row>
    <row r="390" spans="2:2">
      <c r="B390" s="71"/>
    </row>
    <row r="391" spans="2:2">
      <c r="B391" s="71"/>
    </row>
    <row r="392" spans="2:2">
      <c r="B392" s="71"/>
    </row>
    <row r="393" spans="2:2">
      <c r="B393" s="71"/>
    </row>
    <row r="394" spans="2:2">
      <c r="B394" s="71"/>
    </row>
    <row r="395" spans="2:2">
      <c r="B395" s="71"/>
    </row>
    <row r="396" spans="2:2">
      <c r="B396" s="71"/>
    </row>
    <row r="397" spans="2:2">
      <c r="B397" s="71"/>
    </row>
    <row r="398" spans="2:2">
      <c r="B398" s="71"/>
    </row>
    <row r="399" spans="2:2">
      <c r="B399" s="71"/>
    </row>
    <row r="400" spans="2:2">
      <c r="B400" s="71"/>
    </row>
    <row r="401" spans="2:2">
      <c r="B401" s="71"/>
    </row>
    <row r="402" spans="2:2">
      <c r="B402" s="71"/>
    </row>
    <row r="403" spans="2:2">
      <c r="B403" s="71"/>
    </row>
    <row r="404" spans="2:2">
      <c r="B404" s="71"/>
    </row>
    <row r="405" spans="2:2">
      <c r="B405" s="71"/>
    </row>
    <row r="406" spans="2:2">
      <c r="B406" s="71"/>
    </row>
    <row r="407" spans="2:2">
      <c r="B407" s="71"/>
    </row>
    <row r="408" spans="2:2">
      <c r="B408" s="71"/>
    </row>
    <row r="409" spans="2:2">
      <c r="B409" s="71"/>
    </row>
    <row r="410" spans="2:2">
      <c r="B410" s="71"/>
    </row>
    <row r="411" spans="2:2">
      <c r="B411" s="71"/>
    </row>
    <row r="412" spans="2:2">
      <c r="B412" s="71"/>
    </row>
    <row r="413" spans="2:2">
      <c r="B413" s="71"/>
    </row>
    <row r="414" spans="2:2">
      <c r="B414" s="71"/>
    </row>
    <row r="415" spans="2:2">
      <c r="B415" s="71"/>
    </row>
    <row r="416" spans="2:2">
      <c r="B416" s="71"/>
    </row>
    <row r="417" spans="2:2">
      <c r="B417" s="71"/>
    </row>
    <row r="418" spans="2:2">
      <c r="B418" s="71"/>
    </row>
    <row r="419" spans="2:2">
      <c r="B419" s="71"/>
    </row>
    <row r="420" spans="2:2">
      <c r="B420" s="71"/>
    </row>
    <row r="421" spans="2:2">
      <c r="B421" s="71"/>
    </row>
    <row r="422" spans="2:2">
      <c r="B422" s="71"/>
    </row>
    <row r="423" spans="2:2">
      <c r="B423" s="71"/>
    </row>
    <row r="424" spans="2:2">
      <c r="B424" s="71"/>
    </row>
    <row r="425" spans="2:2">
      <c r="B425" s="71"/>
    </row>
    <row r="426" spans="2:2">
      <c r="B426" s="71"/>
    </row>
    <row r="427" spans="2:2">
      <c r="B427" s="71"/>
    </row>
    <row r="428" spans="2:2">
      <c r="B428" s="71"/>
    </row>
    <row r="429" spans="2:2">
      <c r="B429" s="71"/>
    </row>
    <row r="430" spans="2:2">
      <c r="B430" s="71"/>
    </row>
    <row r="431" spans="2:2">
      <c r="B431" s="71"/>
    </row>
    <row r="432" spans="2:2">
      <c r="B432" s="71"/>
    </row>
    <row r="433" spans="2:2">
      <c r="B433" s="71"/>
    </row>
    <row r="434" spans="2:2">
      <c r="B434" s="71"/>
    </row>
    <row r="435" spans="2:2">
      <c r="B435" s="71"/>
    </row>
    <row r="436" spans="2:2">
      <c r="B436" s="71"/>
    </row>
    <row r="437" spans="2:2">
      <c r="B437" s="71"/>
    </row>
    <row r="438" spans="2:2">
      <c r="B438" s="71"/>
    </row>
    <row r="439" spans="2:2">
      <c r="B439" s="71"/>
    </row>
    <row r="440" spans="2:2">
      <c r="B440" s="71"/>
    </row>
    <row r="441" spans="2:2">
      <c r="B441" s="71"/>
    </row>
    <row r="442" spans="2:2">
      <c r="B442" s="71"/>
    </row>
    <row r="443" spans="2:2">
      <c r="B443" s="71"/>
    </row>
    <row r="444" spans="2:2">
      <c r="B444" s="71"/>
    </row>
    <row r="445" spans="2:2">
      <c r="B445" s="71"/>
    </row>
    <row r="446" spans="2:2">
      <c r="B446" s="71"/>
    </row>
    <row r="447" spans="2:2">
      <c r="B447" s="71"/>
    </row>
    <row r="448" spans="2:2">
      <c r="B448" s="71"/>
    </row>
    <row r="449" spans="2:2">
      <c r="B449" s="71"/>
    </row>
    <row r="450" spans="2:2">
      <c r="B450" s="71"/>
    </row>
    <row r="451" spans="2:2">
      <c r="B451" s="71"/>
    </row>
    <row r="452" spans="2:2">
      <c r="B452" s="71"/>
    </row>
    <row r="453" spans="2:2">
      <c r="B453" s="71"/>
    </row>
    <row r="454" spans="2:2">
      <c r="B454" s="71"/>
    </row>
    <row r="455" spans="2:2">
      <c r="B455" s="71"/>
    </row>
    <row r="456" spans="2:2">
      <c r="B456" s="71"/>
    </row>
    <row r="457" spans="2:2">
      <c r="B457" s="71"/>
    </row>
    <row r="458" spans="2:2">
      <c r="B458" s="71"/>
    </row>
    <row r="459" spans="2:2">
      <c r="B459" s="71"/>
    </row>
    <row r="460" spans="2:2">
      <c r="B460" s="71"/>
    </row>
    <row r="461" spans="2:2">
      <c r="B461" s="71"/>
    </row>
    <row r="462" spans="2:2">
      <c r="B462" s="71"/>
    </row>
    <row r="463" spans="2:2">
      <c r="B463" s="71"/>
    </row>
    <row r="464" spans="2:2">
      <c r="B464" s="71"/>
    </row>
    <row r="465" spans="2:2">
      <c r="B465" s="71"/>
    </row>
    <row r="466" spans="2:2">
      <c r="B466" s="71"/>
    </row>
    <row r="467" spans="2:2">
      <c r="B467" s="71"/>
    </row>
    <row r="468" spans="2:2">
      <c r="B468" s="71"/>
    </row>
    <row r="469" spans="2:2">
      <c r="B469" s="71"/>
    </row>
    <row r="470" spans="2:2">
      <c r="B470" s="71"/>
    </row>
    <row r="471" spans="2:2">
      <c r="B471" s="71"/>
    </row>
    <row r="472" spans="2:2">
      <c r="B472" s="71"/>
    </row>
    <row r="473" spans="2:2">
      <c r="B473" s="71"/>
    </row>
    <row r="474" spans="2:2">
      <c r="B474" s="71"/>
    </row>
    <row r="475" spans="2:2">
      <c r="B475" s="71"/>
    </row>
    <row r="476" spans="2:2">
      <c r="B476" s="71"/>
    </row>
    <row r="477" spans="2:2">
      <c r="B477" s="71"/>
    </row>
    <row r="478" spans="2:2">
      <c r="B478" s="71"/>
    </row>
    <row r="479" spans="2:2">
      <c r="B479" s="71"/>
    </row>
    <row r="480" spans="2:2">
      <c r="B480" s="71"/>
    </row>
    <row r="481" spans="2:2">
      <c r="B481" s="71"/>
    </row>
    <row r="482" spans="2:2">
      <c r="B482" s="71"/>
    </row>
    <row r="483" spans="2:2">
      <c r="B483" s="71"/>
    </row>
    <row r="484" spans="2:2">
      <c r="B484" s="71"/>
    </row>
    <row r="485" spans="2:2">
      <c r="B485" s="71"/>
    </row>
    <row r="486" spans="2:2">
      <c r="B486" s="71"/>
    </row>
    <row r="487" spans="2:2">
      <c r="B487" s="71"/>
    </row>
    <row r="488" spans="2:2">
      <c r="B488" s="71"/>
    </row>
    <row r="489" spans="2:2">
      <c r="B489" s="71"/>
    </row>
    <row r="490" spans="2:2">
      <c r="B490" s="71"/>
    </row>
    <row r="491" spans="2:2">
      <c r="B491" s="71"/>
    </row>
    <row r="492" spans="2:2">
      <c r="B492" s="71"/>
    </row>
    <row r="493" spans="2:2">
      <c r="B493" s="71"/>
    </row>
    <row r="494" spans="2:2">
      <c r="B494" s="71"/>
    </row>
    <row r="495" spans="2:2">
      <c r="B495" s="71"/>
    </row>
    <row r="496" spans="2:2">
      <c r="B496" s="71"/>
    </row>
    <row r="497" spans="2:2">
      <c r="B497" s="71"/>
    </row>
    <row r="498" spans="2:2">
      <c r="B498" s="71"/>
    </row>
    <row r="499" spans="2:2">
      <c r="B499" s="71"/>
    </row>
    <row r="500" spans="2:2">
      <c r="B500" s="71"/>
    </row>
    <row r="501" spans="2:2">
      <c r="B501" s="71"/>
    </row>
    <row r="502" spans="2:2">
      <c r="B502" s="71"/>
    </row>
    <row r="503" spans="2:2">
      <c r="B503" s="71"/>
    </row>
    <row r="504" spans="2:2">
      <c r="B504" s="71"/>
    </row>
    <row r="505" spans="2:2">
      <c r="B505" s="71"/>
    </row>
    <row r="506" spans="2:2">
      <c r="B506" s="71"/>
    </row>
    <row r="507" spans="2:2">
      <c r="B507" s="71"/>
    </row>
    <row r="508" spans="2:2">
      <c r="B508" s="71"/>
    </row>
    <row r="509" spans="2:2">
      <c r="B509" s="71"/>
    </row>
    <row r="510" spans="2:2">
      <c r="B510" s="71"/>
    </row>
    <row r="511" spans="2:2">
      <c r="B511" s="71"/>
    </row>
    <row r="512" spans="2:2">
      <c r="B512" s="71"/>
    </row>
    <row r="513" spans="2:2">
      <c r="B513" s="71"/>
    </row>
    <row r="514" spans="2:2">
      <c r="B514" s="71"/>
    </row>
    <row r="515" spans="2:2">
      <c r="B515" s="71"/>
    </row>
    <row r="516" spans="2:2">
      <c r="B516" s="71"/>
    </row>
    <row r="517" spans="2:2">
      <c r="B517" s="71"/>
    </row>
    <row r="518" spans="2:2">
      <c r="B518" s="71"/>
    </row>
    <row r="519" spans="2:2">
      <c r="B519" s="71"/>
    </row>
    <row r="520" spans="2:2">
      <c r="B520" s="71"/>
    </row>
    <row r="521" spans="2:2">
      <c r="B521" s="71"/>
    </row>
    <row r="522" spans="2:2">
      <c r="B522" s="71"/>
    </row>
    <row r="523" spans="2:2">
      <c r="B523" s="71"/>
    </row>
    <row r="524" spans="2:2">
      <c r="B524" s="71"/>
    </row>
    <row r="525" spans="2:2">
      <c r="B525" s="71"/>
    </row>
    <row r="526" spans="2:2">
      <c r="B526" s="71"/>
    </row>
    <row r="527" spans="2:2">
      <c r="B527" s="71"/>
    </row>
    <row r="528" spans="2:2">
      <c r="B528" s="71"/>
    </row>
    <row r="529" spans="2:2">
      <c r="B529" s="71"/>
    </row>
    <row r="530" spans="2:2">
      <c r="B530" s="71"/>
    </row>
    <row r="531" spans="2:2">
      <c r="B531" s="71"/>
    </row>
    <row r="532" spans="2:2">
      <c r="B532" s="71"/>
    </row>
    <row r="533" spans="2:2">
      <c r="B533" s="71"/>
    </row>
    <row r="534" spans="2:2">
      <c r="B534" s="71"/>
    </row>
    <row r="535" spans="2:2">
      <c r="B535" s="71"/>
    </row>
    <row r="536" spans="2:2">
      <c r="B536" s="71"/>
    </row>
    <row r="537" spans="2:2">
      <c r="B537" s="71"/>
    </row>
    <row r="538" spans="2:2">
      <c r="B538" s="71"/>
    </row>
    <row r="539" spans="2:2">
      <c r="B539" s="71"/>
    </row>
    <row r="540" spans="2:2">
      <c r="B540" s="71"/>
    </row>
    <row r="541" spans="2:2">
      <c r="B541" s="71"/>
    </row>
    <row r="542" spans="2:2">
      <c r="B542" s="71"/>
    </row>
    <row r="543" spans="2:2">
      <c r="B543" s="71"/>
    </row>
    <row r="544" spans="2:2">
      <c r="B544" s="71"/>
    </row>
    <row r="545" spans="2:2">
      <c r="B545" s="71"/>
    </row>
    <row r="546" spans="2:2">
      <c r="B546" s="71"/>
    </row>
    <row r="547" spans="2:2">
      <c r="B547" s="71"/>
    </row>
    <row r="548" spans="2:2">
      <c r="B548" s="71"/>
    </row>
    <row r="549" spans="2:2">
      <c r="B549" s="71"/>
    </row>
    <row r="550" spans="2:2">
      <c r="B550" s="71"/>
    </row>
    <row r="551" spans="2:2">
      <c r="B551" s="71"/>
    </row>
    <row r="552" spans="2:2">
      <c r="B552" s="71"/>
    </row>
    <row r="553" spans="2:2">
      <c r="B553" s="71"/>
    </row>
    <row r="554" spans="2:2">
      <c r="B554" s="71"/>
    </row>
    <row r="555" spans="2:2">
      <c r="B555" s="71"/>
    </row>
    <row r="556" spans="2:2">
      <c r="B556" s="71"/>
    </row>
    <row r="557" spans="2:2">
      <c r="B557" s="71"/>
    </row>
    <row r="558" spans="2:2">
      <c r="B558" s="71"/>
    </row>
    <row r="559" spans="2:2">
      <c r="B559" s="71"/>
    </row>
    <row r="560" spans="2:2">
      <c r="B560" s="71"/>
    </row>
    <row r="561" spans="2:2">
      <c r="B561" s="71"/>
    </row>
    <row r="562" spans="2:2">
      <c r="B562" s="71"/>
    </row>
    <row r="563" spans="2:2">
      <c r="B563" s="71"/>
    </row>
    <row r="564" spans="2:2">
      <c r="B564" s="71"/>
    </row>
    <row r="565" spans="2:2">
      <c r="B565" s="71"/>
    </row>
    <row r="566" spans="2:2">
      <c r="B566" s="71"/>
    </row>
    <row r="567" spans="2:2">
      <c r="B567" s="71"/>
    </row>
    <row r="568" spans="2:2">
      <c r="B568" s="71"/>
    </row>
    <row r="569" spans="2:2">
      <c r="B569" s="71"/>
    </row>
    <row r="570" spans="2:2">
      <c r="B570" s="71"/>
    </row>
    <row r="571" spans="2:2">
      <c r="B571" s="71"/>
    </row>
    <row r="572" spans="2:2">
      <c r="B572" s="71"/>
    </row>
    <row r="573" spans="2:2">
      <c r="B573" s="71"/>
    </row>
    <row r="574" spans="2:2">
      <c r="B574" s="71"/>
    </row>
    <row r="575" spans="2:2">
      <c r="B575" s="71"/>
    </row>
    <row r="576" spans="2:2">
      <c r="B576" s="71"/>
    </row>
    <row r="577" spans="2:2">
      <c r="B577" s="71"/>
    </row>
    <row r="578" spans="2:2">
      <c r="B578" s="71"/>
    </row>
    <row r="579" spans="2:2">
      <c r="B579" s="71"/>
    </row>
    <row r="580" spans="2:2">
      <c r="B580" s="71"/>
    </row>
    <row r="581" spans="2:2">
      <c r="B581" s="71"/>
    </row>
    <row r="582" spans="2:2">
      <c r="B582" s="71"/>
    </row>
    <row r="583" spans="2:2">
      <c r="B583" s="71"/>
    </row>
    <row r="584" spans="2:2">
      <c r="B584" s="71"/>
    </row>
    <row r="585" spans="2:2">
      <c r="B585" s="71"/>
    </row>
    <row r="586" spans="2:2">
      <c r="B586" s="71"/>
    </row>
    <row r="587" spans="2:2">
      <c r="B587" s="71"/>
    </row>
    <row r="588" spans="2:2">
      <c r="B588" s="71"/>
    </row>
    <row r="589" spans="2:2">
      <c r="B589" s="71"/>
    </row>
    <row r="590" spans="2:2">
      <c r="B590" s="71"/>
    </row>
    <row r="591" spans="2:2">
      <c r="B591" s="71"/>
    </row>
    <row r="592" spans="2:2">
      <c r="B592" s="71"/>
    </row>
    <row r="593" spans="2:2">
      <c r="B593" s="71"/>
    </row>
    <row r="594" spans="2:2">
      <c r="B594" s="71"/>
    </row>
    <row r="595" spans="2:2">
      <c r="B595" s="71"/>
    </row>
    <row r="596" spans="2:2">
      <c r="B596" s="71"/>
    </row>
    <row r="597" spans="2:2">
      <c r="B597" s="71"/>
    </row>
    <row r="598" spans="2:2">
      <c r="B598" s="71"/>
    </row>
    <row r="599" spans="2:2">
      <c r="B599" s="71"/>
    </row>
    <row r="600" spans="2:2">
      <c r="B600" s="71"/>
    </row>
    <row r="601" spans="2:2">
      <c r="B601" s="71"/>
    </row>
    <row r="602" spans="2:2">
      <c r="B602" s="71"/>
    </row>
    <row r="603" spans="2:2">
      <c r="B603" s="71"/>
    </row>
    <row r="604" spans="2:2">
      <c r="B604" s="71"/>
    </row>
    <row r="605" spans="2:2">
      <c r="B605" s="71"/>
    </row>
    <row r="606" spans="2:2">
      <c r="B606" s="71"/>
    </row>
    <row r="607" spans="2:2">
      <c r="B607" s="71"/>
    </row>
    <row r="608" spans="2:2">
      <c r="B608" s="71"/>
    </row>
    <row r="609" spans="2:2">
      <c r="B609" s="71"/>
    </row>
    <row r="610" spans="2:2">
      <c r="B610" s="71"/>
    </row>
    <row r="611" spans="2:2">
      <c r="B611" s="71"/>
    </row>
    <row r="612" spans="2:2">
      <c r="B612" s="71"/>
    </row>
    <row r="613" spans="2:2">
      <c r="B613" s="71"/>
    </row>
    <row r="614" spans="2:2">
      <c r="B614" s="71"/>
    </row>
    <row r="615" spans="2:2">
      <c r="B615" s="71"/>
    </row>
    <row r="616" spans="2:2">
      <c r="B616" s="71"/>
    </row>
    <row r="617" spans="2:2">
      <c r="B617" s="71"/>
    </row>
    <row r="618" spans="2:2">
      <c r="B618" s="71"/>
    </row>
    <row r="619" spans="2:2">
      <c r="B619" s="71"/>
    </row>
    <row r="620" spans="2:2">
      <c r="B620" s="71"/>
    </row>
    <row r="621" spans="2:2">
      <c r="B621" s="71"/>
    </row>
    <row r="622" spans="2:2">
      <c r="B622" s="71"/>
    </row>
    <row r="623" spans="2:2">
      <c r="B623" s="71"/>
    </row>
    <row r="624" spans="2:2">
      <c r="B624" s="71"/>
    </row>
    <row r="625" spans="2:2">
      <c r="B625" s="71"/>
    </row>
    <row r="626" spans="2:2">
      <c r="B626" s="71"/>
    </row>
    <row r="627" spans="2:2">
      <c r="B627" s="71"/>
    </row>
    <row r="628" spans="2:2">
      <c r="B628" s="71"/>
    </row>
    <row r="629" spans="2:2">
      <c r="B629" s="71"/>
    </row>
    <row r="630" spans="2:2">
      <c r="B630" s="71"/>
    </row>
    <row r="631" spans="2:2">
      <c r="B631" s="71"/>
    </row>
    <row r="632" spans="2:2">
      <c r="B632" s="71"/>
    </row>
    <row r="633" spans="2:2">
      <c r="B633" s="71"/>
    </row>
    <row r="634" spans="2:2">
      <c r="B634" s="71"/>
    </row>
    <row r="635" spans="2:2">
      <c r="B635" s="71"/>
    </row>
    <row r="636" spans="2:2">
      <c r="B636" s="71"/>
    </row>
    <row r="637" spans="2:2">
      <c r="B637" s="71"/>
    </row>
    <row r="638" spans="2:2">
      <c r="B638" s="71"/>
    </row>
    <row r="639" spans="2:2">
      <c r="B639" s="71"/>
    </row>
    <row r="640" spans="2:2">
      <c r="B640" s="71"/>
    </row>
    <row r="641" spans="2:2">
      <c r="B641" s="71"/>
    </row>
    <row r="642" spans="2:2">
      <c r="B642" s="71"/>
    </row>
    <row r="643" spans="2:2">
      <c r="B643" s="71"/>
    </row>
    <row r="644" spans="2:2">
      <c r="B644" s="71"/>
    </row>
    <row r="645" spans="2:2">
      <c r="B645" s="71"/>
    </row>
    <row r="646" spans="2:2">
      <c r="B646" s="71"/>
    </row>
    <row r="647" spans="2:2">
      <c r="B647" s="71"/>
    </row>
    <row r="648" spans="2:2">
      <c r="B648" s="71"/>
    </row>
    <row r="649" spans="2:2">
      <c r="B649" s="71"/>
    </row>
    <row r="650" spans="2:2">
      <c r="B650" s="71"/>
    </row>
    <row r="651" spans="2:2">
      <c r="B651" s="71"/>
    </row>
    <row r="652" spans="2:2">
      <c r="B652" s="71"/>
    </row>
    <row r="653" spans="2:2">
      <c r="B653" s="71"/>
    </row>
    <row r="654" spans="2:2">
      <c r="B654" s="71"/>
    </row>
    <row r="655" spans="2:2">
      <c r="B655" s="71"/>
    </row>
    <row r="656" spans="2:2">
      <c r="B656" s="71"/>
    </row>
    <row r="657" spans="2:2">
      <c r="B657" s="71"/>
    </row>
    <row r="658" spans="2:2">
      <c r="B658" s="71"/>
    </row>
    <row r="659" spans="2:2">
      <c r="B659" s="71"/>
    </row>
    <row r="660" spans="2:2">
      <c r="B660" s="71"/>
    </row>
    <row r="661" spans="2:2">
      <c r="B661" s="71"/>
    </row>
    <row r="662" spans="2:2">
      <c r="B662" s="71"/>
    </row>
    <row r="663" spans="2:2">
      <c r="B663" s="71"/>
    </row>
    <row r="664" spans="2:2">
      <c r="B664" s="71"/>
    </row>
    <row r="665" spans="2:2">
      <c r="B665" s="71"/>
    </row>
    <row r="666" spans="2:2">
      <c r="B666" s="71"/>
    </row>
    <row r="667" spans="2:2">
      <c r="B667" s="71"/>
    </row>
    <row r="668" spans="2:2">
      <c r="B668" s="71"/>
    </row>
    <row r="669" spans="2:2">
      <c r="B669" s="71"/>
    </row>
    <row r="670" spans="2:2">
      <c r="B670" s="71"/>
    </row>
    <row r="671" spans="2:2">
      <c r="B671" s="71"/>
    </row>
    <row r="672" spans="2:2">
      <c r="B672" s="71"/>
    </row>
    <row r="673" spans="2:2">
      <c r="B673" s="71"/>
    </row>
    <row r="674" spans="2:2">
      <c r="B674" s="71"/>
    </row>
    <row r="675" spans="2:2">
      <c r="B675" s="71"/>
    </row>
    <row r="676" spans="2:2">
      <c r="B676" s="71"/>
    </row>
    <row r="677" spans="2:2">
      <c r="B677" s="71"/>
    </row>
    <row r="678" spans="2:2">
      <c r="B678" s="71"/>
    </row>
    <row r="679" spans="2:2">
      <c r="B679" s="71"/>
    </row>
    <row r="680" spans="2:2">
      <c r="B680" s="71"/>
    </row>
    <row r="681" spans="2:2">
      <c r="B681" s="71"/>
    </row>
    <row r="682" spans="2:2">
      <c r="B682" s="71"/>
    </row>
    <row r="683" spans="2:2">
      <c r="B683" s="71"/>
    </row>
    <row r="684" spans="2:2">
      <c r="B684" s="71"/>
    </row>
    <row r="685" spans="2:2">
      <c r="B685" s="71"/>
    </row>
    <row r="686" spans="2:2">
      <c r="B686" s="71"/>
    </row>
    <row r="687" spans="2:2">
      <c r="B687" s="71"/>
    </row>
    <row r="688" spans="2:2">
      <c r="B688" s="71"/>
    </row>
    <row r="689" spans="2:2">
      <c r="B689" s="71"/>
    </row>
    <row r="690" spans="2:2">
      <c r="B690" s="71"/>
    </row>
    <row r="691" spans="2:2">
      <c r="B691" s="71"/>
    </row>
    <row r="692" spans="2:2">
      <c r="B692" s="71"/>
    </row>
    <row r="693" spans="2:2">
      <c r="B693" s="71"/>
    </row>
    <row r="694" spans="2:2">
      <c r="B694" s="71"/>
    </row>
    <row r="695" spans="2:2">
      <c r="B695" s="71"/>
    </row>
    <row r="696" spans="2:2">
      <c r="B696" s="71"/>
    </row>
    <row r="697" spans="2:2">
      <c r="B697" s="71"/>
    </row>
    <row r="698" spans="2:2">
      <c r="B698" s="71"/>
    </row>
    <row r="699" spans="2:2">
      <c r="B699" s="71"/>
    </row>
    <row r="700" spans="2:2">
      <c r="B700" s="71"/>
    </row>
    <row r="701" spans="2:2">
      <c r="B701" s="71"/>
    </row>
    <row r="702" spans="2:2">
      <c r="B702" s="71"/>
    </row>
    <row r="703" spans="2:2">
      <c r="B703" s="71"/>
    </row>
    <row r="704" spans="2:2">
      <c r="B704" s="71"/>
    </row>
    <row r="705" spans="2:2">
      <c r="B705" s="71"/>
    </row>
    <row r="706" spans="2:2">
      <c r="B706" s="71"/>
    </row>
    <row r="707" spans="2:2">
      <c r="B707" s="71"/>
    </row>
    <row r="708" spans="2:2">
      <c r="B708" s="71"/>
    </row>
    <row r="709" spans="2:2">
      <c r="B709" s="71"/>
    </row>
    <row r="710" spans="2:2">
      <c r="B710" s="71"/>
    </row>
    <row r="711" spans="2:2">
      <c r="B711" s="71"/>
    </row>
    <row r="712" spans="2:2">
      <c r="B712" s="71"/>
    </row>
    <row r="713" spans="2:2">
      <c r="B713" s="71"/>
    </row>
    <row r="714" spans="2:2">
      <c r="B714" s="71"/>
    </row>
    <row r="715" spans="2:2">
      <c r="B715" s="71"/>
    </row>
    <row r="716" spans="2:2">
      <c r="B716" s="71"/>
    </row>
    <row r="717" spans="2:2">
      <c r="B717" s="71"/>
    </row>
    <row r="718" spans="2:2">
      <c r="B718" s="71"/>
    </row>
    <row r="719" spans="2:2">
      <c r="B719" s="71"/>
    </row>
    <row r="720" spans="2:2">
      <c r="B720" s="71"/>
    </row>
    <row r="721" spans="2:2">
      <c r="B721" s="71"/>
    </row>
    <row r="722" spans="2:2">
      <c r="B722" s="71"/>
    </row>
    <row r="723" spans="2:2">
      <c r="B723" s="71"/>
    </row>
    <row r="724" spans="2:2">
      <c r="B724" s="71"/>
    </row>
    <row r="725" spans="2:2">
      <c r="B725" s="71"/>
    </row>
    <row r="726" spans="2:2">
      <c r="B726" s="71"/>
    </row>
    <row r="727" spans="2:2">
      <c r="B727" s="71"/>
    </row>
    <row r="728" spans="2:2">
      <c r="B728" s="71"/>
    </row>
    <row r="729" spans="2:2">
      <c r="B729" s="71"/>
    </row>
    <row r="730" spans="2:2">
      <c r="B730" s="71"/>
    </row>
    <row r="731" spans="2:2">
      <c r="B731" s="71"/>
    </row>
    <row r="732" spans="2:2">
      <c r="B732" s="71"/>
    </row>
    <row r="733" spans="2:2">
      <c r="B733" s="71"/>
    </row>
    <row r="734" spans="2:2">
      <c r="B734" s="71"/>
    </row>
    <row r="735" spans="2:2">
      <c r="B735" s="71"/>
    </row>
    <row r="736" spans="2:2">
      <c r="B736" s="71"/>
    </row>
    <row r="737" spans="2:2">
      <c r="B737" s="71"/>
    </row>
    <row r="738" spans="2:2">
      <c r="B738" s="71"/>
    </row>
    <row r="739" spans="2:2">
      <c r="B739" s="71"/>
    </row>
    <row r="740" spans="2:2">
      <c r="B740" s="71"/>
    </row>
    <row r="741" spans="2:2">
      <c r="B741" s="71"/>
    </row>
    <row r="742" spans="2:2">
      <c r="B742" s="71"/>
    </row>
    <row r="743" spans="2:2">
      <c r="B743" s="71"/>
    </row>
    <row r="744" spans="2:2">
      <c r="B744" s="71"/>
    </row>
    <row r="745" spans="2:2">
      <c r="B745" s="71"/>
    </row>
    <row r="746" spans="2:2">
      <c r="B746" s="71"/>
    </row>
    <row r="747" spans="2:2">
      <c r="B747" s="71"/>
    </row>
    <row r="748" spans="2:2">
      <c r="B748" s="71"/>
    </row>
    <row r="749" spans="2:2">
      <c r="B749" s="71"/>
    </row>
    <row r="750" spans="2:2">
      <c r="B750" s="71"/>
    </row>
    <row r="751" spans="2:2">
      <c r="B751" s="71"/>
    </row>
    <row r="752" spans="2:2">
      <c r="B752" s="71"/>
    </row>
    <row r="753" spans="2:2">
      <c r="B753" s="71"/>
    </row>
    <row r="754" spans="2:2">
      <c r="B754" s="71"/>
    </row>
    <row r="755" spans="2:2">
      <c r="B755" s="71"/>
    </row>
    <row r="756" spans="2:2">
      <c r="B756" s="71"/>
    </row>
    <row r="757" spans="2:2">
      <c r="B757" s="71"/>
    </row>
    <row r="758" spans="2:2">
      <c r="B758" s="71"/>
    </row>
    <row r="759" spans="2:2">
      <c r="B759" s="71"/>
    </row>
    <row r="760" spans="2:2">
      <c r="B760" s="71"/>
    </row>
    <row r="761" spans="2:2">
      <c r="B761" s="71"/>
    </row>
    <row r="762" spans="2:2">
      <c r="B762" s="71"/>
    </row>
    <row r="763" spans="2:2">
      <c r="B763" s="71"/>
    </row>
    <row r="764" spans="2:2">
      <c r="B764" s="71"/>
    </row>
    <row r="765" spans="2:2">
      <c r="B765" s="71"/>
    </row>
    <row r="766" spans="2:2">
      <c r="B766" s="71"/>
    </row>
    <row r="767" spans="2:2">
      <c r="B767" s="71"/>
    </row>
    <row r="768" spans="2:2">
      <c r="B768" s="71"/>
    </row>
    <row r="769" spans="2:2">
      <c r="B769" s="71"/>
    </row>
    <row r="770" spans="2:2">
      <c r="B770" s="71"/>
    </row>
    <row r="771" spans="2:2">
      <c r="B771" s="71"/>
    </row>
    <row r="772" spans="2:2">
      <c r="B772" s="71"/>
    </row>
    <row r="773" spans="2:2">
      <c r="B773" s="71"/>
    </row>
    <row r="774" spans="2:2">
      <c r="B774" s="71"/>
    </row>
    <row r="775" spans="2:2">
      <c r="B775" s="71"/>
    </row>
    <row r="776" spans="2:2">
      <c r="B776" s="71"/>
    </row>
    <row r="777" spans="2:2">
      <c r="B777" s="71"/>
    </row>
    <row r="778" spans="2:2">
      <c r="B778" s="71"/>
    </row>
    <row r="779" spans="2:2">
      <c r="B779" s="71"/>
    </row>
    <row r="780" spans="2:2">
      <c r="B780" s="71"/>
    </row>
    <row r="781" spans="2:2">
      <c r="B781" s="71"/>
    </row>
    <row r="782" spans="2:2">
      <c r="B782" s="71"/>
    </row>
    <row r="783" spans="2:2">
      <c r="B783" s="71"/>
    </row>
    <row r="784" spans="2:2">
      <c r="B784" s="71"/>
    </row>
    <row r="785" spans="2:2">
      <c r="B785" s="71"/>
    </row>
    <row r="786" spans="2:2">
      <c r="B786" s="71"/>
    </row>
    <row r="787" spans="2:2">
      <c r="B787" s="71"/>
    </row>
    <row r="788" spans="2:2">
      <c r="B788" s="71"/>
    </row>
    <row r="789" spans="2:2">
      <c r="B789" s="71"/>
    </row>
    <row r="790" spans="2:2">
      <c r="B790" s="71"/>
    </row>
    <row r="791" spans="2:2">
      <c r="B791" s="71"/>
    </row>
    <row r="792" spans="2:2">
      <c r="B792" s="71"/>
    </row>
    <row r="793" spans="2:2">
      <c r="B793" s="71"/>
    </row>
    <row r="794" spans="2:2">
      <c r="B794" s="71"/>
    </row>
    <row r="795" spans="2:2">
      <c r="B795" s="71"/>
    </row>
    <row r="796" spans="2:2">
      <c r="B796" s="71"/>
    </row>
    <row r="797" spans="2:2">
      <c r="B797" s="71"/>
    </row>
    <row r="798" spans="2:2">
      <c r="B798" s="71"/>
    </row>
    <row r="799" spans="2:2">
      <c r="B799" s="71"/>
    </row>
    <row r="800" spans="2:2">
      <c r="B800" s="71"/>
    </row>
    <row r="801" spans="2:2">
      <c r="B801" s="71"/>
    </row>
    <row r="802" spans="2:2">
      <c r="B802" s="71"/>
    </row>
    <row r="803" spans="2:2">
      <c r="B803" s="71"/>
    </row>
    <row r="804" spans="2:2">
      <c r="B804" s="71"/>
    </row>
    <row r="805" spans="2:2">
      <c r="B805" s="71"/>
    </row>
    <row r="806" spans="2:2">
      <c r="B806" s="71"/>
    </row>
    <row r="807" spans="2:2">
      <c r="B807" s="71"/>
    </row>
    <row r="808" spans="2:2">
      <c r="B808" s="71"/>
    </row>
    <row r="809" spans="2:2">
      <c r="B809" s="71"/>
    </row>
    <row r="810" spans="2:2">
      <c r="B810" s="71"/>
    </row>
    <row r="811" spans="2:2">
      <c r="B811" s="71"/>
    </row>
    <row r="812" spans="2:2">
      <c r="B812" s="71"/>
    </row>
    <row r="813" spans="2:2">
      <c r="B813" s="71"/>
    </row>
    <row r="814" spans="2:2">
      <c r="B814" s="71"/>
    </row>
    <row r="815" spans="2:2">
      <c r="B815" s="71"/>
    </row>
    <row r="816" spans="2:2">
      <c r="B816" s="71"/>
    </row>
    <row r="817" spans="2:2">
      <c r="B817" s="71"/>
    </row>
    <row r="818" spans="2:2">
      <c r="B818" s="71"/>
    </row>
    <row r="819" spans="2:2">
      <c r="B819" s="71"/>
    </row>
    <row r="820" spans="2:2">
      <c r="B820" s="71"/>
    </row>
    <row r="821" spans="2:2">
      <c r="B821" s="71"/>
    </row>
    <row r="822" spans="2:2">
      <c r="B822" s="71"/>
    </row>
    <row r="823" spans="2:2">
      <c r="B823" s="71"/>
    </row>
    <row r="824" spans="2:2">
      <c r="B824" s="71"/>
    </row>
    <row r="825" spans="2:2">
      <c r="B825" s="71"/>
    </row>
    <row r="826" spans="2:2">
      <c r="B826" s="71"/>
    </row>
    <row r="827" spans="2:2">
      <c r="B827" s="71"/>
    </row>
    <row r="828" spans="2:2">
      <c r="B828" s="71"/>
    </row>
    <row r="829" spans="2:2">
      <c r="B829" s="71"/>
    </row>
    <row r="830" spans="2:2">
      <c r="B830" s="71"/>
    </row>
    <row r="831" spans="2:2">
      <c r="B831" s="71"/>
    </row>
    <row r="832" spans="2:2">
      <c r="B832" s="71"/>
    </row>
    <row r="833" spans="2:2">
      <c r="B833" s="71"/>
    </row>
    <row r="834" spans="2:2">
      <c r="B834" s="71"/>
    </row>
    <row r="835" spans="2:2">
      <c r="B835" s="71"/>
    </row>
    <row r="836" spans="2:2">
      <c r="B836" s="71"/>
    </row>
    <row r="837" spans="2:2">
      <c r="B837" s="71"/>
    </row>
    <row r="838" spans="2:2">
      <c r="B838" s="71"/>
    </row>
    <row r="839" spans="2:2">
      <c r="B839" s="71"/>
    </row>
    <row r="840" spans="2:2">
      <c r="B840" s="71"/>
    </row>
    <row r="841" spans="2:2">
      <c r="B841" s="71"/>
    </row>
    <row r="842" spans="2:2">
      <c r="B842" s="71"/>
    </row>
    <row r="843" spans="2:2">
      <c r="B843" s="71"/>
    </row>
    <row r="844" spans="2:2">
      <c r="B844" s="71"/>
    </row>
    <row r="845" spans="2:2">
      <c r="B845" s="71"/>
    </row>
    <row r="846" spans="2:2">
      <c r="B846" s="71"/>
    </row>
    <row r="847" spans="2:2">
      <c r="B847" s="71"/>
    </row>
    <row r="848" spans="2:2">
      <c r="B848" s="71"/>
    </row>
    <row r="849" spans="2:2">
      <c r="B849" s="71"/>
    </row>
    <row r="850" spans="2:2">
      <c r="B850" s="71"/>
    </row>
    <row r="851" spans="2:2">
      <c r="B851" s="71"/>
    </row>
    <row r="852" spans="2:2">
      <c r="B852" s="71"/>
    </row>
    <row r="853" spans="2:2">
      <c r="B853" s="71"/>
    </row>
    <row r="854" spans="2:2">
      <c r="B854" s="71"/>
    </row>
    <row r="855" spans="2:2">
      <c r="B855" s="71"/>
    </row>
    <row r="856" spans="2:2">
      <c r="B856" s="71"/>
    </row>
    <row r="857" spans="2:2">
      <c r="B857" s="71"/>
    </row>
    <row r="858" spans="2:2">
      <c r="B858" s="71"/>
    </row>
    <row r="859" spans="2:2">
      <c r="B859" s="71"/>
    </row>
    <row r="860" spans="2:2">
      <c r="B860" s="71"/>
    </row>
    <row r="861" spans="2:2">
      <c r="B861" s="71"/>
    </row>
    <row r="862" spans="2:2">
      <c r="B862" s="71"/>
    </row>
    <row r="863" spans="2:2">
      <c r="B863" s="71"/>
    </row>
    <row r="864" spans="2:2">
      <c r="B864" s="71"/>
    </row>
    <row r="865" spans="2:2">
      <c r="B865" s="71"/>
    </row>
    <row r="866" spans="2:2">
      <c r="B866" s="71"/>
    </row>
    <row r="867" spans="2:2">
      <c r="B867" s="71"/>
    </row>
    <row r="868" spans="2:2">
      <c r="B868" s="71"/>
    </row>
    <row r="869" spans="2:2">
      <c r="B869" s="71"/>
    </row>
    <row r="870" spans="2:2">
      <c r="B870" s="71"/>
    </row>
    <row r="871" spans="2:2">
      <c r="B871" s="71"/>
    </row>
    <row r="872" spans="2:2">
      <c r="B872" s="71"/>
    </row>
    <row r="873" spans="2:2">
      <c r="B873" s="71"/>
    </row>
    <row r="874" spans="2:2">
      <c r="B874" s="71"/>
    </row>
    <row r="875" spans="2:2">
      <c r="B875" s="71"/>
    </row>
    <row r="876" spans="2:2">
      <c r="B876" s="71"/>
    </row>
    <row r="877" spans="2:2">
      <c r="B877" s="71"/>
    </row>
    <row r="878" spans="2:2">
      <c r="B878" s="71"/>
    </row>
    <row r="879" spans="2:2">
      <c r="B879" s="71"/>
    </row>
    <row r="880" spans="2:2">
      <c r="B880" s="71"/>
    </row>
    <row r="881" spans="2:2">
      <c r="B881" s="71"/>
    </row>
    <row r="882" spans="2:2">
      <c r="B882" s="71"/>
    </row>
    <row r="883" spans="2:2">
      <c r="B883" s="71"/>
    </row>
    <row r="884" spans="2:2">
      <c r="B884" s="71"/>
    </row>
    <row r="885" spans="2:2">
      <c r="B885" s="71"/>
    </row>
    <row r="886" spans="2:2">
      <c r="B886" s="71"/>
    </row>
    <row r="887" spans="2:2">
      <c r="B887" s="71"/>
    </row>
    <row r="888" spans="2:2">
      <c r="B888" s="71"/>
    </row>
    <row r="889" spans="2:2">
      <c r="B889" s="71"/>
    </row>
    <row r="890" spans="2:2">
      <c r="B890" s="71"/>
    </row>
    <row r="891" spans="2:2">
      <c r="B891" s="71"/>
    </row>
    <row r="892" spans="2:2">
      <c r="B892" s="71"/>
    </row>
    <row r="893" spans="2:2">
      <c r="B893" s="71"/>
    </row>
    <row r="894" spans="2:2">
      <c r="B894" s="71"/>
    </row>
    <row r="895" spans="2:2">
      <c r="B895" s="71"/>
    </row>
    <row r="896" spans="2:2">
      <c r="B896" s="71"/>
    </row>
    <row r="897" spans="2:2">
      <c r="B897" s="71"/>
    </row>
    <row r="898" spans="2:2">
      <c r="B898" s="71"/>
    </row>
    <row r="899" spans="2:2">
      <c r="B899" s="71"/>
    </row>
    <row r="900" spans="2:2">
      <c r="B900" s="71"/>
    </row>
    <row r="901" spans="2:2">
      <c r="B901" s="71"/>
    </row>
    <row r="902" spans="2:2">
      <c r="B902" s="71"/>
    </row>
    <row r="903" spans="2:2">
      <c r="B903" s="71"/>
    </row>
    <row r="904" spans="2:2">
      <c r="B904" s="71"/>
    </row>
    <row r="905" spans="2:2">
      <c r="B905" s="71"/>
    </row>
    <row r="906" spans="2:2">
      <c r="B906" s="71"/>
    </row>
    <row r="907" spans="2:2">
      <c r="B907" s="71"/>
    </row>
    <row r="908" spans="2:2">
      <c r="B908" s="71"/>
    </row>
    <row r="909" spans="2:2">
      <c r="B909" s="71"/>
    </row>
    <row r="910" spans="2:2">
      <c r="B910" s="71"/>
    </row>
    <row r="911" spans="2:2">
      <c r="B911" s="71"/>
    </row>
    <row r="912" spans="2:2">
      <c r="B912" s="71"/>
    </row>
    <row r="913" spans="2:2">
      <c r="B913" s="71"/>
    </row>
    <row r="914" spans="2:2">
      <c r="B914" s="71"/>
    </row>
    <row r="915" spans="2:2">
      <c r="B915" s="71"/>
    </row>
    <row r="916" spans="2:2">
      <c r="B916" s="71"/>
    </row>
    <row r="917" spans="2:2">
      <c r="B917" s="71"/>
    </row>
    <row r="918" spans="2:2">
      <c r="B918" s="71"/>
    </row>
    <row r="919" spans="2:2">
      <c r="B919" s="71"/>
    </row>
    <row r="920" spans="2:2">
      <c r="B920" s="71"/>
    </row>
    <row r="921" spans="2:2">
      <c r="B921" s="71"/>
    </row>
    <row r="922" spans="2:2">
      <c r="B922" s="71"/>
    </row>
    <row r="923" spans="2:2">
      <c r="B923" s="71"/>
    </row>
    <row r="924" spans="2:2">
      <c r="B924" s="71"/>
    </row>
    <row r="925" spans="2:2">
      <c r="B925" s="71"/>
    </row>
    <row r="926" spans="2:2">
      <c r="B926" s="71"/>
    </row>
    <row r="927" spans="2:2">
      <c r="B927" s="71"/>
    </row>
    <row r="928" spans="2:2">
      <c r="B928" s="71"/>
    </row>
    <row r="929" spans="2:2">
      <c r="B929" s="71"/>
    </row>
    <row r="930" spans="2:2">
      <c r="B930" s="71"/>
    </row>
    <row r="931" spans="2:2">
      <c r="B931" s="71"/>
    </row>
    <row r="932" spans="2:2">
      <c r="B932" s="71"/>
    </row>
    <row r="933" spans="2:2">
      <c r="B933" s="71"/>
    </row>
    <row r="934" spans="2:2">
      <c r="B934" s="71"/>
    </row>
    <row r="935" spans="2:2">
      <c r="B935" s="71"/>
    </row>
    <row r="936" spans="2:2">
      <c r="B936" s="71"/>
    </row>
    <row r="937" spans="2:2">
      <c r="B937" s="71"/>
    </row>
    <row r="938" spans="2:2">
      <c r="B938" s="71"/>
    </row>
    <row r="939" spans="2:2">
      <c r="B939" s="71"/>
    </row>
    <row r="940" spans="2:2">
      <c r="B940" s="71"/>
    </row>
    <row r="941" spans="2:2">
      <c r="B941" s="71"/>
    </row>
    <row r="942" spans="2:2">
      <c r="B942" s="71"/>
    </row>
    <row r="943" spans="2:2">
      <c r="B943" s="71"/>
    </row>
    <row r="944" spans="2:2">
      <c r="B944" s="71"/>
    </row>
    <row r="945" spans="2:2">
      <c r="B945" s="71"/>
    </row>
    <row r="946" spans="2:2">
      <c r="B946" s="71"/>
    </row>
    <row r="947" spans="2:2">
      <c r="B947" s="71"/>
    </row>
    <row r="948" spans="2:2">
      <c r="B948" s="71"/>
    </row>
    <row r="949" spans="2:2">
      <c r="B949" s="71"/>
    </row>
    <row r="950" spans="2:2">
      <c r="B950" s="71"/>
    </row>
    <row r="951" spans="2:2">
      <c r="B951" s="71"/>
    </row>
    <row r="952" spans="2:2">
      <c r="B952" s="71"/>
    </row>
    <row r="953" spans="2:2">
      <c r="B953" s="71"/>
    </row>
    <row r="954" spans="2:2">
      <c r="B954" s="71"/>
    </row>
    <row r="955" spans="2:2">
      <c r="B955" s="71"/>
    </row>
    <row r="956" spans="2:2">
      <c r="B956" s="71"/>
    </row>
    <row r="957" spans="2:2">
      <c r="B957" s="71"/>
    </row>
    <row r="958" spans="2:2">
      <c r="B958" s="71"/>
    </row>
    <row r="959" spans="2:2">
      <c r="B959" s="71"/>
    </row>
    <row r="960" spans="2:2">
      <c r="B960" s="71"/>
    </row>
    <row r="961" spans="2:2">
      <c r="B961" s="71"/>
    </row>
    <row r="962" spans="2:2">
      <c r="B962" s="71"/>
    </row>
    <row r="963" spans="2:2">
      <c r="B963" s="71"/>
    </row>
    <row r="964" spans="2:2">
      <c r="B964" s="71"/>
    </row>
    <row r="965" spans="2:2">
      <c r="B965" s="71"/>
    </row>
    <row r="966" spans="2:2">
      <c r="B966" s="71"/>
    </row>
    <row r="967" spans="2:2">
      <c r="B967" s="71"/>
    </row>
    <row r="968" spans="2:2">
      <c r="B968" s="71"/>
    </row>
    <row r="969" spans="2:2">
      <c r="B969" s="71"/>
    </row>
    <row r="970" spans="2:2">
      <c r="B970" s="71"/>
    </row>
    <row r="971" spans="2:2">
      <c r="B971" s="71"/>
    </row>
    <row r="972" spans="2:2">
      <c r="B972" s="71"/>
    </row>
    <row r="973" spans="2:2">
      <c r="B973" s="71"/>
    </row>
    <row r="974" spans="2:2">
      <c r="B974" s="71"/>
    </row>
    <row r="975" spans="2:2">
      <c r="B975" s="71"/>
    </row>
    <row r="976" spans="2:2">
      <c r="B976" s="71"/>
    </row>
    <row r="977" spans="2:2">
      <c r="B977" s="71"/>
    </row>
    <row r="978" spans="2:2">
      <c r="B978" s="71"/>
    </row>
    <row r="979" spans="2:2">
      <c r="B979" s="71"/>
    </row>
    <row r="980" spans="2:2">
      <c r="B980" s="71"/>
    </row>
    <row r="981" spans="2:2">
      <c r="B981" s="71"/>
    </row>
    <row r="982" spans="2:2">
      <c r="B982" s="71"/>
    </row>
    <row r="983" spans="2:2">
      <c r="B983" s="71"/>
    </row>
    <row r="984" spans="2:2">
      <c r="B984" s="71"/>
    </row>
    <row r="985" spans="2:2">
      <c r="B985" s="71"/>
    </row>
    <row r="986" spans="2:2">
      <c r="B986" s="71"/>
    </row>
    <row r="987" spans="2:2">
      <c r="B987" s="71"/>
    </row>
    <row r="988" spans="2:2">
      <c r="B988" s="71"/>
    </row>
    <row r="989" spans="2:2">
      <c r="B989" s="71"/>
    </row>
    <row r="990" spans="2:2">
      <c r="B990" s="71"/>
    </row>
    <row r="991" spans="2:2">
      <c r="B991" s="71"/>
    </row>
    <row r="992" spans="2:2">
      <c r="B992" s="71"/>
    </row>
    <row r="993" spans="2:2">
      <c r="B993" s="71"/>
    </row>
    <row r="994" spans="2:2">
      <c r="B994" s="71"/>
    </row>
    <row r="995" spans="2:2">
      <c r="B995" s="71"/>
    </row>
    <row r="996" spans="2:2">
      <c r="B996" s="71"/>
    </row>
    <row r="997" spans="2:2">
      <c r="B997" s="71"/>
    </row>
    <row r="998" spans="2:2">
      <c r="B998" s="71"/>
    </row>
    <row r="999" spans="2:2">
      <c r="B999" s="71"/>
    </row>
    <row r="1000" spans="2:2">
      <c r="B1000" s="71"/>
    </row>
    <row r="1001" spans="2:2">
      <c r="B1001" s="71"/>
    </row>
    <row r="1002" spans="2:2">
      <c r="B1002" s="71"/>
    </row>
    <row r="1003" spans="2:2">
      <c r="B1003" s="71"/>
    </row>
    <row r="1004" spans="2:2">
      <c r="B1004" s="71"/>
    </row>
    <row r="1005" spans="2:2">
      <c r="B1005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Nuevos Proyectos</vt:lpstr>
      <vt:lpstr>Declarados en Construcción</vt:lpstr>
      <vt:lpstr>Ampliación</vt:lpstr>
      <vt:lpstr>Nuevas SE</vt:lpstr>
      <vt:lpstr>Nueva Línea</vt:lpstr>
      <vt:lpstr>Grandes Clientes</vt:lpstr>
      <vt:lpstr>Electroterminales</vt:lpstr>
      <vt:lpstr>Puertos</vt:lpstr>
      <vt:lpstr>Zonas Protegidas</vt:lpstr>
      <vt:lpstr>SASC</vt:lpstr>
      <vt:lpstr>SEA</vt:lpstr>
      <vt:lpstr>SUCT</vt:lpstr>
      <vt:lpstr>SE Sin espacio</vt:lpstr>
      <vt:lpstr>Estadística total</vt:lpstr>
      <vt:lpstr>Cambios de nombre</vt:lpstr>
      <vt:lpstr>Garantías</vt:lpstr>
      <vt:lpstr>Art-102</vt:lpstr>
      <vt:lpstr>Estadística SASC</vt:lpstr>
      <vt:lpstr>Estadística SUCT</vt:lpstr>
      <vt:lpstr>Lista 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cornejo</cp:lastModifiedBy>
  <dcterms:modified xsi:type="dcterms:W3CDTF">2021-01-28T23:02:36Z</dcterms:modified>
</cp:coreProperties>
</file>