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Santander Open Academy\Excel com IA\"/>
    </mc:Choice>
  </mc:AlternateContent>
  <xr:revisionPtr revIDLastSave="0" documentId="13_ncr:1_{3C92255D-50DB-4D9E-A1D5-B13C2791958E}" xr6:coauthVersionLast="47" xr6:coauthVersionMax="47" xr10:uidLastSave="{00000000-0000-0000-0000-000000000000}"/>
  <bookViews>
    <workbookView xWindow="-108" yWindow="-108" windowWidth="23256" windowHeight="12456" tabRatio="0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2" i="1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E8" i="1"/>
  <c r="D33" i="1" s="1"/>
  <c r="E33" i="1" s="1"/>
  <c r="E14" i="1"/>
  <c r="E15" i="1" s="1"/>
  <c r="D48" i="1" l="1"/>
  <c r="D22" i="1"/>
  <c r="E22" i="1" s="1"/>
  <c r="D23" i="1"/>
  <c r="E23" i="1" s="1"/>
  <c r="D28" i="1"/>
  <c r="E28" i="1" s="1"/>
  <c r="D29" i="1"/>
  <c r="E29" i="1" s="1"/>
  <c r="D34" i="1"/>
  <c r="E34" i="1" s="1"/>
  <c r="D35" i="1"/>
  <c r="E35" i="1" s="1"/>
  <c r="D19" i="1"/>
  <c r="E19" i="1" s="1"/>
  <c r="D25" i="1"/>
  <c r="E25" i="1" s="1"/>
  <c r="D31" i="1"/>
  <c r="E31" i="1" s="1"/>
  <c r="D37" i="1"/>
  <c r="E37" i="1" s="1"/>
  <c r="D18" i="1"/>
  <c r="E18" i="1" s="1"/>
  <c r="D24" i="1"/>
  <c r="E24" i="1" s="1"/>
  <c r="D30" i="1"/>
  <c r="E30" i="1" s="1"/>
  <c r="D36" i="1"/>
  <c r="E36" i="1" s="1"/>
  <c r="D20" i="1"/>
  <c r="E20" i="1" s="1"/>
  <c r="D26" i="1"/>
  <c r="E26" i="1" s="1"/>
  <c r="D32" i="1"/>
  <c r="E32" i="1" s="1"/>
  <c r="D40" i="1"/>
  <c r="D21" i="1"/>
  <c r="E21" i="1" s="1"/>
  <c r="D27" i="1"/>
  <c r="E27" i="1" s="1"/>
  <c r="E42" i="1" l="1"/>
  <c r="E45" i="1"/>
  <c r="E44" i="1"/>
  <c r="E47" i="1"/>
  <c r="E46" i="1"/>
  <c r="E43" i="1"/>
  <c r="E48" i="1" l="1"/>
</calcChain>
</file>

<file path=xl/sharedStrings.xml><?xml version="1.0" encoding="utf-8"?>
<sst xmlns="http://schemas.openxmlformats.org/spreadsheetml/2006/main" count="86" uniqueCount="49">
  <si>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</si>
  <si>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</si>
  <si>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</si>
  <si>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</si>
  <si>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</si>
  <si>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</si>
  <si>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Configuração</t>
  </si>
  <si>
    <t>Salário</t>
  </si>
  <si>
    <t>Redimento da Carteira</t>
  </si>
  <si>
    <t>Sugestão de Rendimento</t>
  </si>
  <si>
    <t>Cenários</t>
  </si>
  <si>
    <t>Dividendos</t>
  </si>
  <si>
    <t>Por 2 anos</t>
  </si>
  <si>
    <t>Por 3 anos</t>
  </si>
  <si>
    <t>Por 4 anos</t>
  </si>
  <si>
    <t>Por 5 anos</t>
  </si>
  <si>
    <t>Por 6 anos</t>
  </si>
  <si>
    <t>Por 7 anos</t>
  </si>
  <si>
    <t>Por 8 anos</t>
  </si>
  <si>
    <t>Por 9 anos</t>
  </si>
  <si>
    <t>Por 10 anos</t>
  </si>
  <si>
    <t>Por 11 anos</t>
  </si>
  <si>
    <t>Por 12 anos</t>
  </si>
  <si>
    <t>Por 13 anos</t>
  </si>
  <si>
    <t>Por 14 anos</t>
  </si>
  <si>
    <t>Por 15 anos</t>
  </si>
  <si>
    <t>Por 16 anos</t>
  </si>
  <si>
    <t>Por 17 anos</t>
  </si>
  <si>
    <t>Por 18 anos</t>
  </si>
  <si>
    <t>Por 19 anos</t>
  </si>
  <si>
    <t>Por 20 anos</t>
  </si>
  <si>
    <t>Por 30 anos</t>
  </si>
  <si>
    <t>Perfil</t>
  </si>
  <si>
    <t>Moderado</t>
  </si>
  <si>
    <t>Valores</t>
  </si>
  <si>
    <t>Valor Investido por mês</t>
  </si>
  <si>
    <t>Tipo de FII</t>
  </si>
  <si>
    <t>Porcentual Sugerido</t>
  </si>
  <si>
    <t>Papel</t>
  </si>
  <si>
    <t>Tijolo</t>
  </si>
  <si>
    <t>Híbridos</t>
  </si>
  <si>
    <t>FOFs</t>
  </si>
  <si>
    <t>Desenvolvimento</t>
  </si>
  <si>
    <t>Hortelarias</t>
  </si>
  <si>
    <t>Total</t>
  </si>
  <si>
    <t>Chave</t>
  </si>
  <si>
    <t>%</t>
  </si>
  <si>
    <t>Agressivo</t>
  </si>
  <si>
    <t>Conservador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</si>
</sst>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2"/>
      </bottom>
      <diagonal/>
    </border>
    <border>
      <left/>
      <right/>
      <top style="medium">
        <color indexed="64"/>
      </top>
      <bottom style="medium">
        <color theme="2"/>
      </bottom>
      <diagonal/>
    </border>
    <border>
      <left/>
      <right style="medium">
        <color indexed="64"/>
      </right>
      <top style="medium">
        <color indexed="64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theme="2"/>
      </right>
      <top style="medium">
        <color indexed="64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indexed="64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medium">
        <color indexed="64"/>
      </top>
      <bottom style="medium">
        <color theme="2"/>
      </bottom>
      <diagonal/>
    </border>
    <border>
      <left/>
      <right style="medium">
        <color theme="2"/>
      </right>
      <top style="medium">
        <color indexed="64"/>
      </top>
      <bottom style="medium">
        <color theme="2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8" fontId="0" fillId="3" borderId="6" xfId="1" applyNumberFormat="1" applyFont="1" applyFill="1" applyBorder="1" applyAlignment="1">
      <alignment horizontal="center" vertical="center"/>
    </xf>
    <xf numFmtId="164" fontId="0" fillId="3" borderId="9" xfId="1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2" fillId="0" borderId="0" xfId="0" applyFont="1"/>
    <xf numFmtId="0" fontId="4" fillId="5" borderId="4" xfId="0" applyFont="1" applyFill="1" applyBorder="1" applyAlignment="1">
      <alignment horizontal="left" vertical="center" indent="3"/>
    </xf>
    <xf numFmtId="8" fontId="0" fillId="5" borderId="5" xfId="0" applyNumberFormat="1" applyFill="1" applyBorder="1" applyAlignment="1">
      <alignment horizontal="center" vertical="center"/>
    </xf>
    <xf numFmtId="8" fontId="0" fillId="5" borderId="6" xfId="0" applyNumberForma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 indent="3"/>
    </xf>
    <xf numFmtId="8" fontId="0" fillId="5" borderId="8" xfId="0" applyNumberFormat="1" applyFill="1" applyBorder="1" applyAlignment="1">
      <alignment horizontal="center" vertical="center"/>
    </xf>
    <xf numFmtId="8" fontId="0" fillId="5" borderId="9" xfId="0" applyNumberForma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left" vertical="center" indent="3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6" xfId="0" applyFill="1" applyBorder="1"/>
    <xf numFmtId="0" fontId="8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0" fontId="0" fillId="7" borderId="5" xfId="0" applyNumberFormat="1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0" fontId="0" fillId="6" borderId="8" xfId="0" applyNumberFormat="1" applyFill="1" applyBorder="1" applyAlignment="1">
      <alignment horizontal="center" vertical="center"/>
    </xf>
    <xf numFmtId="164" fontId="0" fillId="6" borderId="9" xfId="0" applyNumberFormat="1" applyFill="1" applyBorder="1" applyAlignment="1">
      <alignment horizontal="center" vertical="center"/>
    </xf>
    <xf numFmtId="0" fontId="0" fillId="0" borderId="17" xfId="0" applyBorder="1"/>
    <xf numFmtId="49" fontId="0" fillId="0" borderId="18" xfId="0" applyNumberFormat="1" applyBorder="1"/>
    <xf numFmtId="10" fontId="0" fillId="0" borderId="19" xfId="0" applyNumberFormat="1" applyBorder="1"/>
    <xf numFmtId="0" fontId="0" fillId="0" borderId="20" xfId="0" applyBorder="1"/>
    <xf numFmtId="49" fontId="0" fillId="0" borderId="21" xfId="0" applyNumberFormat="1" applyBorder="1"/>
    <xf numFmtId="10" fontId="0" fillId="0" borderId="22" xfId="0" applyNumberFormat="1" applyBorder="1"/>
    <xf numFmtId="164" fontId="0" fillId="0" borderId="6" xfId="1" applyNumberFormat="1" applyFont="1" applyBorder="1" applyAlignment="1" applyProtection="1">
      <alignment horizontal="center" vertical="center"/>
      <protection locked="0"/>
    </xf>
    <xf numFmtId="1" fontId="0" fillId="0" borderId="6" xfId="0" applyNumberFormat="1" applyBorder="1" applyAlignment="1" applyProtection="1">
      <alignment horizontal="center" vertical="center"/>
      <protection locked="0"/>
    </xf>
    <xf numFmtId="10" fontId="0" fillId="0" borderId="6" xfId="0" applyNumberFormat="1" applyBorder="1" applyAlignment="1" applyProtection="1">
      <alignment horizontal="center" vertical="center"/>
      <protection locked="0"/>
    </xf>
    <xf numFmtId="0" fontId="8" fillId="0" borderId="14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 indent="3"/>
    </xf>
    <xf numFmtId="0" fontId="4" fillId="3" borderId="5" xfId="0" applyFont="1" applyFill="1" applyBorder="1" applyAlignment="1">
      <alignment horizontal="left" vertical="center" indent="3"/>
    </xf>
    <xf numFmtId="0" fontId="4" fillId="3" borderId="7" xfId="0" applyFont="1" applyFill="1" applyBorder="1" applyAlignment="1">
      <alignment horizontal="left" vertical="center" indent="3"/>
    </xf>
    <xf numFmtId="0" fontId="4" fillId="3" borderId="8" xfId="0" applyFont="1" applyFill="1" applyBorder="1" applyAlignment="1">
      <alignment horizontal="left" vertical="center" indent="3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8">
    <dxf>
      <numFmt numFmtId="14" formatCode="0.00%"/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numFmt numFmtId="30" formatCode="@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numFmt numFmtId="30" formatCode="@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numFmt numFmtId="0" formatCode="General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top style="medium">
          <color theme="0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F3-4C34-A6C4-42C5A26E7C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1F3-4C34-A6C4-42C5A26E7C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1F3-4C34-A6C4-42C5A26E7C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1F3-4C34-A6C4-42C5A26E7C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1F3-4C34-A6C4-42C5A26E7CE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1F3-4C34-A6C4-42C5A26E7CE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Plan1!$C$42:$C$47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Hortelarias</c:v>
                </c:pt>
              </c:strCache>
            </c:strRef>
          </c:cat>
          <c:val>
            <c:numRef>
              <c:f>Plan1!$E$42:$E$47</c:f>
              <c:numCache>
                <c:formatCode>"R$"\ #,##0.00</c:formatCode>
                <c:ptCount val="6"/>
                <c:pt idx="0">
                  <c:v>901.5</c:v>
                </c:pt>
                <c:pt idx="1">
                  <c:v>450.75</c:v>
                </c:pt>
                <c:pt idx="2">
                  <c:v>450.75</c:v>
                </c:pt>
                <c:pt idx="3">
                  <c:v>751.25</c:v>
                </c:pt>
                <c:pt idx="4">
                  <c:v>300.5</c:v>
                </c:pt>
                <c:pt idx="5">
                  <c:v>150.25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5-4450-8C21-007720542AB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F3-4C34-A6C4-42C5A26E7C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F3-4C34-A6C4-42C5A26E7C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F3-4C34-A6C4-42C5A26E7C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F3-4C34-A6C4-42C5A26E7C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F3-4C34-A6C4-42C5A26E7CE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F3-4C34-A6C4-42C5A26E7CE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Plan1!$C$42:$C$47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Hortelarias</c:v>
                </c:pt>
              </c:strCache>
            </c:strRef>
          </c:cat>
          <c:val>
            <c:numRef>
              <c:f>Plan1!$D$42:$D$47</c:f>
              <c:numCache>
                <c:formatCode>0.00%</c:formatCode>
                <c:ptCount val="6"/>
                <c:pt idx="0">
                  <c:v>0.3</c:v>
                </c:pt>
                <c:pt idx="1">
                  <c:v>0.15</c:v>
                </c:pt>
                <c:pt idx="2">
                  <c:v>0.15</c:v>
                </c:pt>
                <c:pt idx="3">
                  <c:v>0.25</c:v>
                </c:pt>
                <c:pt idx="4">
                  <c:v>0.1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5-4450-8C21-007720542AB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11723</xdr:colOff>
      <xdr:row>3</xdr:row>
      <xdr:rowOff>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8302327-BF93-4C2E-963B-88A1488B1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6441831" cy="1987062"/>
        </a:xfrm>
        <a:prstGeom prst="rect">
          <a:avLst/>
        </a:prstGeom>
      </xdr:spPr>
    </xdr:pic>
    <xdr:clientData/>
  </xdr:twoCellAnchor>
  <xdr:twoCellAnchor>
    <xdr:from>
      <xdr:col>1</xdr:col>
      <xdr:colOff>424961</xdr:colOff>
      <xdr:row>49</xdr:row>
      <xdr:rowOff>169984</xdr:rowOff>
    </xdr:from>
    <xdr:to>
      <xdr:col>5</xdr:col>
      <xdr:colOff>509953</xdr:colOff>
      <xdr:row>66</xdr:row>
      <xdr:rowOff>64477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F18D42-A89B-4203-E21B-68A307BB1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C0DFEB-8DE9-4951-BC5C-0D8F435F4E1A}" name="Tabela15" displayName="Tabela15" ref="B2:E20" totalsRowShown="0" headerRowDxfId="7" headerRowBorderDxfId="6" tableBorderDxfId="5" totalsRowBorderDxfId="4">
  <tableColumns count="4">
    <tableColumn id="1" xr3:uid="{2EF89335-3EB5-47B3-B130-86F56AA0AD47}" name="Chave" dataDxfId="3">
      <calculatedColumnFormula>C3&amp;"-"&amp;D3</calculatedColumnFormula>
    </tableColumn>
    <tableColumn id="2" xr3:uid="{D1C34065-6B83-4669-961C-5E39B7EE402F}" name="Perfil" dataDxfId="2"/>
    <tableColumn id="3" xr3:uid="{2337B7EA-B21F-4049-AB2E-0E370164BD97}" name="Tipo de FII" dataDxfId="1"/>
    <tableColumn id="4" xr3:uid="{7D8015B8-EFE1-41D1-A61E-D03BF4331F17}" name="%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8"/>
  <sheetViews>
    <sheetView showGridLines="0" showRowColHeaders="0" tabSelected="1" topLeftCell="A45" zoomScale="130" zoomScaleNormal="130" workbookViewId="0">
      <selection activeCell="G58" sqref="G5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3" max="3" width="23.44140625" bestFit="1" customWidth="1"/>
    <col min="4" max="4" width="20" bestFit="1" customWidth="1"/>
    <col min="5" max="5" width="14.77734375" bestFit="1" customWidth="1"/>
  </cols>
  <sheetData>
    <row r="1" spans="3:5" ht="51" customHeight="1" x14ac:dyDescent="0.3"/>
    <row r="2" spans="3:5" ht="51" customHeight="1" x14ac:dyDescent="0.3"/>
    <row r="3" spans="3:5" ht="54" customHeight="1" x14ac:dyDescent="0.3"/>
    <row r="4" spans="3:5" ht="15" thickBot="1" x14ac:dyDescent="0.35"/>
    <row r="5" spans="3:5" ht="26.4" thickBot="1" x14ac:dyDescent="0.35">
      <c r="C5" s="38" t="s">
        <v>6</v>
      </c>
      <c r="D5" s="39"/>
      <c r="E5" s="40"/>
    </row>
    <row r="6" spans="3:5" ht="16.2" thickBot="1" x14ac:dyDescent="0.35">
      <c r="C6" s="41" t="s">
        <v>7</v>
      </c>
      <c r="D6" s="42"/>
      <c r="E6" s="32">
        <v>30050</v>
      </c>
    </row>
    <row r="7" spans="3:5" ht="16.2" thickBot="1" x14ac:dyDescent="0.35">
      <c r="C7" s="41" t="s">
        <v>8</v>
      </c>
      <c r="D7" s="42"/>
      <c r="E7" s="34">
        <v>0.01</v>
      </c>
    </row>
    <row r="8" spans="3:5" ht="16.2" thickBot="1" x14ac:dyDescent="0.35">
      <c r="C8" s="43" t="s">
        <v>9</v>
      </c>
      <c r="D8" s="44"/>
      <c r="E8" s="2">
        <f>$E$6*10%</f>
        <v>3005</v>
      </c>
    </row>
    <row r="9" spans="3:5" ht="15" thickBot="1" x14ac:dyDescent="0.35"/>
    <row r="10" spans="3:5" ht="26.4" thickBot="1" x14ac:dyDescent="0.35">
      <c r="C10" s="45" t="s">
        <v>0</v>
      </c>
      <c r="D10" s="47"/>
      <c r="E10" s="48"/>
    </row>
    <row r="11" spans="3:5" ht="16.2" thickBot="1" x14ac:dyDescent="0.35">
      <c r="C11" s="41" t="s">
        <v>1</v>
      </c>
      <c r="D11" s="42"/>
      <c r="E11" s="32">
        <v>10</v>
      </c>
    </row>
    <row r="12" spans="3:5" ht="16.2" thickBot="1" x14ac:dyDescent="0.35">
      <c r="C12" s="41" t="s">
        <v>2</v>
      </c>
      <c r="D12" s="42"/>
      <c r="E12" s="33">
        <v>10</v>
      </c>
    </row>
    <row r="13" spans="3:5" ht="16.2" thickBot="1" x14ac:dyDescent="0.35">
      <c r="C13" s="41" t="s">
        <v>3</v>
      </c>
      <c r="D13" s="42"/>
      <c r="E13" s="34">
        <v>1.0800000000000001E-2</v>
      </c>
    </row>
    <row r="14" spans="3:5" ht="16.2" thickBot="1" x14ac:dyDescent="0.35">
      <c r="C14" s="41" t="s">
        <v>4</v>
      </c>
      <c r="D14" s="42"/>
      <c r="E14" s="1">
        <f>FV($E$13,$E$12*12,$E$11*-1)</f>
        <v>2434.576662548001</v>
      </c>
    </row>
    <row r="15" spans="3:5" ht="16.2" thickBot="1" x14ac:dyDescent="0.35">
      <c r="C15" s="43" t="s">
        <v>5</v>
      </c>
      <c r="D15" s="44"/>
      <c r="E15" s="2">
        <f>$E$14*1%</f>
        <v>24.34576662548001</v>
      </c>
    </row>
    <row r="16" spans="3:5" ht="15" thickBot="1" x14ac:dyDescent="0.35"/>
    <row r="17" spans="2:5" ht="26.4" thickBot="1" x14ac:dyDescent="0.35">
      <c r="C17" s="45" t="s">
        <v>10</v>
      </c>
      <c r="D17" s="46"/>
      <c r="E17" s="3" t="s">
        <v>11</v>
      </c>
    </row>
    <row r="18" spans="2:5" ht="16.2" thickBot="1" x14ac:dyDescent="0.35">
      <c r="B18" s="4">
        <v>2</v>
      </c>
      <c r="C18" s="5" t="s">
        <v>12</v>
      </c>
      <c r="D18" s="6">
        <f t="shared" ref="D18:D37" si="0">FV($E$7,$B18*12,$E$8*-1)</f>
        <v>81055.261883840445</v>
      </c>
      <c r="E18" s="7">
        <f t="shared" ref="E18:E37" si="1">$D18*1%</f>
        <v>810.55261883840444</v>
      </c>
    </row>
    <row r="19" spans="2:5" ht="16.2" thickBot="1" x14ac:dyDescent="0.35">
      <c r="B19" s="4">
        <v>3</v>
      </c>
      <c r="C19" s="5" t="s">
        <v>13</v>
      </c>
      <c r="D19" s="6">
        <f t="shared" si="0"/>
        <v>129446.01946927009</v>
      </c>
      <c r="E19" s="7">
        <f t="shared" si="1"/>
        <v>1294.460194692701</v>
      </c>
    </row>
    <row r="20" spans="2:5" ht="16.2" thickBot="1" x14ac:dyDescent="0.35">
      <c r="B20" s="4">
        <v>4</v>
      </c>
      <c r="C20" s="5" t="s">
        <v>14</v>
      </c>
      <c r="D20" s="6">
        <f t="shared" si="0"/>
        <v>183973.9363435808</v>
      </c>
      <c r="E20" s="7">
        <f t="shared" si="1"/>
        <v>1839.7393634358082</v>
      </c>
    </row>
    <row r="21" spans="2:5" ht="16.2" thickBot="1" x14ac:dyDescent="0.35">
      <c r="B21" s="4">
        <v>5</v>
      </c>
      <c r="C21" s="5" t="s">
        <v>15</v>
      </c>
      <c r="D21" s="6">
        <f t="shared" si="0"/>
        <v>245417.35791850943</v>
      </c>
      <c r="E21" s="7">
        <f t="shared" si="1"/>
        <v>2454.1735791850942</v>
      </c>
    </row>
    <row r="22" spans="2:5" ht="16.2" thickBot="1" x14ac:dyDescent="0.35">
      <c r="B22" s="4">
        <v>6</v>
      </c>
      <c r="C22" s="5" t="s">
        <v>16</v>
      </c>
      <c r="D22" s="6">
        <f t="shared" si="0"/>
        <v>314653.34328608989</v>
      </c>
      <c r="E22" s="7">
        <f t="shared" si="1"/>
        <v>3146.5334328608988</v>
      </c>
    </row>
    <row r="23" spans="2:5" ht="16.2" thickBot="1" x14ac:dyDescent="0.35">
      <c r="B23" s="4">
        <v>7</v>
      </c>
      <c r="C23" s="5" t="s">
        <v>17</v>
      </c>
      <c r="D23" s="6">
        <f t="shared" si="0"/>
        <v>392670.18458413018</v>
      </c>
      <c r="E23" s="7">
        <f t="shared" si="1"/>
        <v>3926.7018458413017</v>
      </c>
    </row>
    <row r="24" spans="2:5" ht="16.2" thickBot="1" x14ac:dyDescent="0.35">
      <c r="B24" s="4">
        <v>8</v>
      </c>
      <c r="C24" s="5" t="s">
        <v>18</v>
      </c>
      <c r="D24" s="6">
        <f t="shared" si="0"/>
        <v>480581.51413059561</v>
      </c>
      <c r="E24" s="7">
        <f t="shared" si="1"/>
        <v>4805.8151413059559</v>
      </c>
    </row>
    <row r="25" spans="2:5" ht="16.2" thickBot="1" x14ac:dyDescent="0.35">
      <c r="B25" s="4">
        <v>9</v>
      </c>
      <c r="C25" s="5" t="s">
        <v>19</v>
      </c>
      <c r="D25" s="6">
        <f t="shared" si="0"/>
        <v>579642.20069573307</v>
      </c>
      <c r="E25" s="7">
        <f t="shared" si="1"/>
        <v>5796.4220069573312</v>
      </c>
    </row>
    <row r="26" spans="2:5" ht="16.2" thickBot="1" x14ac:dyDescent="0.35">
      <c r="B26" s="4">
        <v>10</v>
      </c>
      <c r="C26" s="5" t="s">
        <v>20</v>
      </c>
      <c r="D26" s="6">
        <f t="shared" si="0"/>
        <v>691266.26181938779</v>
      </c>
      <c r="E26" s="7">
        <f t="shared" si="1"/>
        <v>6912.6626181938782</v>
      </c>
    </row>
    <row r="27" spans="2:5" ht="16.2" thickBot="1" x14ac:dyDescent="0.35">
      <c r="B27" s="4">
        <v>11</v>
      </c>
      <c r="C27" s="5" t="s">
        <v>21</v>
      </c>
      <c r="D27" s="6">
        <f t="shared" si="0"/>
        <v>817047.0478585026</v>
      </c>
      <c r="E27" s="7">
        <f t="shared" si="1"/>
        <v>8170.4704785850263</v>
      </c>
    </row>
    <row r="28" spans="2:5" ht="16.2" thickBot="1" x14ac:dyDescent="0.35">
      <c r="B28" s="4">
        <v>12</v>
      </c>
      <c r="C28" s="5" t="s">
        <v>22</v>
      </c>
      <c r="D28" s="6">
        <f t="shared" si="0"/>
        <v>958779.98587705125</v>
      </c>
      <c r="E28" s="7">
        <f t="shared" si="1"/>
        <v>9587.7998587705133</v>
      </c>
    </row>
    <row r="29" spans="2:5" ht="16.2" thickBot="1" x14ac:dyDescent="0.35">
      <c r="B29" s="4">
        <v>13</v>
      </c>
      <c r="C29" s="5" t="s">
        <v>23</v>
      </c>
      <c r="D29" s="6">
        <f t="shared" si="0"/>
        <v>1118488.2080304944</v>
      </c>
      <c r="E29" s="7">
        <f t="shared" si="1"/>
        <v>11184.882080304944</v>
      </c>
    </row>
    <row r="30" spans="2:5" ht="16.2" thickBot="1" x14ac:dyDescent="0.35">
      <c r="B30" s="4">
        <v>14</v>
      </c>
      <c r="C30" s="5" t="s">
        <v>24</v>
      </c>
      <c r="D30" s="6">
        <f t="shared" si="0"/>
        <v>1298451.4302708723</v>
      </c>
      <c r="E30" s="7">
        <f t="shared" si="1"/>
        <v>12984.514302708723</v>
      </c>
    </row>
    <row r="31" spans="2:5" ht="16.2" thickBot="1" x14ac:dyDescent="0.35">
      <c r="B31" s="4">
        <v>15</v>
      </c>
      <c r="C31" s="5" t="s">
        <v>25</v>
      </c>
      <c r="D31" s="6">
        <f t="shared" si="0"/>
        <v>1501238.4935945319</v>
      </c>
      <c r="E31" s="7">
        <f t="shared" si="1"/>
        <v>15012.38493594532</v>
      </c>
    </row>
    <row r="32" spans="2:5" ht="16.2" thickBot="1" x14ac:dyDescent="0.35">
      <c r="B32" s="4">
        <v>16</v>
      </c>
      <c r="C32" s="5" t="s">
        <v>26</v>
      </c>
      <c r="D32" s="6">
        <f t="shared" si="0"/>
        <v>1729744.0323345885</v>
      </c>
      <c r="E32" s="7">
        <f t="shared" si="1"/>
        <v>17297.440323345883</v>
      </c>
    </row>
    <row r="33" spans="2:5" ht="16.2" thickBot="1" x14ac:dyDescent="0.35">
      <c r="B33" s="4">
        <v>17</v>
      </c>
      <c r="C33" s="5" t="s">
        <v>27</v>
      </c>
      <c r="D33" s="6">
        <f t="shared" si="0"/>
        <v>1987229.7929106746</v>
      </c>
      <c r="E33" s="7">
        <f t="shared" si="1"/>
        <v>19872.297929106746</v>
      </c>
    </row>
    <row r="34" spans="2:5" ht="16.2" thickBot="1" x14ac:dyDescent="0.35">
      <c r="B34" s="4">
        <v>18</v>
      </c>
      <c r="C34" s="5" t="s">
        <v>28</v>
      </c>
      <c r="D34" s="6">
        <f t="shared" si="0"/>
        <v>2277371.1928303763</v>
      </c>
      <c r="E34" s="7">
        <f t="shared" si="1"/>
        <v>22773.711928303765</v>
      </c>
    </row>
    <row r="35" spans="2:5" ht="16.2" thickBot="1" x14ac:dyDescent="0.35">
      <c r="B35" s="4">
        <v>19</v>
      </c>
      <c r="C35" s="5" t="s">
        <v>29</v>
      </c>
      <c r="D35" s="6">
        <f t="shared" si="0"/>
        <v>2604309.7845374257</v>
      </c>
      <c r="E35" s="7">
        <f t="shared" si="1"/>
        <v>26043.097845374257</v>
      </c>
    </row>
    <row r="36" spans="2:5" ht="16.2" thickBot="1" x14ac:dyDescent="0.35">
      <c r="B36" s="4">
        <v>20</v>
      </c>
      <c r="C36" s="5" t="s">
        <v>30</v>
      </c>
      <c r="D36" s="6">
        <f t="shared" si="0"/>
        <v>2972712.3729890259</v>
      </c>
      <c r="E36" s="7">
        <f t="shared" si="1"/>
        <v>29727.12372989026</v>
      </c>
    </row>
    <row r="37" spans="2:5" ht="16.2" thickBot="1" x14ac:dyDescent="0.35">
      <c r="B37" s="4">
        <v>30</v>
      </c>
      <c r="C37" s="8" t="s">
        <v>31</v>
      </c>
      <c r="D37" s="9">
        <f t="shared" si="0"/>
        <v>10502367.218969362</v>
      </c>
      <c r="E37" s="10">
        <f t="shared" si="1"/>
        <v>105023.67218969362</v>
      </c>
    </row>
    <row r="38" spans="2:5" ht="15" thickBot="1" x14ac:dyDescent="0.35"/>
    <row r="39" spans="2:5" ht="18.600000000000001" thickBot="1" x14ac:dyDescent="0.35">
      <c r="C39" s="11" t="s">
        <v>32</v>
      </c>
      <c r="D39" s="12" t="s">
        <v>47</v>
      </c>
      <c r="E39" s="13" t="s">
        <v>34</v>
      </c>
    </row>
    <row r="40" spans="2:5" ht="16.2" thickBot="1" x14ac:dyDescent="0.35">
      <c r="C40" s="14" t="s">
        <v>35</v>
      </c>
      <c r="D40" s="15">
        <f>E8</f>
        <v>3005</v>
      </c>
      <c r="E40" s="16"/>
    </row>
    <row r="41" spans="2:5" ht="16.2" thickBot="1" x14ac:dyDescent="0.35">
      <c r="C41" s="17" t="s">
        <v>36</v>
      </c>
      <c r="D41" s="18" t="s">
        <v>37</v>
      </c>
      <c r="E41" s="19" t="s">
        <v>34</v>
      </c>
    </row>
    <row r="42" spans="2:5" ht="15" thickBot="1" x14ac:dyDescent="0.35">
      <c r="C42" s="20" t="s">
        <v>38</v>
      </c>
      <c r="D42" s="21">
        <f>VLOOKUP($D$39&amp;"-"&amp;$C42,Tabela15[#All],4,)</f>
        <v>0.3</v>
      </c>
      <c r="E42" s="22">
        <f t="shared" ref="E42:E47" si="2">$D$40*D42</f>
        <v>901.5</v>
      </c>
    </row>
    <row r="43" spans="2:5" ht="15" thickBot="1" x14ac:dyDescent="0.35">
      <c r="C43" s="20" t="s">
        <v>39</v>
      </c>
      <c r="D43" s="21">
        <f>VLOOKUP($D$39&amp;"-"&amp;$C43,Tabela15[#All],4,)</f>
        <v>0.15</v>
      </c>
      <c r="E43" s="22">
        <f t="shared" si="2"/>
        <v>450.75</v>
      </c>
    </row>
    <row r="44" spans="2:5" ht="15" thickBot="1" x14ac:dyDescent="0.35">
      <c r="C44" s="20" t="s">
        <v>40</v>
      </c>
      <c r="D44" s="21">
        <f>VLOOKUP($D$39&amp;"-"&amp;$C44,Tabela15[#All],4,)</f>
        <v>0.15</v>
      </c>
      <c r="E44" s="22">
        <f t="shared" si="2"/>
        <v>450.75</v>
      </c>
    </row>
    <row r="45" spans="2:5" ht="15" thickBot="1" x14ac:dyDescent="0.35">
      <c r="C45" s="20" t="s">
        <v>41</v>
      </c>
      <c r="D45" s="21">
        <f>VLOOKUP($D$39&amp;"-"&amp;$C45,Tabela15[#All],4,)</f>
        <v>0.25</v>
      </c>
      <c r="E45" s="22">
        <f t="shared" si="2"/>
        <v>751.25</v>
      </c>
    </row>
    <row r="46" spans="2:5" ht="15" thickBot="1" x14ac:dyDescent="0.35">
      <c r="C46" s="20" t="s">
        <v>42</v>
      </c>
      <c r="D46" s="21">
        <f>VLOOKUP($D$39&amp;"-"&amp;$C46,Tabela15[#All],4,)</f>
        <v>0.1</v>
      </c>
      <c r="E46" s="22">
        <f t="shared" si="2"/>
        <v>300.5</v>
      </c>
    </row>
    <row r="47" spans="2:5" ht="15" thickBot="1" x14ac:dyDescent="0.35">
      <c r="C47" s="20" t="s">
        <v>43</v>
      </c>
      <c r="D47" s="21">
        <f>VLOOKUP($D$39&amp;"-"&amp;$C47,Tabela15[#All],4,)</f>
        <v>0.05</v>
      </c>
      <c r="E47" s="22">
        <f t="shared" si="2"/>
        <v>150.25</v>
      </c>
    </row>
    <row r="48" spans="2:5" ht="15" thickBot="1" x14ac:dyDescent="0.35">
      <c r="C48" s="23" t="s">
        <v>44</v>
      </c>
      <c r="D48" s="24">
        <f>SUM(D42:D47)</f>
        <v>1</v>
      </c>
      <c r="E48" s="25">
        <f>SUM(E42:E47)</f>
        <v>3005</v>
      </c>
    </row>
  </sheetData>
  <mergeCells count="11">
    <mergeCell ref="C5:E5"/>
    <mergeCell ref="C6:D6"/>
    <mergeCell ref="C7:D7"/>
    <mergeCell ref="C8:D8"/>
    <mergeCell ref="C17:D17"/>
    <mergeCell ref="C15:D15"/>
    <mergeCell ref="C10:E10"/>
    <mergeCell ref="C11:D11"/>
    <mergeCell ref="C12:D12"/>
    <mergeCell ref="C13:D13"/>
    <mergeCell ref="C14:D14"/>
  </mergeCells>
  <dataValidations disablePrompts="1" count="1">
    <dataValidation type="list" allowBlank="1" showInputMessage="1" showErrorMessage="1" sqref="D39" xr:uid="{5E9AFD9F-EAF1-4DC1-B0E7-692E0E08245F}">
      <formula1>"Agressivo,Moderado,Conservador"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35A96-1D1F-4AD0-B592-E76A158B3A87}">
  <dimension ref="B2:E20"/>
  <sheetViews>
    <sheetView workbookViewId="0">
      <selection activeCell="F25" sqref="F25"/>
    </sheetView>
  </sheetViews>
  <sheetFormatPr defaultRowHeight="14.4" x14ac:dyDescent="0.3"/>
  <cols>
    <col min="2" max="2" width="26.5546875" bestFit="1" customWidth="1"/>
    <col min="3" max="3" width="11.33203125" bestFit="1" customWidth="1"/>
    <col min="4" max="4" width="15.21875" bestFit="1" customWidth="1"/>
    <col min="5" max="5" width="6.88671875" bestFit="1" customWidth="1"/>
  </cols>
  <sheetData>
    <row r="2" spans="2:5" ht="16.2" thickBot="1" x14ac:dyDescent="0.35">
      <c r="B2" s="35" t="s">
        <v>45</v>
      </c>
      <c r="C2" s="36" t="s">
        <v>32</v>
      </c>
      <c r="D2" s="36" t="s">
        <v>36</v>
      </c>
      <c r="E2" s="37" t="s">
        <v>46</v>
      </c>
    </row>
    <row r="3" spans="2:5" ht="15" thickBot="1" x14ac:dyDescent="0.35">
      <c r="B3" s="26" t="str">
        <f t="shared" ref="B3:B20" si="0">C3&amp;"-"&amp;D3</f>
        <v>Agressivo-Papel</v>
      </c>
      <c r="C3" s="27" t="s">
        <v>47</v>
      </c>
      <c r="D3" s="27" t="s">
        <v>38</v>
      </c>
      <c r="E3" s="28">
        <v>0.3</v>
      </c>
    </row>
    <row r="4" spans="2:5" ht="15" thickBot="1" x14ac:dyDescent="0.35">
      <c r="B4" s="26" t="str">
        <f t="shared" si="0"/>
        <v>Agressivo-Tijolo</v>
      </c>
      <c r="C4" s="27" t="s">
        <v>47</v>
      </c>
      <c r="D4" s="27" t="s">
        <v>39</v>
      </c>
      <c r="E4" s="28">
        <v>0.15</v>
      </c>
    </row>
    <row r="5" spans="2:5" ht="15" thickBot="1" x14ac:dyDescent="0.35">
      <c r="B5" s="26" t="str">
        <f t="shared" si="0"/>
        <v>Agressivo-Híbridos</v>
      </c>
      <c r="C5" s="27" t="s">
        <v>47</v>
      </c>
      <c r="D5" s="27" t="s">
        <v>40</v>
      </c>
      <c r="E5" s="28">
        <v>0.15</v>
      </c>
    </row>
    <row r="6" spans="2:5" ht="15" thickBot="1" x14ac:dyDescent="0.35">
      <c r="B6" s="26" t="str">
        <f t="shared" si="0"/>
        <v>Agressivo-FOFs</v>
      </c>
      <c r="C6" s="27" t="s">
        <v>47</v>
      </c>
      <c r="D6" s="27" t="s">
        <v>41</v>
      </c>
      <c r="E6" s="28">
        <v>0.25</v>
      </c>
    </row>
    <row r="7" spans="2:5" ht="15" thickBot="1" x14ac:dyDescent="0.35">
      <c r="B7" s="26" t="str">
        <f t="shared" si="0"/>
        <v>Agressivo-Desenvolvimento</v>
      </c>
      <c r="C7" s="27" t="s">
        <v>47</v>
      </c>
      <c r="D7" s="27" t="s">
        <v>42</v>
      </c>
      <c r="E7" s="28">
        <v>0.1</v>
      </c>
    </row>
    <row r="8" spans="2:5" ht="15" thickBot="1" x14ac:dyDescent="0.35">
      <c r="B8" s="26" t="str">
        <f t="shared" si="0"/>
        <v>Agressivo-Hortelarias</v>
      </c>
      <c r="C8" s="27" t="s">
        <v>47</v>
      </c>
      <c r="D8" s="27" t="s">
        <v>43</v>
      </c>
      <c r="E8" s="28">
        <v>0.05</v>
      </c>
    </row>
    <row r="9" spans="2:5" ht="15" thickBot="1" x14ac:dyDescent="0.35">
      <c r="B9" s="26" t="str">
        <f t="shared" si="0"/>
        <v>Moderado-Papel</v>
      </c>
      <c r="C9" s="27" t="s">
        <v>33</v>
      </c>
      <c r="D9" s="27" t="s">
        <v>38</v>
      </c>
      <c r="E9" s="28">
        <v>0.3</v>
      </c>
    </row>
    <row r="10" spans="2:5" ht="15" thickBot="1" x14ac:dyDescent="0.35">
      <c r="B10" s="26" t="str">
        <f t="shared" si="0"/>
        <v>Moderado-Tijolo</v>
      </c>
      <c r="C10" s="27" t="s">
        <v>33</v>
      </c>
      <c r="D10" s="27" t="s">
        <v>39</v>
      </c>
      <c r="E10" s="28">
        <v>0.4</v>
      </c>
    </row>
    <row r="11" spans="2:5" ht="15" thickBot="1" x14ac:dyDescent="0.35">
      <c r="B11" s="26" t="str">
        <f t="shared" si="0"/>
        <v>Moderado-Híbridos</v>
      </c>
      <c r="C11" s="27" t="s">
        <v>33</v>
      </c>
      <c r="D11" s="27" t="s">
        <v>40</v>
      </c>
      <c r="E11" s="28">
        <v>0.3</v>
      </c>
    </row>
    <row r="12" spans="2:5" ht="15" thickBot="1" x14ac:dyDescent="0.35">
      <c r="B12" s="26" t="str">
        <f t="shared" si="0"/>
        <v>Moderado-FOFs</v>
      </c>
      <c r="C12" s="27" t="s">
        <v>33</v>
      </c>
      <c r="D12" s="27" t="s">
        <v>41</v>
      </c>
      <c r="E12" s="28">
        <v>0</v>
      </c>
    </row>
    <row r="13" spans="2:5" ht="15" thickBot="1" x14ac:dyDescent="0.35">
      <c r="B13" s="26" t="str">
        <f t="shared" si="0"/>
        <v>Moderado-Desenvolvimento</v>
      </c>
      <c r="C13" s="27" t="s">
        <v>33</v>
      </c>
      <c r="D13" s="27" t="s">
        <v>42</v>
      </c>
      <c r="E13" s="28">
        <v>0</v>
      </c>
    </row>
    <row r="14" spans="2:5" ht="15" thickBot="1" x14ac:dyDescent="0.35">
      <c r="B14" s="26" t="str">
        <f t="shared" si="0"/>
        <v>Moderado-Hortelarias</v>
      </c>
      <c r="C14" s="27" t="s">
        <v>33</v>
      </c>
      <c r="D14" s="27" t="s">
        <v>43</v>
      </c>
      <c r="E14" s="28">
        <v>0</v>
      </c>
    </row>
    <row r="15" spans="2:5" ht="15" thickBot="1" x14ac:dyDescent="0.35">
      <c r="B15" s="26" t="str">
        <f t="shared" si="0"/>
        <v>Conservador-Papel</v>
      </c>
      <c r="C15" s="27" t="s">
        <v>48</v>
      </c>
      <c r="D15" s="27" t="s">
        <v>38</v>
      </c>
      <c r="E15" s="28">
        <v>0.2</v>
      </c>
    </row>
    <row r="16" spans="2:5" ht="15" thickBot="1" x14ac:dyDescent="0.35">
      <c r="B16" s="26" t="str">
        <f t="shared" si="0"/>
        <v>Conservador-Tijolo</v>
      </c>
      <c r="C16" s="27" t="s">
        <v>48</v>
      </c>
      <c r="D16" s="27" t="s">
        <v>39</v>
      </c>
      <c r="E16" s="28">
        <v>0.25</v>
      </c>
    </row>
    <row r="17" spans="2:5" ht="15" thickBot="1" x14ac:dyDescent="0.35">
      <c r="B17" s="26" t="str">
        <f t="shared" si="0"/>
        <v>Conservador-Híbridos</v>
      </c>
      <c r="C17" s="27" t="s">
        <v>48</v>
      </c>
      <c r="D17" s="27" t="s">
        <v>40</v>
      </c>
      <c r="E17" s="28">
        <v>0.25</v>
      </c>
    </row>
    <row r="18" spans="2:5" ht="15" thickBot="1" x14ac:dyDescent="0.35">
      <c r="B18" s="26" t="str">
        <f t="shared" si="0"/>
        <v>Conservador-FOFs</v>
      </c>
      <c r="C18" s="27" t="s">
        <v>48</v>
      </c>
      <c r="D18" s="27" t="s">
        <v>41</v>
      </c>
      <c r="E18" s="28">
        <v>0.1</v>
      </c>
    </row>
    <row r="19" spans="2:5" ht="15" thickBot="1" x14ac:dyDescent="0.35">
      <c r="B19" s="26" t="str">
        <f t="shared" si="0"/>
        <v>Conservador-Desenvolvimento</v>
      </c>
      <c r="C19" s="27" t="s">
        <v>48</v>
      </c>
      <c r="D19" s="27" t="s">
        <v>42</v>
      </c>
      <c r="E19" s="28">
        <v>0.15</v>
      </c>
    </row>
    <row r="20" spans="2:5" x14ac:dyDescent="0.3">
      <c r="B20" s="29" t="str">
        <f t="shared" si="0"/>
        <v>Conservador-Hortelarias</v>
      </c>
      <c r="C20" s="30" t="s">
        <v>48</v>
      </c>
      <c r="D20" s="30" t="s">
        <v>43</v>
      </c>
      <c r="E20" s="31">
        <v>0.05</v>
      </c>
    </row>
  </sheetData>
  <sheetProtection sheet="1" objects="1" scenarios="1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Edser Mota</dc:creator>
  <cp:lastModifiedBy>Edser Mota</cp:lastModifiedBy>
  <dcterms:created xsi:type="dcterms:W3CDTF">2015-06-05T18:19:34Z</dcterms:created>
  <dcterms:modified xsi:type="dcterms:W3CDTF">2025-05-23T16:25:52Z</dcterms:modified>
</cp:coreProperties>
</file>