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ablas tbr programas\"/>
    </mc:Choice>
  </mc:AlternateContent>
  <bookViews>
    <workbookView xWindow="0" yWindow="0" windowWidth="28800" windowHeight="12330" activeTab="4"/>
  </bookViews>
  <sheets>
    <sheet name="COSTOS" sheetId="1" r:id="rId1"/>
    <sheet name="SIMULADOR" sheetId="5" r:id="rId2"/>
    <sheet name="CONVERTIDOR" sheetId="8" r:id="rId3"/>
    <sheet name="COMPRA-VENTA" sheetId="9" r:id="rId4"/>
    <sheet name="VELOCIDAD DEL DINERO" sheetId="10" r:id="rId5"/>
  </sheets>
  <externalReferences>
    <externalReference r:id="rId6"/>
  </externalReferences>
  <definedNames>
    <definedName name="Administracion" localSheetId="2">#REF!</definedName>
    <definedName name="Administracion" localSheetId="1">#REF!</definedName>
    <definedName name="Administracion" localSheetId="4">#REF!</definedName>
    <definedName name="Administracion">#REF!</definedName>
    <definedName name="_xlnm.Print_Area" localSheetId="0">COSTOS!$A$1:$Y$22</definedName>
    <definedName name="_xlnm.Print_Area" localSheetId="1">SIMULADOR!$A$1:$V$509</definedName>
    <definedName name="Contabilidad_y_Juridico" localSheetId="2">#REF!</definedName>
    <definedName name="Contabilidad_y_Juridico" localSheetId="1">#REF!</definedName>
    <definedName name="Contabilidad_y_Juridico" localSheetId="4">#REF!</definedName>
    <definedName name="Contabilidad_y_Juridico">#REF!</definedName>
    <definedName name="Costo_de_Asociación_Mensual" localSheetId="2">#REF!</definedName>
    <definedName name="Costo_de_Asociación_Mensual" localSheetId="1">#REF!</definedName>
    <definedName name="Costo_de_Asociación_Mensual" localSheetId="4">#REF!</definedName>
    <definedName name="Costo_de_Asociación_Mensual">#REF!</definedName>
    <definedName name="Costo_de_Utilidades" localSheetId="2">#REF!</definedName>
    <definedName name="Costo_de_Utilidades" localSheetId="1">#REF!</definedName>
    <definedName name="Costo_de_Utilidades" localSheetId="4">#REF!</definedName>
    <definedName name="Costo_de_Utilidades">#REF!</definedName>
    <definedName name="Enganche" localSheetId="2">#REF!</definedName>
    <definedName name="Enganche" localSheetId="4">#REF!</definedName>
    <definedName name="Enganche">#REF!</definedName>
    <definedName name="Expresion_Tasa">[1]Tablas!$A$5:$B$9</definedName>
    <definedName name="Gastos_de_Cierre" localSheetId="3">#REF!</definedName>
    <definedName name="Gastos_de_Cierre" localSheetId="2">#REF!</definedName>
    <definedName name="Gastos_de_Cierre" localSheetId="1">#REF!</definedName>
    <definedName name="Gastos_de_Cierre" localSheetId="4">#REF!</definedName>
    <definedName name="Gastos_de_Cierre">#REF!</definedName>
    <definedName name="Impuestos_Anuales" localSheetId="3">#REF!</definedName>
    <definedName name="Impuestos_Anuales" localSheetId="2">#REF!</definedName>
    <definedName name="Impuestos_Anuales" localSheetId="1">#REF!</definedName>
    <definedName name="Impuestos_Anuales" localSheetId="4">#REF!</definedName>
    <definedName name="Impuestos_Anuales">#REF!</definedName>
    <definedName name="Impuestos_Mensuales" localSheetId="3">#REF!</definedName>
    <definedName name="Impuestos_Mensuales" localSheetId="2">#REF!</definedName>
    <definedName name="Impuestos_Mensuales" localSheetId="1">#REF!</definedName>
    <definedName name="Impuestos_Mensuales" localSheetId="4">#REF!</definedName>
    <definedName name="Impuestos_Mensuales">#REF!</definedName>
    <definedName name="Lista_1">[1]Tablas!$A$5:$A$9</definedName>
    <definedName name="Mantenimiendo" localSheetId="3">#REF!</definedName>
    <definedName name="Mantenimiendo" localSheetId="2">#REF!</definedName>
    <definedName name="Mantenimiendo" localSheetId="1">#REF!</definedName>
    <definedName name="Mantenimiendo" localSheetId="4">#REF!</definedName>
    <definedName name="Mantenimiendo">#REF!</definedName>
    <definedName name="Oferta" localSheetId="3">#REF!</definedName>
    <definedName name="Oferta" localSheetId="2">#REF!</definedName>
    <definedName name="Oferta" localSheetId="1">#REF!</definedName>
    <definedName name="Oferta" localSheetId="4">#REF!</definedName>
    <definedName name="Oferta">#REF!</definedName>
    <definedName name="Pago_Mensual" localSheetId="3">#REF!</definedName>
    <definedName name="Pago_Mensual" localSheetId="2">#REF!</definedName>
    <definedName name="Pago_Mensual" localSheetId="1">#REF!</definedName>
    <definedName name="Pago_Mensual" localSheetId="4">#REF!</definedName>
    <definedName name="Pago_Mensual">#REF!</definedName>
    <definedName name="Plazo_de_Prestamo" localSheetId="2">#REF!</definedName>
    <definedName name="Plazo_de_Prestamo" localSheetId="4">#REF!</definedName>
    <definedName name="Plazo_de_Prestamo">#REF!</definedName>
    <definedName name="PMI" localSheetId="2">#REF!</definedName>
    <definedName name="PMI" localSheetId="4">#REF!</definedName>
    <definedName name="PMI">#REF!</definedName>
    <definedName name="Precio_Propiedad" localSheetId="2">#REF!</definedName>
    <definedName name="Precio_Propiedad" localSheetId="4">#REF!</definedName>
    <definedName name="Precio_Propiedad">#REF!</definedName>
    <definedName name="Renta_Mensual" localSheetId="2">#REF!</definedName>
    <definedName name="Renta_Mensual" localSheetId="4">#REF!</definedName>
    <definedName name="Renta_Mensual">#REF!</definedName>
    <definedName name="Renta_Neta" localSheetId="2">#REF!</definedName>
    <definedName name="Renta_Neta" localSheetId="4">#REF!</definedName>
    <definedName name="Renta_Neta">#REF!</definedName>
    <definedName name="Reparaciones" localSheetId="2">#REF!</definedName>
    <definedName name="Reparaciones" localSheetId="4">#REF!</definedName>
    <definedName name="Reparaciones">#REF!</definedName>
    <definedName name="Retorno_Ideal" localSheetId="2">#REF!</definedName>
    <definedName name="Retorno_Ideal" localSheetId="4">#REF!</definedName>
    <definedName name="Retorno_Ideal">#REF!</definedName>
    <definedName name="Seguro_Inmueble" localSheetId="2">#REF!</definedName>
    <definedName name="Seguro_Inmueble" localSheetId="4">#REF!</definedName>
    <definedName name="Seguro_Inmueble">#REF!</definedName>
    <definedName name="Tasa_Annual" localSheetId="2">#REF!</definedName>
    <definedName name="Tasa_Annual" localSheetId="4">#REF!</definedName>
    <definedName name="Tasa_Annual">#REF!</definedName>
    <definedName name="Vacancia" localSheetId="2">#REF!</definedName>
    <definedName name="Vacancia" localSheetId="4">#REF!</definedName>
    <definedName name="Vacancia">#REF!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10" l="1"/>
  <c r="D6" i="10" s="1"/>
  <c r="E6" i="10" s="1"/>
  <c r="F6" i="10" s="1"/>
  <c r="G6" i="10" s="1"/>
  <c r="B14" i="10" s="1"/>
  <c r="B17" i="10" s="1"/>
  <c r="B7" i="10"/>
  <c r="C12" i="10"/>
  <c r="B11" i="10" s="1"/>
  <c r="B10" i="10" s="1"/>
  <c r="B8" i="10" s="1"/>
  <c r="B9" i="10" s="1"/>
  <c r="C16" i="10"/>
  <c r="G8" i="9" l="1"/>
  <c r="H8" i="9"/>
  <c r="I8" i="9"/>
  <c r="J8" i="9"/>
  <c r="K8" i="9"/>
  <c r="D11" i="9"/>
  <c r="D15" i="9"/>
  <c r="D16" i="9"/>
  <c r="D17" i="9"/>
  <c r="L8" i="9" s="1"/>
  <c r="D38" i="9" l="1"/>
  <c r="D40" i="9" s="1"/>
  <c r="D42" i="9" s="1"/>
  <c r="D44" i="9" s="1"/>
  <c r="F8" i="9"/>
  <c r="H17" i="8"/>
  <c r="E24" i="8"/>
  <c r="F24" i="8"/>
  <c r="M24" i="8"/>
  <c r="N24" i="8"/>
  <c r="M8" i="9" l="1"/>
  <c r="F9" i="9"/>
  <c r="G9" i="9" s="1"/>
  <c r="H9" i="9" s="1"/>
  <c r="I9" i="9" s="1"/>
  <c r="J9" i="9" s="1"/>
  <c r="K9" i="9" s="1"/>
  <c r="L9" i="9" s="1"/>
  <c r="H8" i="5" l="1"/>
  <c r="E11" i="5"/>
  <c r="H27" i="5" s="1"/>
  <c r="E12" i="5"/>
  <c r="C29" i="5" s="1"/>
  <c r="E14" i="5"/>
  <c r="D151" i="5" s="1"/>
  <c r="H14" i="5"/>
  <c r="D19" i="5"/>
  <c r="K27" i="5"/>
  <c r="C28" i="5"/>
  <c r="E28" i="5" s="1"/>
  <c r="C38" i="5"/>
  <c r="C40" i="5"/>
  <c r="C41" i="5"/>
  <c r="C42" i="5"/>
  <c r="C44" i="5"/>
  <c r="C45" i="5"/>
  <c r="C46" i="5"/>
  <c r="C48" i="5"/>
  <c r="C49" i="5"/>
  <c r="C50" i="5"/>
  <c r="C52" i="5"/>
  <c r="C53" i="5"/>
  <c r="C54" i="5"/>
  <c r="C56" i="5"/>
  <c r="C57" i="5"/>
  <c r="C58" i="5"/>
  <c r="C60" i="5"/>
  <c r="C61" i="5"/>
  <c r="C62" i="5"/>
  <c r="C64" i="5"/>
  <c r="C65" i="5"/>
  <c r="C66" i="5"/>
  <c r="C68" i="5"/>
  <c r="C69" i="5"/>
  <c r="C70" i="5"/>
  <c r="C72" i="5"/>
  <c r="C73" i="5"/>
  <c r="C74"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G211" i="5"/>
  <c r="C212" i="5"/>
  <c r="F212" i="5" s="1"/>
  <c r="D212" i="5"/>
  <c r="K212" i="5" s="1"/>
  <c r="H212" i="5"/>
  <c r="C213" i="5"/>
  <c r="H213" i="5"/>
  <c r="C214" i="5"/>
  <c r="D214" i="5" s="1"/>
  <c r="K214" i="5" s="1"/>
  <c r="G214" i="5"/>
  <c r="C215" i="5"/>
  <c r="C216" i="5"/>
  <c r="F216" i="5" s="1"/>
  <c r="H216" i="5"/>
  <c r="C217" i="5"/>
  <c r="F217" i="5" s="1"/>
  <c r="D217" i="5"/>
  <c r="K217" i="5" s="1"/>
  <c r="G217" i="5"/>
  <c r="H217" i="5"/>
  <c r="C218" i="5"/>
  <c r="D218" i="5" s="1"/>
  <c r="K218" i="5" s="1"/>
  <c r="F218" i="5"/>
  <c r="C219" i="5"/>
  <c r="G219" i="5" s="1"/>
  <c r="C220" i="5"/>
  <c r="F220" i="5" s="1"/>
  <c r="D220" i="5"/>
  <c r="K220" i="5" s="1"/>
  <c r="G220" i="5"/>
  <c r="H220" i="5"/>
  <c r="C221" i="5"/>
  <c r="F221" i="5" s="1"/>
  <c r="H221" i="5"/>
  <c r="C222" i="5"/>
  <c r="C223" i="5"/>
  <c r="G223" i="5" s="1"/>
  <c r="C224" i="5"/>
  <c r="C225" i="5"/>
  <c r="C226" i="5"/>
  <c r="C227" i="5"/>
  <c r="G227" i="5" s="1"/>
  <c r="C228" i="5"/>
  <c r="F228" i="5" s="1"/>
  <c r="C229" i="5"/>
  <c r="C230" i="5"/>
  <c r="D230" i="5" s="1"/>
  <c r="K230" i="5" s="1"/>
  <c r="C231" i="5"/>
  <c r="C232" i="5"/>
  <c r="C233" i="5"/>
  <c r="C234" i="5"/>
  <c r="C235" i="5"/>
  <c r="G235" i="5" s="1"/>
  <c r="C236" i="5"/>
  <c r="F236" i="5" s="1"/>
  <c r="D236" i="5"/>
  <c r="K236" i="5" s="1"/>
  <c r="C237" i="5"/>
  <c r="C238" i="5"/>
  <c r="D238" i="5" s="1"/>
  <c r="K238" i="5" s="1"/>
  <c r="C239" i="5"/>
  <c r="G239" i="5" s="1"/>
  <c r="C240" i="5"/>
  <c r="H240" i="5" s="1"/>
  <c r="C241" i="5"/>
  <c r="D241" i="5" s="1"/>
  <c r="K241" i="5" s="1"/>
  <c r="C242" i="5"/>
  <c r="C243" i="5"/>
  <c r="G243" i="5"/>
  <c r="C244" i="5"/>
  <c r="F244" i="5" s="1"/>
  <c r="D244" i="5"/>
  <c r="K244" i="5" s="1"/>
  <c r="G244" i="5"/>
  <c r="H244" i="5"/>
  <c r="C245" i="5"/>
  <c r="C246" i="5"/>
  <c r="D246" i="5" s="1"/>
  <c r="K246" i="5" s="1"/>
  <c r="C247" i="5"/>
  <c r="C248" i="5"/>
  <c r="F248" i="5" s="1"/>
  <c r="E248" i="5"/>
  <c r="C249" i="5"/>
  <c r="F249" i="5" s="1"/>
  <c r="C250" i="5"/>
  <c r="D250" i="5" s="1"/>
  <c r="K250" i="5" s="1"/>
  <c r="F250" i="5"/>
  <c r="C251" i="5"/>
  <c r="G251" i="5" s="1"/>
  <c r="C252" i="5"/>
  <c r="F252" i="5" s="1"/>
  <c r="D252" i="5"/>
  <c r="K252" i="5" s="1"/>
  <c r="G252" i="5"/>
  <c r="H252" i="5"/>
  <c r="C253" i="5"/>
  <c r="F253" i="5" s="1"/>
  <c r="H253" i="5"/>
  <c r="C254" i="5"/>
  <c r="C255" i="5"/>
  <c r="G255" i="5" s="1"/>
  <c r="C256" i="5"/>
  <c r="C257" i="5"/>
  <c r="D257" i="5" s="1"/>
  <c r="K257" i="5" s="1"/>
  <c r="C258" i="5"/>
  <c r="D258" i="5" s="1"/>
  <c r="K258" i="5" s="1"/>
  <c r="F258" i="5"/>
  <c r="C259" i="5"/>
  <c r="G259" i="5" s="1"/>
  <c r="C260" i="5"/>
  <c r="C261" i="5"/>
  <c r="G261" i="5" s="1"/>
  <c r="C262" i="5"/>
  <c r="F262" i="5" s="1"/>
  <c r="C263" i="5"/>
  <c r="C264" i="5"/>
  <c r="H264" i="5" s="1"/>
  <c r="C265" i="5"/>
  <c r="G265" i="5" s="1"/>
  <c r="C266" i="5"/>
  <c r="G266" i="5" s="1"/>
  <c r="C267" i="5"/>
  <c r="G267" i="5" s="1"/>
  <c r="C268" i="5"/>
  <c r="F268" i="5" s="1"/>
  <c r="D268" i="5"/>
  <c r="K268" i="5" s="1"/>
  <c r="H268" i="5"/>
  <c r="C269" i="5"/>
  <c r="G269" i="5" s="1"/>
  <c r="C270" i="5"/>
  <c r="F270" i="5" s="1"/>
  <c r="C271" i="5"/>
  <c r="C272" i="5"/>
  <c r="E272" i="5" s="1"/>
  <c r="C273" i="5"/>
  <c r="C274" i="5"/>
  <c r="G274" i="5" s="1"/>
  <c r="C275" i="5"/>
  <c r="C276" i="5"/>
  <c r="G276" i="5" s="1"/>
  <c r="D276" i="5"/>
  <c r="K276" i="5" s="1"/>
  <c r="C277" i="5"/>
  <c r="F277" i="5" s="1"/>
  <c r="E277" i="5"/>
  <c r="G277" i="5"/>
  <c r="C278" i="5"/>
  <c r="C279" i="5"/>
  <c r="C280" i="5"/>
  <c r="F280" i="5" s="1"/>
  <c r="C281" i="5"/>
  <c r="C282" i="5"/>
  <c r="C283" i="5"/>
  <c r="D283" i="5" s="1"/>
  <c r="K283" i="5" s="1"/>
  <c r="H283" i="5"/>
  <c r="C284" i="5"/>
  <c r="F284" i="5" s="1"/>
  <c r="D284" i="5"/>
  <c r="K284" i="5" s="1"/>
  <c r="E284" i="5"/>
  <c r="G284" i="5"/>
  <c r="H284" i="5"/>
  <c r="C285" i="5"/>
  <c r="D285" i="5" s="1"/>
  <c r="K285" i="5" s="1"/>
  <c r="G285" i="5"/>
  <c r="C286" i="5"/>
  <c r="F286" i="5" s="1"/>
  <c r="G286" i="5"/>
  <c r="C287" i="5"/>
  <c r="D287" i="5" s="1"/>
  <c r="K287" i="5" s="1"/>
  <c r="C288" i="5"/>
  <c r="C289" i="5"/>
  <c r="F289" i="5" s="1"/>
  <c r="G289" i="5"/>
  <c r="H289" i="5"/>
  <c r="C290" i="5"/>
  <c r="G290" i="5" s="1"/>
  <c r="F290" i="5"/>
  <c r="C291" i="5"/>
  <c r="C292" i="5"/>
  <c r="D292" i="5" s="1"/>
  <c r="K292" i="5" s="1"/>
  <c r="C293" i="5"/>
  <c r="D293" i="5" s="1"/>
  <c r="K293" i="5" s="1"/>
  <c r="C294" i="5"/>
  <c r="C295" i="5"/>
  <c r="G295" i="5" s="1"/>
  <c r="C296" i="5"/>
  <c r="F296" i="5" s="1"/>
  <c r="C297" i="5"/>
  <c r="C298" i="5"/>
  <c r="G298" i="5" s="1"/>
  <c r="F298" i="5"/>
  <c r="C299" i="5"/>
  <c r="D299" i="5" s="1"/>
  <c r="K299" i="5" s="1"/>
  <c r="C300" i="5"/>
  <c r="H300" i="5" s="1"/>
  <c r="C301" i="5"/>
  <c r="D301" i="5" s="1"/>
  <c r="K301" i="5" s="1"/>
  <c r="H301" i="5"/>
  <c r="C302" i="5"/>
  <c r="G302" i="5" s="1"/>
  <c r="C303" i="5"/>
  <c r="C304" i="5"/>
  <c r="C305" i="5"/>
  <c r="D305" i="5" s="1"/>
  <c r="K305" i="5" s="1"/>
  <c r="C306" i="5"/>
  <c r="G306" i="5" s="1"/>
  <c r="C307" i="5"/>
  <c r="C308" i="5"/>
  <c r="H308" i="5"/>
  <c r="C309" i="5"/>
  <c r="C310" i="5"/>
  <c r="F310" i="5" s="1"/>
  <c r="C311" i="5"/>
  <c r="H311" i="5" s="1"/>
  <c r="G311" i="5"/>
  <c r="C312" i="5"/>
  <c r="F312" i="5" s="1"/>
  <c r="H312" i="5"/>
  <c r="C313" i="5"/>
  <c r="C314" i="5"/>
  <c r="F314" i="5" s="1"/>
  <c r="C315" i="5"/>
  <c r="G315" i="5" s="1"/>
  <c r="D315" i="5"/>
  <c r="K315" i="5" s="1"/>
  <c r="H315" i="5"/>
  <c r="C316" i="5"/>
  <c r="F316" i="5" s="1"/>
  <c r="D316" i="5"/>
  <c r="K316" i="5" s="1"/>
  <c r="G316" i="5"/>
  <c r="H316" i="5"/>
  <c r="C317" i="5"/>
  <c r="D317" i="5" s="1"/>
  <c r="K317" i="5" s="1"/>
  <c r="G317" i="5"/>
  <c r="C318" i="5"/>
  <c r="F318" i="5" s="1"/>
  <c r="G318" i="5"/>
  <c r="C319" i="5"/>
  <c r="G319" i="5" s="1"/>
  <c r="C320" i="5"/>
  <c r="F320" i="5" s="1"/>
  <c r="D320" i="5"/>
  <c r="K320" i="5" s="1"/>
  <c r="C321" i="5"/>
  <c r="G321" i="5" s="1"/>
  <c r="D321" i="5"/>
  <c r="K321" i="5" s="1"/>
  <c r="C322" i="5"/>
  <c r="G322" i="5" s="1"/>
  <c r="F322" i="5"/>
  <c r="C323" i="5"/>
  <c r="H323" i="5"/>
  <c r="C324" i="5"/>
  <c r="F324" i="5" s="1"/>
  <c r="C325" i="5"/>
  <c r="D325" i="5" s="1"/>
  <c r="K325" i="5" s="1"/>
  <c r="H325" i="5"/>
  <c r="C326" i="5"/>
  <c r="F326" i="5" s="1"/>
  <c r="G326" i="5"/>
  <c r="C327" i="5"/>
  <c r="C328" i="5"/>
  <c r="C329" i="5"/>
  <c r="E329" i="5"/>
  <c r="G329" i="5"/>
  <c r="C330" i="5"/>
  <c r="C331" i="5"/>
  <c r="C332" i="5"/>
  <c r="D332" i="5"/>
  <c r="K332" i="5" s="1"/>
  <c r="H332" i="5"/>
  <c r="C333" i="5"/>
  <c r="F333" i="5" s="1"/>
  <c r="C334" i="5"/>
  <c r="C335" i="5"/>
  <c r="G335" i="5" s="1"/>
  <c r="C336" i="5"/>
  <c r="F336" i="5" s="1"/>
  <c r="G336" i="5"/>
  <c r="H336" i="5"/>
  <c r="C337" i="5"/>
  <c r="F337" i="5" s="1"/>
  <c r="C338" i="5"/>
  <c r="C339" i="5"/>
  <c r="D339" i="5" s="1"/>
  <c r="K339" i="5" s="1"/>
  <c r="C340" i="5"/>
  <c r="E340" i="5" s="1"/>
  <c r="C341" i="5"/>
  <c r="G341" i="5" s="1"/>
  <c r="C342" i="5"/>
  <c r="C343" i="5"/>
  <c r="D343" i="5" s="1"/>
  <c r="K343" i="5" s="1"/>
  <c r="G343" i="5"/>
  <c r="C344" i="5"/>
  <c r="G344" i="5" s="1"/>
  <c r="C345" i="5"/>
  <c r="D345" i="5"/>
  <c r="K345" i="5" s="1"/>
  <c r="G345" i="5"/>
  <c r="H345" i="5"/>
  <c r="C346" i="5"/>
  <c r="F346" i="5"/>
  <c r="G346" i="5"/>
  <c r="C347" i="5"/>
  <c r="C348" i="5"/>
  <c r="D348" i="5" s="1"/>
  <c r="K348" i="5" s="1"/>
  <c r="H348" i="5"/>
  <c r="C349" i="5"/>
  <c r="H349" i="5" s="1"/>
  <c r="C350" i="5"/>
  <c r="C351" i="5"/>
  <c r="G351" i="5" s="1"/>
  <c r="C352" i="5"/>
  <c r="E352" i="5"/>
  <c r="C353" i="5"/>
  <c r="F353" i="5" s="1"/>
  <c r="C354" i="5"/>
  <c r="C355" i="5"/>
  <c r="G355" i="5"/>
  <c r="C356" i="5"/>
  <c r="D356" i="5" s="1"/>
  <c r="K356" i="5" s="1"/>
  <c r="C357" i="5"/>
  <c r="C358" i="5"/>
  <c r="C359" i="5"/>
  <c r="D359" i="5" s="1"/>
  <c r="K359" i="5" s="1"/>
  <c r="C360" i="5"/>
  <c r="G360" i="5" s="1"/>
  <c r="C361" i="5"/>
  <c r="F361" i="5" s="1"/>
  <c r="C362" i="5"/>
  <c r="G362" i="5" s="1"/>
  <c r="F362" i="5"/>
  <c r="C363" i="5"/>
  <c r="H363" i="5" s="1"/>
  <c r="C364" i="5"/>
  <c r="G364" i="5" s="1"/>
  <c r="D364" i="5"/>
  <c r="K364" i="5" s="1"/>
  <c r="C365" i="5"/>
  <c r="E365" i="5" s="1"/>
  <c r="D365" i="5"/>
  <c r="K365" i="5" s="1"/>
  <c r="G365" i="5"/>
  <c r="H365" i="5"/>
  <c r="C366" i="5"/>
  <c r="F366" i="5" s="1"/>
  <c r="G366" i="5"/>
  <c r="C367" i="5"/>
  <c r="G367" i="5" s="1"/>
  <c r="C368" i="5"/>
  <c r="H368" i="5" s="1"/>
  <c r="C369" i="5"/>
  <c r="C370" i="5"/>
  <c r="G370" i="5" s="1"/>
  <c r="C371" i="5"/>
  <c r="C372" i="5"/>
  <c r="D372" i="5" s="1"/>
  <c r="K372" i="5" s="1"/>
  <c r="C373" i="5"/>
  <c r="D373" i="5" s="1"/>
  <c r="K373" i="5" s="1"/>
  <c r="C374" i="5"/>
  <c r="E374" i="5" s="1"/>
  <c r="C375" i="5"/>
  <c r="H375" i="5" s="1"/>
  <c r="C376" i="5"/>
  <c r="F376" i="5" s="1"/>
  <c r="G376" i="5"/>
  <c r="H376" i="5"/>
  <c r="C377" i="5"/>
  <c r="D377" i="5" s="1"/>
  <c r="K377" i="5" s="1"/>
  <c r="E377" i="5"/>
  <c r="F377" i="5"/>
  <c r="G377" i="5"/>
  <c r="C378" i="5"/>
  <c r="E378" i="5" s="1"/>
  <c r="C379" i="5"/>
  <c r="E379" i="5" s="1"/>
  <c r="C380" i="5"/>
  <c r="C381" i="5"/>
  <c r="D381" i="5" s="1"/>
  <c r="K381" i="5" s="1"/>
  <c r="C382" i="5"/>
  <c r="C383" i="5"/>
  <c r="E383" i="5" s="1"/>
  <c r="D383" i="5"/>
  <c r="K383" i="5" s="1"/>
  <c r="H383" i="5"/>
  <c r="C384" i="5"/>
  <c r="C385" i="5"/>
  <c r="D385" i="5"/>
  <c r="K385" i="5" s="1"/>
  <c r="E385" i="5"/>
  <c r="F385" i="5"/>
  <c r="G385" i="5"/>
  <c r="H385" i="5"/>
  <c r="C386" i="5"/>
  <c r="C387" i="5"/>
  <c r="C388" i="5"/>
  <c r="H388" i="5"/>
  <c r="C389" i="5"/>
  <c r="D389" i="5" s="1"/>
  <c r="K389" i="5" s="1"/>
  <c r="C390" i="5"/>
  <c r="E390" i="5" s="1"/>
  <c r="C391" i="5"/>
  <c r="H391" i="5" s="1"/>
  <c r="C392" i="5"/>
  <c r="F392" i="5" s="1"/>
  <c r="C393" i="5"/>
  <c r="F393" i="5" s="1"/>
  <c r="C394" i="5"/>
  <c r="E394" i="5" s="1"/>
  <c r="C395" i="5"/>
  <c r="E395" i="5" s="1"/>
  <c r="C396" i="5"/>
  <c r="H396" i="5" s="1"/>
  <c r="C397" i="5"/>
  <c r="E397" i="5" s="1"/>
  <c r="C398" i="5"/>
  <c r="E398" i="5" s="1"/>
  <c r="C399" i="5"/>
  <c r="D399" i="5" s="1"/>
  <c r="K399" i="5" s="1"/>
  <c r="C400" i="5"/>
  <c r="C401" i="5"/>
  <c r="F401" i="5" s="1"/>
  <c r="C402" i="5"/>
  <c r="H402" i="5" s="1"/>
  <c r="C403" i="5"/>
  <c r="H403" i="5" s="1"/>
  <c r="C404" i="5"/>
  <c r="D404" i="5" s="1"/>
  <c r="K404" i="5" s="1"/>
  <c r="E404" i="5"/>
  <c r="F404" i="5"/>
  <c r="C405" i="5"/>
  <c r="G405" i="5"/>
  <c r="C406" i="5"/>
  <c r="D406" i="5" s="1"/>
  <c r="K406" i="5" s="1"/>
  <c r="C407" i="5"/>
  <c r="F407" i="5" s="1"/>
  <c r="D407" i="5"/>
  <c r="K407" i="5" s="1"/>
  <c r="H407" i="5"/>
  <c r="C408" i="5"/>
  <c r="D408" i="5" s="1"/>
  <c r="K408" i="5" s="1"/>
  <c r="C409" i="5"/>
  <c r="G409" i="5"/>
  <c r="C410" i="5"/>
  <c r="C411" i="5"/>
  <c r="F411" i="5" s="1"/>
  <c r="D411" i="5"/>
  <c r="K411" i="5" s="1"/>
  <c r="E411" i="5"/>
  <c r="H411" i="5"/>
  <c r="C412" i="5"/>
  <c r="C413" i="5"/>
  <c r="G413" i="5" s="1"/>
  <c r="C414" i="5"/>
  <c r="D414" i="5" s="1"/>
  <c r="K414" i="5" s="1"/>
  <c r="C415" i="5"/>
  <c r="E415" i="5" s="1"/>
  <c r="D415" i="5"/>
  <c r="K415" i="5" s="1"/>
  <c r="C416" i="5"/>
  <c r="D416" i="5" s="1"/>
  <c r="K416" i="5" s="1"/>
  <c r="F416" i="5"/>
  <c r="C417" i="5"/>
  <c r="G417" i="5" s="1"/>
  <c r="C418" i="5"/>
  <c r="D418" i="5"/>
  <c r="K418" i="5" s="1"/>
  <c r="C419" i="5"/>
  <c r="E419" i="5" s="1"/>
  <c r="G419" i="5"/>
  <c r="H419" i="5"/>
  <c r="C420" i="5"/>
  <c r="D420" i="5" s="1"/>
  <c r="K420" i="5" s="1"/>
  <c r="G420" i="5"/>
  <c r="C421" i="5"/>
  <c r="G421" i="5" s="1"/>
  <c r="C422" i="5"/>
  <c r="D422" i="5" s="1"/>
  <c r="K422" i="5" s="1"/>
  <c r="C423" i="5"/>
  <c r="G423" i="5"/>
  <c r="C424" i="5"/>
  <c r="D424" i="5" s="1"/>
  <c r="K424" i="5" s="1"/>
  <c r="C425" i="5"/>
  <c r="G425" i="5" s="1"/>
  <c r="C426" i="5"/>
  <c r="C427" i="5"/>
  <c r="G427" i="5" s="1"/>
  <c r="C428" i="5"/>
  <c r="D428" i="5" s="1"/>
  <c r="K428" i="5" s="1"/>
  <c r="F428" i="5"/>
  <c r="C429" i="5"/>
  <c r="G429" i="5" s="1"/>
  <c r="C430" i="5"/>
  <c r="D430" i="5"/>
  <c r="K430" i="5" s="1"/>
  <c r="C431" i="5"/>
  <c r="D431" i="5" s="1"/>
  <c r="K431" i="5" s="1"/>
  <c r="C432" i="5"/>
  <c r="D432" i="5" s="1"/>
  <c r="K432" i="5" s="1"/>
  <c r="F432" i="5"/>
  <c r="C433" i="5"/>
  <c r="G433" i="5" s="1"/>
  <c r="C434" i="5"/>
  <c r="D434" i="5" s="1"/>
  <c r="K434" i="5" s="1"/>
  <c r="C435" i="5"/>
  <c r="E435" i="5" s="1"/>
  <c r="D435" i="5"/>
  <c r="K435" i="5" s="1"/>
  <c r="G435" i="5"/>
  <c r="H435" i="5"/>
  <c r="C436" i="5"/>
  <c r="C437" i="5"/>
  <c r="G437" i="5" s="1"/>
  <c r="C438" i="5"/>
  <c r="D438" i="5" s="1"/>
  <c r="K438" i="5" s="1"/>
  <c r="C439" i="5"/>
  <c r="H439" i="5" s="1"/>
  <c r="G439" i="5"/>
  <c r="C440" i="5"/>
  <c r="D440" i="5" s="1"/>
  <c r="K440" i="5" s="1"/>
  <c r="C441" i="5"/>
  <c r="G441" i="5" s="1"/>
  <c r="C442" i="5"/>
  <c r="D442" i="5" s="1"/>
  <c r="K442" i="5" s="1"/>
  <c r="C443" i="5"/>
  <c r="F443" i="5" s="1"/>
  <c r="C444" i="5"/>
  <c r="D444" i="5" s="1"/>
  <c r="K444" i="5" s="1"/>
  <c r="E444" i="5"/>
  <c r="C445" i="5"/>
  <c r="F445" i="5"/>
  <c r="C446" i="5"/>
  <c r="D446" i="5" s="1"/>
  <c r="K446" i="5" s="1"/>
  <c r="H446" i="5"/>
  <c r="C447" i="5"/>
  <c r="C448" i="5"/>
  <c r="G448" i="5" s="1"/>
  <c r="C449" i="5"/>
  <c r="F449" i="5" s="1"/>
  <c r="G449" i="5"/>
  <c r="C450" i="5"/>
  <c r="C451" i="5"/>
  <c r="H451" i="5" s="1"/>
  <c r="D451" i="5"/>
  <c r="K451" i="5" s="1"/>
  <c r="C452" i="5"/>
  <c r="G452" i="5" s="1"/>
  <c r="C453" i="5"/>
  <c r="C454" i="5"/>
  <c r="G454" i="5" s="1"/>
  <c r="C455" i="5"/>
  <c r="E455" i="5" s="1"/>
  <c r="C456" i="5"/>
  <c r="E456" i="5" s="1"/>
  <c r="C457" i="5"/>
  <c r="C458" i="5"/>
  <c r="C459" i="5"/>
  <c r="H459" i="5" s="1"/>
  <c r="C460" i="5"/>
  <c r="C461" i="5"/>
  <c r="F461" i="5" s="1"/>
  <c r="C462" i="5"/>
  <c r="H462" i="5" s="1"/>
  <c r="C463" i="5"/>
  <c r="H463" i="5"/>
  <c r="C464" i="5"/>
  <c r="G464" i="5" s="1"/>
  <c r="C465" i="5"/>
  <c r="F465" i="5" s="1"/>
  <c r="G465" i="5"/>
  <c r="C466" i="5"/>
  <c r="G466" i="5" s="1"/>
  <c r="C467" i="5"/>
  <c r="C468" i="5"/>
  <c r="G468" i="5" s="1"/>
  <c r="C469" i="5"/>
  <c r="F469" i="5" s="1"/>
  <c r="C470" i="5"/>
  <c r="G470" i="5" s="1"/>
  <c r="C471" i="5"/>
  <c r="C472" i="5"/>
  <c r="C473" i="5"/>
  <c r="G473" i="5" s="1"/>
  <c r="C474" i="5"/>
  <c r="C475" i="5"/>
  <c r="D475" i="5" s="1"/>
  <c r="K475" i="5" s="1"/>
  <c r="F475" i="5"/>
  <c r="C476" i="5"/>
  <c r="F476" i="5" s="1"/>
  <c r="C477" i="5"/>
  <c r="F477" i="5" s="1"/>
  <c r="C478" i="5"/>
  <c r="H478" i="5" s="1"/>
  <c r="C479" i="5"/>
  <c r="F479" i="5" s="1"/>
  <c r="C480" i="5"/>
  <c r="G480" i="5" s="1"/>
  <c r="E480" i="5"/>
  <c r="C481" i="5"/>
  <c r="F481" i="5" s="1"/>
  <c r="C482" i="5"/>
  <c r="C483" i="5"/>
  <c r="F483" i="5" s="1"/>
  <c r="D483" i="5"/>
  <c r="K483" i="5" s="1"/>
  <c r="C484" i="5"/>
  <c r="F484" i="5"/>
  <c r="G484" i="5"/>
  <c r="C485" i="5"/>
  <c r="F485" i="5" s="1"/>
  <c r="C486" i="5"/>
  <c r="C487" i="5"/>
  <c r="E487" i="5" s="1"/>
  <c r="C488" i="5"/>
  <c r="E488" i="5" s="1"/>
  <c r="G488" i="5"/>
  <c r="C489" i="5"/>
  <c r="F489" i="5" s="1"/>
  <c r="C490" i="5"/>
  <c r="H490" i="5" s="1"/>
  <c r="C491" i="5"/>
  <c r="H491" i="5" s="1"/>
  <c r="C492" i="5"/>
  <c r="D492" i="5" s="1"/>
  <c r="E492" i="5"/>
  <c r="K492" i="5"/>
  <c r="C493" i="5"/>
  <c r="F493" i="5" s="1"/>
  <c r="C494" i="5"/>
  <c r="H494" i="5"/>
  <c r="C495" i="5"/>
  <c r="D495" i="5" s="1"/>
  <c r="K495" i="5" s="1"/>
  <c r="C496" i="5"/>
  <c r="F496" i="5" s="1"/>
  <c r="C497" i="5"/>
  <c r="G497" i="5" s="1"/>
  <c r="C498" i="5"/>
  <c r="D498" i="5" s="1"/>
  <c r="K498" i="5" s="1"/>
  <c r="G498" i="5"/>
  <c r="C499" i="5"/>
  <c r="F499" i="5" s="1"/>
  <c r="E499" i="5"/>
  <c r="G499" i="5"/>
  <c r="C500" i="5"/>
  <c r="D500" i="5" s="1"/>
  <c r="K500" i="5" s="1"/>
  <c r="C501" i="5"/>
  <c r="F501" i="5" s="1"/>
  <c r="C502" i="5"/>
  <c r="G502" i="5" s="1"/>
  <c r="C503" i="5"/>
  <c r="E503" i="5" s="1"/>
  <c r="C504" i="5"/>
  <c r="D504" i="5" s="1"/>
  <c r="E504" i="5"/>
  <c r="F504" i="5"/>
  <c r="G504" i="5"/>
  <c r="K504" i="5"/>
  <c r="C505" i="5"/>
  <c r="F505" i="5" s="1"/>
  <c r="C506" i="5"/>
  <c r="H506" i="5" s="1"/>
  <c r="C507" i="5"/>
  <c r="D507" i="5" s="1"/>
  <c r="K507" i="5" s="1"/>
  <c r="E507" i="5"/>
  <c r="F507" i="5"/>
  <c r="G507" i="5"/>
  <c r="C508" i="5"/>
  <c r="D508" i="5" s="1"/>
  <c r="K508" i="5" s="1"/>
  <c r="K509" i="5"/>
  <c r="G241" i="5" l="1"/>
  <c r="F431" i="5"/>
  <c r="H401" i="5"/>
  <c r="H397" i="5"/>
  <c r="H393" i="5"/>
  <c r="E392" i="5"/>
  <c r="G389" i="5"/>
  <c r="H377" i="5"/>
  <c r="E376" i="5"/>
  <c r="H373" i="5"/>
  <c r="E372" i="5"/>
  <c r="D336" i="5"/>
  <c r="K336" i="5" s="1"/>
  <c r="F306" i="5"/>
  <c r="H299" i="5"/>
  <c r="F293" i="5"/>
  <c r="E289" i="5"/>
  <c r="H287" i="5"/>
  <c r="F274" i="5"/>
  <c r="G268" i="5"/>
  <c r="G258" i="5"/>
  <c r="E253" i="5"/>
  <c r="E252" i="5"/>
  <c r="G250" i="5"/>
  <c r="H249" i="5"/>
  <c r="H248" i="5"/>
  <c r="G246" i="5"/>
  <c r="F241" i="5"/>
  <c r="F238" i="5"/>
  <c r="E221" i="5"/>
  <c r="E220" i="5"/>
  <c r="G218" i="5"/>
  <c r="E216" i="5"/>
  <c r="G212" i="5"/>
  <c r="H507" i="5"/>
  <c r="G492" i="5"/>
  <c r="G485" i="5"/>
  <c r="E476" i="5"/>
  <c r="E464" i="5"/>
  <c r="G446" i="5"/>
  <c r="G440" i="5"/>
  <c r="D439" i="5"/>
  <c r="K439" i="5" s="1"/>
  <c r="F435" i="5"/>
  <c r="E431" i="5"/>
  <c r="F424" i="5"/>
  <c r="F420" i="5"/>
  <c r="D419" i="5"/>
  <c r="K419" i="5" s="1"/>
  <c r="H415" i="5"/>
  <c r="E408" i="5"/>
  <c r="G407" i="5"/>
  <c r="G404" i="5"/>
  <c r="E401" i="5"/>
  <c r="G397" i="5"/>
  <c r="E393" i="5"/>
  <c r="F389" i="5"/>
  <c r="F373" i="5"/>
  <c r="E368" i="5"/>
  <c r="F365" i="5"/>
  <c r="H364" i="5"/>
  <c r="H361" i="5"/>
  <c r="G359" i="5"/>
  <c r="H324" i="5"/>
  <c r="H321" i="5"/>
  <c r="H320" i="5"/>
  <c r="H319" i="5"/>
  <c r="G314" i="5"/>
  <c r="E312" i="5"/>
  <c r="G310" i="5"/>
  <c r="G299" i="5"/>
  <c r="E293" i="5"/>
  <c r="D289" i="5"/>
  <c r="K289" i="5" s="1"/>
  <c r="G287" i="5"/>
  <c r="H280" i="5"/>
  <c r="G249" i="5"/>
  <c r="E241" i="5"/>
  <c r="H228" i="5"/>
  <c r="D202" i="5"/>
  <c r="K202" i="5" s="1"/>
  <c r="G431" i="5"/>
  <c r="G293" i="5"/>
  <c r="D503" i="5"/>
  <c r="K503" i="5" s="1"/>
  <c r="H498" i="5"/>
  <c r="F492" i="5"/>
  <c r="F487" i="5"/>
  <c r="E483" i="5"/>
  <c r="G481" i="5"/>
  <c r="F444" i="5"/>
  <c r="F440" i="5"/>
  <c r="H431" i="5"/>
  <c r="G416" i="5"/>
  <c r="G415" i="5"/>
  <c r="E407" i="5"/>
  <c r="D401" i="5"/>
  <c r="K401" i="5" s="1"/>
  <c r="D397" i="5"/>
  <c r="K397" i="5" s="1"/>
  <c r="G394" i="5"/>
  <c r="D393" i="5"/>
  <c r="K393" i="5" s="1"/>
  <c r="F381" i="5"/>
  <c r="G378" i="5"/>
  <c r="E373" i="5"/>
  <c r="D368" i="5"/>
  <c r="K368" i="5" s="1"/>
  <c r="D361" i="5"/>
  <c r="K361" i="5" s="1"/>
  <c r="G339" i="5"/>
  <c r="E324" i="5"/>
  <c r="G320" i="5"/>
  <c r="D319" i="5"/>
  <c r="K319" i="5" s="1"/>
  <c r="H317" i="5"/>
  <c r="G305" i="5"/>
  <c r="F302" i="5"/>
  <c r="E296" i="5"/>
  <c r="H293" i="5"/>
  <c r="D280" i="5"/>
  <c r="K280" i="5" s="1"/>
  <c r="D249" i="5"/>
  <c r="K249" i="5" s="1"/>
  <c r="H241" i="5"/>
  <c r="F230" i="5"/>
  <c r="D228" i="5"/>
  <c r="K228" i="5" s="1"/>
  <c r="C32" i="5"/>
  <c r="D447" i="5"/>
  <c r="K447" i="5" s="1"/>
  <c r="E447" i="5"/>
  <c r="F447" i="5"/>
  <c r="F342" i="5"/>
  <c r="G342" i="5"/>
  <c r="D41" i="5"/>
  <c r="K41" i="5" s="1"/>
  <c r="D50" i="5"/>
  <c r="K50" i="5" s="1"/>
  <c r="D113" i="5"/>
  <c r="K113" i="5" s="1"/>
  <c r="D145" i="5"/>
  <c r="D148" i="5"/>
  <c r="K148" i="5" s="1"/>
  <c r="D176" i="5"/>
  <c r="K176" i="5" s="1"/>
  <c r="D201" i="5"/>
  <c r="K201" i="5" s="1"/>
  <c r="D206" i="5"/>
  <c r="K206" i="5" s="1"/>
  <c r="D149" i="5"/>
  <c r="K149" i="5" s="1"/>
  <c r="D175" i="5"/>
  <c r="D200" i="5"/>
  <c r="K200" i="5" s="1"/>
  <c r="D169" i="5"/>
  <c r="K169" i="5" s="1"/>
  <c r="D198" i="5"/>
  <c r="K198" i="5" s="1"/>
  <c r="D70" i="5"/>
  <c r="K70" i="5" s="1"/>
  <c r="D97" i="5"/>
  <c r="K97" i="5" s="1"/>
  <c r="D156" i="5"/>
  <c r="K156" i="5" s="1"/>
  <c r="D180" i="5"/>
  <c r="K180" i="5" s="1"/>
  <c r="E508" i="5"/>
  <c r="D506" i="5"/>
  <c r="K506" i="5" s="1"/>
  <c r="H503" i="5"/>
  <c r="D494" i="5"/>
  <c r="K494" i="5" s="1"/>
  <c r="G494" i="5"/>
  <c r="D490" i="5"/>
  <c r="K490" i="5" s="1"/>
  <c r="D484" i="5"/>
  <c r="K484" i="5" s="1"/>
  <c r="E484" i="5"/>
  <c r="E468" i="5"/>
  <c r="D466" i="5"/>
  <c r="K466" i="5" s="1"/>
  <c r="H466" i="5"/>
  <c r="F463" i="5"/>
  <c r="D463" i="5"/>
  <c r="K463" i="5" s="1"/>
  <c r="D423" i="5"/>
  <c r="K423" i="5" s="1"/>
  <c r="H423" i="5"/>
  <c r="E423" i="5"/>
  <c r="F423" i="5"/>
  <c r="D412" i="5"/>
  <c r="K412" i="5" s="1"/>
  <c r="E412" i="5"/>
  <c r="F412" i="5"/>
  <c r="G412" i="5"/>
  <c r="F388" i="5"/>
  <c r="D388" i="5"/>
  <c r="K388" i="5" s="1"/>
  <c r="E388" i="5"/>
  <c r="G388" i="5"/>
  <c r="F358" i="5"/>
  <c r="G358" i="5"/>
  <c r="F330" i="5"/>
  <c r="G330" i="5"/>
  <c r="G328" i="5"/>
  <c r="H328" i="5"/>
  <c r="F245" i="5"/>
  <c r="D245" i="5"/>
  <c r="K245" i="5" s="1"/>
  <c r="E245" i="5"/>
  <c r="G245" i="5"/>
  <c r="H245" i="5"/>
  <c r="D234" i="5"/>
  <c r="K234" i="5" s="1"/>
  <c r="F234" i="5"/>
  <c r="D226" i="5"/>
  <c r="K226" i="5" s="1"/>
  <c r="F226" i="5"/>
  <c r="G226" i="5"/>
  <c r="D222" i="5"/>
  <c r="K222" i="5" s="1"/>
  <c r="F222" i="5"/>
  <c r="G222" i="5"/>
  <c r="E491" i="5"/>
  <c r="D491" i="5"/>
  <c r="K491" i="5" s="1"/>
  <c r="E459" i="5"/>
  <c r="F459" i="5"/>
  <c r="D496" i="5"/>
  <c r="K496" i="5" s="1"/>
  <c r="E496" i="5"/>
  <c r="G491" i="5"/>
  <c r="D487" i="5"/>
  <c r="K487" i="5" s="1"/>
  <c r="H487" i="5"/>
  <c r="G479" i="5"/>
  <c r="D478" i="5"/>
  <c r="K478" i="5" s="1"/>
  <c r="G478" i="5"/>
  <c r="E475" i="5"/>
  <c r="H475" i="5"/>
  <c r="F471" i="5"/>
  <c r="D471" i="5"/>
  <c r="K471" i="5" s="1"/>
  <c r="G459" i="5"/>
  <c r="D455" i="5"/>
  <c r="K455" i="5" s="1"/>
  <c r="F455" i="5"/>
  <c r="G455" i="5"/>
  <c r="D452" i="5"/>
  <c r="K452" i="5" s="1"/>
  <c r="E452" i="5"/>
  <c r="F452" i="5"/>
  <c r="D436" i="5"/>
  <c r="K436" i="5" s="1"/>
  <c r="F436" i="5"/>
  <c r="G436" i="5"/>
  <c r="E387" i="5"/>
  <c r="F387" i="5"/>
  <c r="G387" i="5"/>
  <c r="H387" i="5"/>
  <c r="D357" i="5"/>
  <c r="K357" i="5" s="1"/>
  <c r="G357" i="5"/>
  <c r="H357" i="5"/>
  <c r="E349" i="5"/>
  <c r="D349" i="5"/>
  <c r="K349" i="5" s="1"/>
  <c r="F349" i="5"/>
  <c r="G349" i="5"/>
  <c r="D193" i="5"/>
  <c r="K193" i="5" s="1"/>
  <c r="D185" i="5"/>
  <c r="K185" i="5" s="1"/>
  <c r="D157" i="5"/>
  <c r="K157" i="5" s="1"/>
  <c r="F453" i="5"/>
  <c r="G453" i="5"/>
  <c r="D499" i="5"/>
  <c r="K499" i="5" s="1"/>
  <c r="H499" i="5"/>
  <c r="F497" i="5"/>
  <c r="F491" i="5"/>
  <c r="G487" i="5"/>
  <c r="E479" i="5"/>
  <c r="D476" i="5"/>
  <c r="K476" i="5" s="1"/>
  <c r="G476" i="5"/>
  <c r="H474" i="5"/>
  <c r="D474" i="5"/>
  <c r="K474" i="5" s="1"/>
  <c r="D464" i="5"/>
  <c r="K464" i="5" s="1"/>
  <c r="F464" i="5"/>
  <c r="D459" i="5"/>
  <c r="K459" i="5" s="1"/>
  <c r="G447" i="5"/>
  <c r="D427" i="5"/>
  <c r="K427" i="5" s="1"/>
  <c r="H427" i="5"/>
  <c r="E427" i="5"/>
  <c r="F427" i="5"/>
  <c r="F403" i="5"/>
  <c r="D403" i="5"/>
  <c r="K403" i="5" s="1"/>
  <c r="E403" i="5"/>
  <c r="G403" i="5"/>
  <c r="F371" i="5"/>
  <c r="G371" i="5"/>
  <c r="F304" i="5"/>
  <c r="D304" i="5"/>
  <c r="K304" i="5" s="1"/>
  <c r="E304" i="5"/>
  <c r="G304" i="5"/>
  <c r="H304" i="5"/>
  <c r="D271" i="5"/>
  <c r="K271" i="5" s="1"/>
  <c r="G271" i="5"/>
  <c r="H271" i="5"/>
  <c r="D164" i="5"/>
  <c r="K164" i="5" s="1"/>
  <c r="D141" i="5"/>
  <c r="K141" i="5" s="1"/>
  <c r="D137" i="5"/>
  <c r="K137" i="5" s="1"/>
  <c r="D133" i="5"/>
  <c r="K133" i="5" s="1"/>
  <c r="D129" i="5"/>
  <c r="K129" i="5" s="1"/>
  <c r="D126" i="5"/>
  <c r="K126" i="5" s="1"/>
  <c r="F356" i="5"/>
  <c r="G356" i="5"/>
  <c r="F352" i="5"/>
  <c r="D352" i="5"/>
  <c r="K352" i="5" s="1"/>
  <c r="F340" i="5"/>
  <c r="D340" i="5"/>
  <c r="K340" i="5" s="1"/>
  <c r="G340" i="5"/>
  <c r="D327" i="5"/>
  <c r="K327" i="5" s="1"/>
  <c r="H327" i="5"/>
  <c r="F308" i="5"/>
  <c r="D308" i="5"/>
  <c r="K308" i="5" s="1"/>
  <c r="E308" i="5"/>
  <c r="G308" i="5"/>
  <c r="D303" i="5"/>
  <c r="K303" i="5" s="1"/>
  <c r="G303" i="5"/>
  <c r="H303" i="5"/>
  <c r="F278" i="5"/>
  <c r="G278" i="5"/>
  <c r="F256" i="5"/>
  <c r="D256" i="5"/>
  <c r="K256" i="5" s="1"/>
  <c r="E256" i="5"/>
  <c r="H256" i="5"/>
  <c r="F225" i="5"/>
  <c r="D225" i="5"/>
  <c r="K225" i="5" s="1"/>
  <c r="G225" i="5"/>
  <c r="H225" i="5"/>
  <c r="F213" i="5"/>
  <c r="D213" i="5"/>
  <c r="K213" i="5" s="1"/>
  <c r="E213" i="5"/>
  <c r="G213" i="5"/>
  <c r="D205" i="5"/>
  <c r="K205" i="5" s="1"/>
  <c r="D192" i="5"/>
  <c r="K192" i="5" s="1"/>
  <c r="D177" i="5"/>
  <c r="K177" i="5" s="1"/>
  <c r="D159" i="5"/>
  <c r="K159" i="5" s="1"/>
  <c r="D144" i="5"/>
  <c r="K144" i="5" s="1"/>
  <c r="D125" i="5"/>
  <c r="K125" i="5" s="1"/>
  <c r="D109" i="5"/>
  <c r="K109" i="5" s="1"/>
  <c r="D105" i="5"/>
  <c r="K105" i="5" s="1"/>
  <c r="D101" i="5"/>
  <c r="K101" i="5" s="1"/>
  <c r="D94" i="5"/>
  <c r="K94" i="5" s="1"/>
  <c r="D66" i="5"/>
  <c r="K66" i="5" s="1"/>
  <c r="F419" i="5"/>
  <c r="F415" i="5"/>
  <c r="G408" i="5"/>
  <c r="F397" i="5"/>
  <c r="G383" i="5"/>
  <c r="G361" i="5"/>
  <c r="H356" i="5"/>
  <c r="H341" i="5"/>
  <c r="D341" i="5"/>
  <c r="K341" i="5" s="1"/>
  <c r="D313" i="5"/>
  <c r="K313" i="5" s="1"/>
  <c r="H313" i="5"/>
  <c r="D307" i="5"/>
  <c r="K307" i="5" s="1"/>
  <c r="G307" i="5"/>
  <c r="H307" i="5"/>
  <c r="D273" i="5"/>
  <c r="K273" i="5" s="1"/>
  <c r="H273" i="5"/>
  <c r="F232" i="5"/>
  <c r="D232" i="5"/>
  <c r="K232" i="5" s="1"/>
  <c r="H232" i="5"/>
  <c r="F224" i="5"/>
  <c r="D224" i="5"/>
  <c r="K224" i="5" s="1"/>
  <c r="E224" i="5"/>
  <c r="H224" i="5"/>
  <c r="E208" i="5"/>
  <c r="D208" i="5"/>
  <c r="K208" i="5" s="1"/>
  <c r="H208" i="5"/>
  <c r="D183" i="5"/>
  <c r="K183" i="5" s="1"/>
  <c r="D173" i="5"/>
  <c r="K173" i="5" s="1"/>
  <c r="D153" i="5"/>
  <c r="K153" i="5" s="1"/>
  <c r="D147" i="5"/>
  <c r="D112" i="5"/>
  <c r="K112" i="5" s="1"/>
  <c r="D93" i="5"/>
  <c r="K93" i="5" s="1"/>
  <c r="D86" i="5"/>
  <c r="K86" i="5" s="1"/>
  <c r="D82" i="5"/>
  <c r="K82" i="5" s="1"/>
  <c r="D54" i="5"/>
  <c r="K54" i="5" s="1"/>
  <c r="D49" i="5"/>
  <c r="K49" i="5" s="1"/>
  <c r="G444" i="5"/>
  <c r="G432" i="5"/>
  <c r="G428" i="5"/>
  <c r="G424" i="5"/>
  <c r="G411" i="5"/>
  <c r="F408" i="5"/>
  <c r="G401" i="5"/>
  <c r="G393" i="5"/>
  <c r="G392" i="5"/>
  <c r="F383" i="5"/>
  <c r="G381" i="5"/>
  <c r="G373" i="5"/>
  <c r="H372" i="5"/>
  <c r="E361" i="5"/>
  <c r="H359" i="5"/>
  <c r="E356" i="5"/>
  <c r="D355" i="5"/>
  <c r="K355" i="5" s="1"/>
  <c r="H355" i="5"/>
  <c r="H352" i="5"/>
  <c r="F345" i="5"/>
  <c r="E345" i="5"/>
  <c r="H340" i="5"/>
  <c r="D333" i="5"/>
  <c r="K333" i="5" s="1"/>
  <c r="G333" i="5"/>
  <c r="E333" i="5"/>
  <c r="F329" i="5"/>
  <c r="D329" i="5"/>
  <c r="K329" i="5" s="1"/>
  <c r="H329" i="5"/>
  <c r="D323" i="5"/>
  <c r="K323" i="5" s="1"/>
  <c r="G323" i="5"/>
  <c r="F300" i="5"/>
  <c r="D300" i="5"/>
  <c r="K300" i="5" s="1"/>
  <c r="E300" i="5"/>
  <c r="G300" i="5"/>
  <c r="G282" i="5"/>
  <c r="F282" i="5"/>
  <c r="D254" i="5"/>
  <c r="K254" i="5" s="1"/>
  <c r="F254" i="5"/>
  <c r="G254" i="5"/>
  <c r="D194" i="5"/>
  <c r="K194" i="5" s="1"/>
  <c r="D190" i="5"/>
  <c r="K190" i="5" s="1"/>
  <c r="D78" i="5"/>
  <c r="K78" i="5" s="1"/>
  <c r="D53" i="5"/>
  <c r="H343" i="5"/>
  <c r="H339" i="5"/>
  <c r="E336" i="5"/>
  <c r="G324" i="5"/>
  <c r="E320" i="5"/>
  <c r="E316" i="5"/>
  <c r="D312" i="5"/>
  <c r="K312" i="5" s="1"/>
  <c r="D311" i="5"/>
  <c r="K311" i="5" s="1"/>
  <c r="G301" i="5"/>
  <c r="D296" i="5"/>
  <c r="K296" i="5" s="1"/>
  <c r="G283" i="5"/>
  <c r="H277" i="5"/>
  <c r="D277" i="5"/>
  <c r="K277" i="5" s="1"/>
  <c r="G270" i="5"/>
  <c r="D253" i="5"/>
  <c r="K253" i="5" s="1"/>
  <c r="D248" i="5"/>
  <c r="K248" i="5" s="1"/>
  <c r="F246" i="5"/>
  <c r="D221" i="5"/>
  <c r="K221" i="5" s="1"/>
  <c r="D216" i="5"/>
  <c r="K216" i="5" s="1"/>
  <c r="F214" i="5"/>
  <c r="D189" i="5"/>
  <c r="K189" i="5" s="1"/>
  <c r="D172" i="5"/>
  <c r="K172" i="5" s="1"/>
  <c r="D165" i="5"/>
  <c r="K165" i="5" s="1"/>
  <c r="D163" i="5"/>
  <c r="K163" i="5" s="1"/>
  <c r="D146" i="5"/>
  <c r="K146" i="5" s="1"/>
  <c r="D140" i="5"/>
  <c r="K140" i="5" s="1"/>
  <c r="D136" i="5"/>
  <c r="K136" i="5" s="1"/>
  <c r="D122" i="5"/>
  <c r="K122" i="5" s="1"/>
  <c r="D118" i="5"/>
  <c r="K118" i="5" s="1"/>
  <c r="D114" i="5"/>
  <c r="K114" i="5" s="1"/>
  <c r="D108" i="5"/>
  <c r="K108" i="5" s="1"/>
  <c r="D104" i="5"/>
  <c r="K104" i="5" s="1"/>
  <c r="D91" i="5"/>
  <c r="K91" i="5" s="1"/>
  <c r="D87" i="5"/>
  <c r="K87" i="5" s="1"/>
  <c r="D65" i="5"/>
  <c r="K65" i="5" s="1"/>
  <c r="D38" i="5"/>
  <c r="K38" i="5" s="1"/>
  <c r="D197" i="5"/>
  <c r="K197" i="5" s="1"/>
  <c r="D181" i="5"/>
  <c r="K181" i="5" s="1"/>
  <c r="D171" i="5"/>
  <c r="K171" i="5" s="1"/>
  <c r="D155" i="5"/>
  <c r="K155" i="5" s="1"/>
  <c r="D142" i="5"/>
  <c r="K142" i="5" s="1"/>
  <c r="D128" i="5"/>
  <c r="K128" i="5" s="1"/>
  <c r="D121" i="5"/>
  <c r="K121" i="5" s="1"/>
  <c r="D117" i="5"/>
  <c r="K117" i="5" s="1"/>
  <c r="D110" i="5"/>
  <c r="K110" i="5" s="1"/>
  <c r="D96" i="5"/>
  <c r="K96" i="5" s="1"/>
  <c r="D90" i="5"/>
  <c r="D73" i="5"/>
  <c r="K73" i="5" s="1"/>
  <c r="D69" i="5"/>
  <c r="G312" i="5"/>
  <c r="H296" i="5"/>
  <c r="H285" i="5"/>
  <c r="E280" i="5"/>
  <c r="E268" i="5"/>
  <c r="G253" i="5"/>
  <c r="E249" i="5"/>
  <c r="G248" i="5"/>
  <c r="E244" i="5"/>
  <c r="H236" i="5"/>
  <c r="G221" i="5"/>
  <c r="E217" i="5"/>
  <c r="G216" i="5"/>
  <c r="E212" i="5"/>
  <c r="D184" i="5"/>
  <c r="K184" i="5" s="1"/>
  <c r="D167" i="5"/>
  <c r="D161" i="5"/>
  <c r="K161" i="5" s="1"/>
  <c r="D138" i="5"/>
  <c r="K138" i="5" s="1"/>
  <c r="D134" i="5"/>
  <c r="K134" i="5" s="1"/>
  <c r="D130" i="5"/>
  <c r="K130" i="5" s="1"/>
  <c r="D124" i="5"/>
  <c r="K124" i="5" s="1"/>
  <c r="D120" i="5"/>
  <c r="K120" i="5" s="1"/>
  <c r="D106" i="5"/>
  <c r="K106" i="5" s="1"/>
  <c r="D102" i="5"/>
  <c r="K102" i="5" s="1"/>
  <c r="D98" i="5"/>
  <c r="K98" i="5" s="1"/>
  <c r="D92" i="5"/>
  <c r="K92" i="5" s="1"/>
  <c r="D83" i="5"/>
  <c r="K83" i="5" s="1"/>
  <c r="D79" i="5"/>
  <c r="K79" i="5" s="1"/>
  <c r="D62" i="5"/>
  <c r="K62" i="5" s="1"/>
  <c r="D57" i="5"/>
  <c r="K57" i="5" s="1"/>
  <c r="H495" i="5"/>
  <c r="D482" i="5"/>
  <c r="K482" i="5" s="1"/>
  <c r="H482" i="5"/>
  <c r="D472" i="5"/>
  <c r="K472" i="5" s="1"/>
  <c r="E472" i="5"/>
  <c r="D467" i="5"/>
  <c r="K467" i="5" s="1"/>
  <c r="H467" i="5"/>
  <c r="D460" i="5"/>
  <c r="K460" i="5" s="1"/>
  <c r="E460" i="5"/>
  <c r="F460" i="5"/>
  <c r="E426" i="5"/>
  <c r="H426" i="5"/>
  <c r="E410" i="5"/>
  <c r="H410" i="5"/>
  <c r="D369" i="5"/>
  <c r="K369" i="5" s="1"/>
  <c r="H369" i="5"/>
  <c r="E369" i="5"/>
  <c r="F369" i="5"/>
  <c r="G369" i="5"/>
  <c r="G338" i="5"/>
  <c r="F338" i="5"/>
  <c r="G495" i="5"/>
  <c r="H471" i="5"/>
  <c r="G467" i="5"/>
  <c r="D443" i="5"/>
  <c r="K443" i="5" s="1"/>
  <c r="H443" i="5"/>
  <c r="E443" i="5"/>
  <c r="E399" i="5"/>
  <c r="F399" i="5"/>
  <c r="G399" i="5"/>
  <c r="E210" i="5"/>
  <c r="F210" i="5"/>
  <c r="D210" i="5"/>
  <c r="K210" i="5" s="1"/>
  <c r="H210" i="5"/>
  <c r="G210" i="5"/>
  <c r="F500" i="5"/>
  <c r="D488" i="5"/>
  <c r="K488" i="5" s="1"/>
  <c r="F488" i="5"/>
  <c r="H483" i="5"/>
  <c r="D480" i="5"/>
  <c r="K480" i="5" s="1"/>
  <c r="F480" i="5"/>
  <c r="G472" i="5"/>
  <c r="G471" i="5"/>
  <c r="F467" i="5"/>
  <c r="G463" i="5"/>
  <c r="G462" i="5"/>
  <c r="D456" i="5"/>
  <c r="K456" i="5" s="1"/>
  <c r="F456" i="5"/>
  <c r="G456" i="5"/>
  <c r="D450" i="5"/>
  <c r="K450" i="5" s="1"/>
  <c r="G450" i="5"/>
  <c r="H450" i="5"/>
  <c r="E434" i="5"/>
  <c r="H434" i="5"/>
  <c r="E418" i="5"/>
  <c r="H418" i="5"/>
  <c r="E406" i="5"/>
  <c r="H406" i="5"/>
  <c r="F400" i="5"/>
  <c r="D400" i="5"/>
  <c r="K400" i="5" s="1"/>
  <c r="E309" i="5"/>
  <c r="F309" i="5"/>
  <c r="D309" i="5"/>
  <c r="K309" i="5" s="1"/>
  <c r="G309" i="5"/>
  <c r="H309" i="5"/>
  <c r="D297" i="5"/>
  <c r="K297" i="5" s="1"/>
  <c r="H297" i="5"/>
  <c r="E297" i="5"/>
  <c r="F297" i="5"/>
  <c r="G297" i="5"/>
  <c r="D291" i="5"/>
  <c r="K291" i="5" s="1"/>
  <c r="G291" i="5"/>
  <c r="H291" i="5"/>
  <c r="E233" i="5"/>
  <c r="F233" i="5"/>
  <c r="D233" i="5"/>
  <c r="K233" i="5" s="1"/>
  <c r="H233" i="5"/>
  <c r="G233" i="5"/>
  <c r="G354" i="5"/>
  <c r="F354" i="5"/>
  <c r="G503" i="5"/>
  <c r="G500" i="5"/>
  <c r="E451" i="5"/>
  <c r="F451" i="5"/>
  <c r="E438" i="5"/>
  <c r="G438" i="5"/>
  <c r="H438" i="5"/>
  <c r="E422" i="5"/>
  <c r="H422" i="5"/>
  <c r="F384" i="5"/>
  <c r="D384" i="5"/>
  <c r="K384" i="5" s="1"/>
  <c r="F334" i="5"/>
  <c r="G334" i="5"/>
  <c r="D281" i="5"/>
  <c r="K281" i="5" s="1"/>
  <c r="H281" i="5"/>
  <c r="E281" i="5"/>
  <c r="F281" i="5"/>
  <c r="G281" i="5"/>
  <c r="G508" i="5"/>
  <c r="F503" i="5"/>
  <c r="F495" i="5"/>
  <c r="F508" i="5"/>
  <c r="G501" i="5"/>
  <c r="E500" i="5"/>
  <c r="G496" i="5"/>
  <c r="E495" i="5"/>
  <c r="G483" i="5"/>
  <c r="G482" i="5"/>
  <c r="D479" i="5"/>
  <c r="K479" i="5" s="1"/>
  <c r="H479" i="5"/>
  <c r="G475" i="5"/>
  <c r="F472" i="5"/>
  <c r="E471" i="5"/>
  <c r="G469" i="5"/>
  <c r="D468" i="5"/>
  <c r="K468" i="5" s="1"/>
  <c r="F468" i="5"/>
  <c r="E467" i="5"/>
  <c r="E463" i="5"/>
  <c r="D462" i="5"/>
  <c r="K462" i="5" s="1"/>
  <c r="G460" i="5"/>
  <c r="H458" i="5"/>
  <c r="D458" i="5"/>
  <c r="K458" i="5" s="1"/>
  <c r="G451" i="5"/>
  <c r="D448" i="5"/>
  <c r="K448" i="5" s="1"/>
  <c r="E448" i="5"/>
  <c r="F448" i="5"/>
  <c r="G443" i="5"/>
  <c r="E439" i="5"/>
  <c r="F439" i="5"/>
  <c r="E430" i="5"/>
  <c r="H430" i="5"/>
  <c r="D426" i="5"/>
  <c r="K426" i="5" s="1"/>
  <c r="E414" i="5"/>
  <c r="H414" i="5"/>
  <c r="D410" i="5"/>
  <c r="K410" i="5" s="1"/>
  <c r="H399" i="5"/>
  <c r="E382" i="5"/>
  <c r="F382" i="5"/>
  <c r="G382" i="5"/>
  <c r="F260" i="5"/>
  <c r="E260" i="5"/>
  <c r="D260" i="5"/>
  <c r="K260" i="5" s="1"/>
  <c r="G260" i="5"/>
  <c r="H260" i="5"/>
  <c r="F294" i="5"/>
  <c r="G294" i="5"/>
  <c r="F288" i="5"/>
  <c r="D288" i="5"/>
  <c r="K288" i="5" s="1"/>
  <c r="E288" i="5"/>
  <c r="G288" i="5"/>
  <c r="H288" i="5"/>
  <c r="H455" i="5"/>
  <c r="H447" i="5"/>
  <c r="E440" i="5"/>
  <c r="E436" i="5"/>
  <c r="E432" i="5"/>
  <c r="E428" i="5"/>
  <c r="E424" i="5"/>
  <c r="E420" i="5"/>
  <c r="E416" i="5"/>
  <c r="G398" i="5"/>
  <c r="H395" i="5"/>
  <c r="F394" i="5"/>
  <c r="E389" i="5"/>
  <c r="E381" i="5"/>
  <c r="H379" i="5"/>
  <c r="F378" i="5"/>
  <c r="E371" i="5"/>
  <c r="H371" i="5"/>
  <c r="F368" i="5"/>
  <c r="G368" i="5"/>
  <c r="F364" i="5"/>
  <c r="E364" i="5"/>
  <c r="H360" i="5"/>
  <c r="E357" i="5"/>
  <c r="F357" i="5"/>
  <c r="G353" i="5"/>
  <c r="H344" i="5"/>
  <c r="E341" i="5"/>
  <c r="F341" i="5"/>
  <c r="G337" i="5"/>
  <c r="F332" i="5"/>
  <c r="E332" i="5"/>
  <c r="G332" i="5"/>
  <c r="G325" i="5"/>
  <c r="E321" i="5"/>
  <c r="F321" i="5"/>
  <c r="G313" i="5"/>
  <c r="E305" i="5"/>
  <c r="F305" i="5"/>
  <c r="H292" i="5"/>
  <c r="F273" i="5"/>
  <c r="E273" i="5"/>
  <c r="G273" i="5"/>
  <c r="H269" i="5"/>
  <c r="F264" i="5"/>
  <c r="E264" i="5"/>
  <c r="D264" i="5"/>
  <c r="K264" i="5" s="1"/>
  <c r="G264" i="5"/>
  <c r="E237" i="5"/>
  <c r="F237" i="5"/>
  <c r="D237" i="5"/>
  <c r="K237" i="5" s="1"/>
  <c r="H237" i="5"/>
  <c r="G237" i="5"/>
  <c r="F398" i="5"/>
  <c r="D395" i="5"/>
  <c r="K395" i="5" s="1"/>
  <c r="H392" i="5"/>
  <c r="H389" i="5"/>
  <c r="H381" i="5"/>
  <c r="D379" i="5"/>
  <c r="K379" i="5" s="1"/>
  <c r="F372" i="5"/>
  <c r="G372" i="5"/>
  <c r="F370" i="5"/>
  <c r="D351" i="5"/>
  <c r="K351" i="5" s="1"/>
  <c r="H351" i="5"/>
  <c r="F348" i="5"/>
  <c r="E348" i="5"/>
  <c r="G348" i="5"/>
  <c r="D331" i="5"/>
  <c r="K331" i="5" s="1"/>
  <c r="G331" i="5"/>
  <c r="H331" i="5"/>
  <c r="F328" i="5"/>
  <c r="D328" i="5"/>
  <c r="K328" i="5" s="1"/>
  <c r="E328" i="5"/>
  <c r="E317" i="5"/>
  <c r="F317" i="5"/>
  <c r="H305" i="5"/>
  <c r="E301" i="5"/>
  <c r="F301" i="5"/>
  <c r="E285" i="5"/>
  <c r="F285" i="5"/>
  <c r="D279" i="5"/>
  <c r="K279" i="5" s="1"/>
  <c r="H279" i="5"/>
  <c r="G279" i="5"/>
  <c r="D275" i="5"/>
  <c r="K275" i="5" s="1"/>
  <c r="G275" i="5"/>
  <c r="H275" i="5"/>
  <c r="D261" i="5"/>
  <c r="K261" i="5" s="1"/>
  <c r="H261" i="5"/>
  <c r="E261" i="5"/>
  <c r="F261" i="5"/>
  <c r="D367" i="5"/>
  <c r="K367" i="5" s="1"/>
  <c r="H367" i="5"/>
  <c r="D363" i="5"/>
  <c r="K363" i="5" s="1"/>
  <c r="G363" i="5"/>
  <c r="F360" i="5"/>
  <c r="D360" i="5"/>
  <c r="K360" i="5" s="1"/>
  <c r="E360" i="5"/>
  <c r="D353" i="5"/>
  <c r="K353" i="5" s="1"/>
  <c r="H353" i="5"/>
  <c r="E353" i="5"/>
  <c r="F350" i="5"/>
  <c r="G350" i="5"/>
  <c r="D347" i="5"/>
  <c r="K347" i="5" s="1"/>
  <c r="G347" i="5"/>
  <c r="H347" i="5"/>
  <c r="F344" i="5"/>
  <c r="D344" i="5"/>
  <c r="K344" i="5" s="1"/>
  <c r="E344" i="5"/>
  <c r="D337" i="5"/>
  <c r="K337" i="5" s="1"/>
  <c r="H337" i="5"/>
  <c r="E337" i="5"/>
  <c r="D335" i="5"/>
  <c r="K335" i="5" s="1"/>
  <c r="H335" i="5"/>
  <c r="E325" i="5"/>
  <c r="F325" i="5"/>
  <c r="E313" i="5"/>
  <c r="F313" i="5"/>
  <c r="D295" i="5"/>
  <c r="K295" i="5" s="1"/>
  <c r="H295" i="5"/>
  <c r="F292" i="5"/>
  <c r="E292" i="5"/>
  <c r="G292" i="5"/>
  <c r="F272" i="5"/>
  <c r="D272" i="5"/>
  <c r="K272" i="5" s="1"/>
  <c r="G272" i="5"/>
  <c r="H272" i="5"/>
  <c r="E269" i="5"/>
  <c r="D269" i="5"/>
  <c r="K269" i="5" s="1"/>
  <c r="F269" i="5"/>
  <c r="D267" i="5"/>
  <c r="K267" i="5" s="1"/>
  <c r="H267" i="5"/>
  <c r="D265" i="5"/>
  <c r="K265" i="5" s="1"/>
  <c r="H265" i="5"/>
  <c r="E265" i="5"/>
  <c r="F265" i="5"/>
  <c r="F257" i="5"/>
  <c r="E257" i="5"/>
  <c r="G257" i="5"/>
  <c r="H257" i="5"/>
  <c r="D242" i="5"/>
  <c r="K242" i="5" s="1"/>
  <c r="G242" i="5"/>
  <c r="F242" i="5"/>
  <c r="E229" i="5"/>
  <c r="F229" i="5"/>
  <c r="D229" i="5"/>
  <c r="K229" i="5" s="1"/>
  <c r="H229" i="5"/>
  <c r="G229" i="5"/>
  <c r="H333" i="5"/>
  <c r="G327" i="5"/>
  <c r="D324" i="5"/>
  <c r="K324" i="5" s="1"/>
  <c r="F276" i="5"/>
  <c r="E276" i="5"/>
  <c r="F266" i="5"/>
  <c r="F240" i="5"/>
  <c r="E240" i="5"/>
  <c r="G240" i="5"/>
  <c r="D240" i="5"/>
  <c r="K240" i="5" s="1"/>
  <c r="F209" i="5"/>
  <c r="E209" i="5"/>
  <c r="H209" i="5"/>
  <c r="D209" i="5"/>
  <c r="K209" i="5" s="1"/>
  <c r="G352" i="5"/>
  <c r="G296" i="5"/>
  <c r="G280" i="5"/>
  <c r="H276" i="5"/>
  <c r="D262" i="5"/>
  <c r="K262" i="5" s="1"/>
  <c r="G262" i="5"/>
  <c r="G256" i="5"/>
  <c r="G238" i="5"/>
  <c r="E236" i="5"/>
  <c r="G234" i="5"/>
  <c r="E232" i="5"/>
  <c r="G230" i="5"/>
  <c r="E228" i="5"/>
  <c r="E225" i="5"/>
  <c r="G224" i="5"/>
  <c r="F208" i="5"/>
  <c r="D46" i="5"/>
  <c r="K46" i="5" s="1"/>
  <c r="G236" i="5"/>
  <c r="G232" i="5"/>
  <c r="G228" i="5"/>
  <c r="G208" i="5"/>
  <c r="E486" i="5"/>
  <c r="F486" i="5"/>
  <c r="D457" i="5"/>
  <c r="K457" i="5" s="1"/>
  <c r="H457" i="5"/>
  <c r="E457" i="5"/>
  <c r="F380" i="5"/>
  <c r="D380" i="5"/>
  <c r="K380" i="5" s="1"/>
  <c r="E380" i="5"/>
  <c r="G380" i="5"/>
  <c r="H470" i="5"/>
  <c r="D461" i="5"/>
  <c r="K461" i="5" s="1"/>
  <c r="H461" i="5"/>
  <c r="E461" i="5"/>
  <c r="D445" i="5"/>
  <c r="K445" i="5" s="1"/>
  <c r="H445" i="5"/>
  <c r="E445" i="5"/>
  <c r="E442" i="5"/>
  <c r="F442" i="5"/>
  <c r="D386" i="5"/>
  <c r="K386" i="5" s="1"/>
  <c r="H386" i="5"/>
  <c r="E386" i="5"/>
  <c r="G386" i="5"/>
  <c r="F386" i="5"/>
  <c r="G505" i="5"/>
  <c r="D497" i="5"/>
  <c r="K497" i="5" s="1"/>
  <c r="H497" i="5"/>
  <c r="E497" i="5"/>
  <c r="E494" i="5"/>
  <c r="F494" i="5"/>
  <c r="G489" i="5"/>
  <c r="G486" i="5"/>
  <c r="D481" i="5"/>
  <c r="K481" i="5" s="1"/>
  <c r="H481" i="5"/>
  <c r="E481" i="5"/>
  <c r="E478" i="5"/>
  <c r="F478" i="5"/>
  <c r="D465" i="5"/>
  <c r="K465" i="5" s="1"/>
  <c r="H465" i="5"/>
  <c r="E465" i="5"/>
  <c r="E462" i="5"/>
  <c r="F462" i="5"/>
  <c r="G457" i="5"/>
  <c r="D449" i="5"/>
  <c r="K449" i="5" s="1"/>
  <c r="H449" i="5"/>
  <c r="E449" i="5"/>
  <c r="E446" i="5"/>
  <c r="F446" i="5"/>
  <c r="H442" i="5"/>
  <c r="D437" i="5"/>
  <c r="K437" i="5" s="1"/>
  <c r="H437" i="5"/>
  <c r="E437" i="5"/>
  <c r="F437" i="5"/>
  <c r="D433" i="5"/>
  <c r="K433" i="5" s="1"/>
  <c r="H433" i="5"/>
  <c r="F433" i="5"/>
  <c r="E433" i="5"/>
  <c r="D429" i="5"/>
  <c r="K429" i="5" s="1"/>
  <c r="H429" i="5"/>
  <c r="E429" i="5"/>
  <c r="F429" i="5"/>
  <c r="D425" i="5"/>
  <c r="K425" i="5" s="1"/>
  <c r="H425" i="5"/>
  <c r="F425" i="5"/>
  <c r="E425" i="5"/>
  <c r="D421" i="5"/>
  <c r="K421" i="5" s="1"/>
  <c r="H421" i="5"/>
  <c r="E421" i="5"/>
  <c r="F421" i="5"/>
  <c r="D417" i="5"/>
  <c r="K417" i="5" s="1"/>
  <c r="H417" i="5"/>
  <c r="F417" i="5"/>
  <c r="E417" i="5"/>
  <c r="D413" i="5"/>
  <c r="K413" i="5" s="1"/>
  <c r="H413" i="5"/>
  <c r="E413" i="5"/>
  <c r="F413" i="5"/>
  <c r="D409" i="5"/>
  <c r="K409" i="5" s="1"/>
  <c r="H409" i="5"/>
  <c r="F409" i="5"/>
  <c r="E409" i="5"/>
  <c r="D405" i="5"/>
  <c r="K405" i="5" s="1"/>
  <c r="H405" i="5"/>
  <c r="F405" i="5"/>
  <c r="E405" i="5"/>
  <c r="F396" i="5"/>
  <c r="D396" i="5"/>
  <c r="K396" i="5" s="1"/>
  <c r="E396" i="5"/>
  <c r="G396" i="5"/>
  <c r="E502" i="5"/>
  <c r="F502" i="5"/>
  <c r="D473" i="5"/>
  <c r="K473" i="5" s="1"/>
  <c r="H473" i="5"/>
  <c r="E473" i="5"/>
  <c r="E470" i="5"/>
  <c r="F470" i="5"/>
  <c r="E454" i="5"/>
  <c r="F454" i="5"/>
  <c r="D441" i="5"/>
  <c r="K441" i="5" s="1"/>
  <c r="H441" i="5"/>
  <c r="E441" i="5"/>
  <c r="E506" i="5"/>
  <c r="F506" i="5"/>
  <c r="H502" i="5"/>
  <c r="D493" i="5"/>
  <c r="K493" i="5" s="1"/>
  <c r="H493" i="5"/>
  <c r="E493" i="5"/>
  <c r="E490" i="5"/>
  <c r="F490" i="5"/>
  <c r="H486" i="5"/>
  <c r="D477" i="5"/>
  <c r="K477" i="5" s="1"/>
  <c r="H477" i="5"/>
  <c r="E477" i="5"/>
  <c r="E474" i="5"/>
  <c r="F474" i="5"/>
  <c r="E458" i="5"/>
  <c r="F458" i="5"/>
  <c r="H454" i="5"/>
  <c r="E391" i="5"/>
  <c r="D391" i="5"/>
  <c r="K391" i="5" s="1"/>
  <c r="G391" i="5"/>
  <c r="F391" i="5"/>
  <c r="D263" i="5"/>
  <c r="K263" i="5" s="1"/>
  <c r="H263" i="5"/>
  <c r="E263" i="5"/>
  <c r="F263" i="5"/>
  <c r="G263" i="5"/>
  <c r="D231" i="5"/>
  <c r="K231" i="5" s="1"/>
  <c r="H231" i="5"/>
  <c r="E231" i="5"/>
  <c r="F231" i="5"/>
  <c r="G231" i="5"/>
  <c r="G506" i="5"/>
  <c r="D502" i="5"/>
  <c r="K502" i="5" s="1"/>
  <c r="D501" i="5"/>
  <c r="K501" i="5" s="1"/>
  <c r="H501" i="5"/>
  <c r="E501" i="5"/>
  <c r="E498" i="5"/>
  <c r="F498" i="5"/>
  <c r="G493" i="5"/>
  <c r="G490" i="5"/>
  <c r="D486" i="5"/>
  <c r="K486" i="5" s="1"/>
  <c r="D485" i="5"/>
  <c r="K485" i="5" s="1"/>
  <c r="H485" i="5"/>
  <c r="E485" i="5"/>
  <c r="E482" i="5"/>
  <c r="F482" i="5"/>
  <c r="G477" i="5"/>
  <c r="G474" i="5"/>
  <c r="F473" i="5"/>
  <c r="D470" i="5"/>
  <c r="K470" i="5" s="1"/>
  <c r="D469" i="5"/>
  <c r="K469" i="5" s="1"/>
  <c r="H469" i="5"/>
  <c r="E469" i="5"/>
  <c r="E466" i="5"/>
  <c r="F466" i="5"/>
  <c r="G461" i="5"/>
  <c r="G458" i="5"/>
  <c r="F457" i="5"/>
  <c r="D454" i="5"/>
  <c r="K454" i="5" s="1"/>
  <c r="D453" i="5"/>
  <c r="K453" i="5" s="1"/>
  <c r="H453" i="5"/>
  <c r="E453" i="5"/>
  <c r="E450" i="5"/>
  <c r="F450" i="5"/>
  <c r="G445" i="5"/>
  <c r="G442" i="5"/>
  <c r="F441" i="5"/>
  <c r="D402" i="5"/>
  <c r="K402" i="5" s="1"/>
  <c r="E402" i="5"/>
  <c r="F402" i="5"/>
  <c r="G402" i="5"/>
  <c r="H380" i="5"/>
  <c r="E375" i="5"/>
  <c r="D375" i="5"/>
  <c r="K375" i="5" s="1"/>
  <c r="F375" i="5"/>
  <c r="G375" i="5"/>
  <c r="D247" i="5"/>
  <c r="K247" i="5" s="1"/>
  <c r="H247" i="5"/>
  <c r="E247" i="5"/>
  <c r="F247" i="5"/>
  <c r="G247" i="5"/>
  <c r="D215" i="5"/>
  <c r="K215" i="5" s="1"/>
  <c r="H215" i="5"/>
  <c r="E215" i="5"/>
  <c r="F215" i="5"/>
  <c r="G215" i="5"/>
  <c r="D196" i="5"/>
  <c r="K196" i="5" s="1"/>
  <c r="D505" i="5"/>
  <c r="K505" i="5" s="1"/>
  <c r="H505" i="5"/>
  <c r="E505" i="5"/>
  <c r="D489" i="5"/>
  <c r="K489" i="5" s="1"/>
  <c r="H489" i="5"/>
  <c r="E489" i="5"/>
  <c r="H400" i="5"/>
  <c r="D259" i="5"/>
  <c r="K259" i="5" s="1"/>
  <c r="H259" i="5"/>
  <c r="E259" i="5"/>
  <c r="F259" i="5"/>
  <c r="D243" i="5"/>
  <c r="K243" i="5" s="1"/>
  <c r="H243" i="5"/>
  <c r="E243" i="5"/>
  <c r="F243" i="5"/>
  <c r="D227" i="5"/>
  <c r="K227" i="5" s="1"/>
  <c r="H227" i="5"/>
  <c r="E227" i="5"/>
  <c r="F227" i="5"/>
  <c r="D211" i="5"/>
  <c r="K211" i="5" s="1"/>
  <c r="H211" i="5"/>
  <c r="E211" i="5"/>
  <c r="F211" i="5"/>
  <c r="D188" i="5"/>
  <c r="K188" i="5" s="1"/>
  <c r="D170" i="5"/>
  <c r="K170" i="5" s="1"/>
  <c r="G430" i="5"/>
  <c r="G418" i="5"/>
  <c r="G410" i="5"/>
  <c r="D390" i="5"/>
  <c r="K390" i="5" s="1"/>
  <c r="H390" i="5"/>
  <c r="H384" i="5"/>
  <c r="D374" i="5"/>
  <c r="K374" i="5" s="1"/>
  <c r="H374" i="5"/>
  <c r="H508" i="5"/>
  <c r="H504" i="5"/>
  <c r="H500" i="5"/>
  <c r="H496" i="5"/>
  <c r="H492" i="5"/>
  <c r="H488" i="5"/>
  <c r="H484" i="5"/>
  <c r="H480" i="5"/>
  <c r="H476" i="5"/>
  <c r="H472" i="5"/>
  <c r="H468" i="5"/>
  <c r="H464" i="5"/>
  <c r="H460" i="5"/>
  <c r="H456" i="5"/>
  <c r="H452" i="5"/>
  <c r="H448" i="5"/>
  <c r="H444" i="5"/>
  <c r="H440" i="5"/>
  <c r="F438" i="5"/>
  <c r="H436" i="5"/>
  <c r="F434" i="5"/>
  <c r="H432" i="5"/>
  <c r="F430" i="5"/>
  <c r="H428" i="5"/>
  <c r="F426" i="5"/>
  <c r="H424" i="5"/>
  <c r="F422" i="5"/>
  <c r="H420" i="5"/>
  <c r="F418" i="5"/>
  <c r="H416" i="5"/>
  <c r="F414" i="5"/>
  <c r="H412" i="5"/>
  <c r="F410" i="5"/>
  <c r="H408" i="5"/>
  <c r="F406" i="5"/>
  <c r="H404" i="5"/>
  <c r="G400" i="5"/>
  <c r="G395" i="5"/>
  <c r="D394" i="5"/>
  <c r="K394" i="5" s="1"/>
  <c r="H394" i="5"/>
  <c r="D392" i="5"/>
  <c r="K392" i="5" s="1"/>
  <c r="G390" i="5"/>
  <c r="D387" i="5"/>
  <c r="K387" i="5" s="1"/>
  <c r="G384" i="5"/>
  <c r="G379" i="5"/>
  <c r="D378" i="5"/>
  <c r="K378" i="5" s="1"/>
  <c r="H378" i="5"/>
  <c r="D376" i="5"/>
  <c r="K376" i="5" s="1"/>
  <c r="G374" i="5"/>
  <c r="D371" i="5"/>
  <c r="K371" i="5" s="1"/>
  <c r="D370" i="5"/>
  <c r="K370" i="5" s="1"/>
  <c r="H370" i="5"/>
  <c r="E370" i="5"/>
  <c r="D366" i="5"/>
  <c r="K366" i="5" s="1"/>
  <c r="H366" i="5"/>
  <c r="E366" i="5"/>
  <c r="D362" i="5"/>
  <c r="K362" i="5" s="1"/>
  <c r="H362" i="5"/>
  <c r="E362" i="5"/>
  <c r="D358" i="5"/>
  <c r="K358" i="5" s="1"/>
  <c r="H358" i="5"/>
  <c r="E358" i="5"/>
  <c r="D354" i="5"/>
  <c r="K354" i="5" s="1"/>
  <c r="H354" i="5"/>
  <c r="E354" i="5"/>
  <c r="D350" i="5"/>
  <c r="K350" i="5" s="1"/>
  <c r="H350" i="5"/>
  <c r="E350" i="5"/>
  <c r="D346" i="5"/>
  <c r="K346" i="5" s="1"/>
  <c r="H346" i="5"/>
  <c r="E346" i="5"/>
  <c r="D342" i="5"/>
  <c r="K342" i="5" s="1"/>
  <c r="H342" i="5"/>
  <c r="E342" i="5"/>
  <c r="D338" i="5"/>
  <c r="K338" i="5" s="1"/>
  <c r="H338" i="5"/>
  <c r="E338" i="5"/>
  <c r="D334" i="5"/>
  <c r="K334" i="5" s="1"/>
  <c r="H334" i="5"/>
  <c r="E334" i="5"/>
  <c r="D330" i="5"/>
  <c r="K330" i="5" s="1"/>
  <c r="H330" i="5"/>
  <c r="E330" i="5"/>
  <c r="D326" i="5"/>
  <c r="K326" i="5" s="1"/>
  <c r="H326" i="5"/>
  <c r="E326" i="5"/>
  <c r="D322" i="5"/>
  <c r="K322" i="5" s="1"/>
  <c r="H322" i="5"/>
  <c r="E322" i="5"/>
  <c r="D318" i="5"/>
  <c r="K318" i="5" s="1"/>
  <c r="H318" i="5"/>
  <c r="E318" i="5"/>
  <c r="D314" i="5"/>
  <c r="K314" i="5" s="1"/>
  <c r="H314" i="5"/>
  <c r="E314" i="5"/>
  <c r="D310" i="5"/>
  <c r="K310" i="5" s="1"/>
  <c r="H310" i="5"/>
  <c r="E310" i="5"/>
  <c r="D306" i="5"/>
  <c r="K306" i="5" s="1"/>
  <c r="H306" i="5"/>
  <c r="E306" i="5"/>
  <c r="D302" i="5"/>
  <c r="K302" i="5" s="1"/>
  <c r="H302" i="5"/>
  <c r="E302" i="5"/>
  <c r="D298" i="5"/>
  <c r="K298" i="5" s="1"/>
  <c r="H298" i="5"/>
  <c r="E298" i="5"/>
  <c r="D294" i="5"/>
  <c r="K294" i="5" s="1"/>
  <c r="H294" i="5"/>
  <c r="E294" i="5"/>
  <c r="D290" i="5"/>
  <c r="K290" i="5" s="1"/>
  <c r="H290" i="5"/>
  <c r="E290" i="5"/>
  <c r="D286" i="5"/>
  <c r="K286" i="5" s="1"/>
  <c r="H286" i="5"/>
  <c r="E286" i="5"/>
  <c r="D282" i="5"/>
  <c r="K282" i="5" s="1"/>
  <c r="H282" i="5"/>
  <c r="E282" i="5"/>
  <c r="D278" i="5"/>
  <c r="K278" i="5" s="1"/>
  <c r="H278" i="5"/>
  <c r="E278" i="5"/>
  <c r="D274" i="5"/>
  <c r="K274" i="5" s="1"/>
  <c r="H274" i="5"/>
  <c r="E274" i="5"/>
  <c r="D270" i="5"/>
  <c r="K270" i="5" s="1"/>
  <c r="H270" i="5"/>
  <c r="E270" i="5"/>
  <c r="D266" i="5"/>
  <c r="K266" i="5" s="1"/>
  <c r="H266" i="5"/>
  <c r="E266" i="5"/>
  <c r="D255" i="5"/>
  <c r="K255" i="5" s="1"/>
  <c r="H255" i="5"/>
  <c r="E255" i="5"/>
  <c r="F255" i="5"/>
  <c r="D239" i="5"/>
  <c r="K239" i="5" s="1"/>
  <c r="H239" i="5"/>
  <c r="E239" i="5"/>
  <c r="F239" i="5"/>
  <c r="D223" i="5"/>
  <c r="K223" i="5" s="1"/>
  <c r="H223" i="5"/>
  <c r="E223" i="5"/>
  <c r="F223" i="5"/>
  <c r="D154" i="5"/>
  <c r="K154" i="5" s="1"/>
  <c r="K147" i="5"/>
  <c r="G434" i="5"/>
  <c r="G426" i="5"/>
  <c r="G422" i="5"/>
  <c r="G414" i="5"/>
  <c r="G406" i="5"/>
  <c r="E400" i="5"/>
  <c r="D398" i="5"/>
  <c r="K398" i="5" s="1"/>
  <c r="H398" i="5"/>
  <c r="F395" i="5"/>
  <c r="F390" i="5"/>
  <c r="E384" i="5"/>
  <c r="D382" i="5"/>
  <c r="K382" i="5" s="1"/>
  <c r="H382" i="5"/>
  <c r="F379" i="5"/>
  <c r="F374" i="5"/>
  <c r="E367" i="5"/>
  <c r="F367" i="5"/>
  <c r="E363" i="5"/>
  <c r="F363" i="5"/>
  <c r="E359" i="5"/>
  <c r="F359" i="5"/>
  <c r="E355" i="5"/>
  <c r="F355" i="5"/>
  <c r="E351" i="5"/>
  <c r="F351" i="5"/>
  <c r="E347" i="5"/>
  <c r="F347" i="5"/>
  <c r="E343" i="5"/>
  <c r="F343" i="5"/>
  <c r="E339" i="5"/>
  <c r="F339" i="5"/>
  <c r="E335" i="5"/>
  <c r="F335" i="5"/>
  <c r="E331" i="5"/>
  <c r="F331" i="5"/>
  <c r="E327" i="5"/>
  <c r="F327" i="5"/>
  <c r="E323" i="5"/>
  <c r="F323" i="5"/>
  <c r="E319" i="5"/>
  <c r="F319" i="5"/>
  <c r="E315" i="5"/>
  <c r="F315" i="5"/>
  <c r="E311" i="5"/>
  <c r="F311" i="5"/>
  <c r="E307" i="5"/>
  <c r="F307" i="5"/>
  <c r="E303" i="5"/>
  <c r="F303" i="5"/>
  <c r="E299" i="5"/>
  <c r="F299" i="5"/>
  <c r="E295" i="5"/>
  <c r="F295" i="5"/>
  <c r="E291" i="5"/>
  <c r="F291" i="5"/>
  <c r="E287" i="5"/>
  <c r="F287" i="5"/>
  <c r="E283" i="5"/>
  <c r="F283" i="5"/>
  <c r="E279" i="5"/>
  <c r="F279" i="5"/>
  <c r="E275" i="5"/>
  <c r="F275" i="5"/>
  <c r="E271" i="5"/>
  <c r="F271" i="5"/>
  <c r="E267" i="5"/>
  <c r="F267" i="5"/>
  <c r="D251" i="5"/>
  <c r="K251" i="5" s="1"/>
  <c r="H251" i="5"/>
  <c r="E251" i="5"/>
  <c r="F251" i="5"/>
  <c r="D235" i="5"/>
  <c r="K235" i="5" s="1"/>
  <c r="H235" i="5"/>
  <c r="E235" i="5"/>
  <c r="F235" i="5"/>
  <c r="D219" i="5"/>
  <c r="K219" i="5" s="1"/>
  <c r="H219" i="5"/>
  <c r="E219" i="5"/>
  <c r="F219" i="5"/>
  <c r="D204" i="5"/>
  <c r="K204" i="5" s="1"/>
  <c r="K175" i="5"/>
  <c r="D160" i="5"/>
  <c r="K160" i="5" s="1"/>
  <c r="E262" i="5"/>
  <c r="E258" i="5"/>
  <c r="E254" i="5"/>
  <c r="E250" i="5"/>
  <c r="E246" i="5"/>
  <c r="E242" i="5"/>
  <c r="E238" i="5"/>
  <c r="E234" i="5"/>
  <c r="E230" i="5"/>
  <c r="E226" i="5"/>
  <c r="E222" i="5"/>
  <c r="E218" i="5"/>
  <c r="E214" i="5"/>
  <c r="D203" i="5"/>
  <c r="D195" i="5"/>
  <c r="D187" i="5"/>
  <c r="D186" i="5"/>
  <c r="K186" i="5" s="1"/>
  <c r="D178" i="5"/>
  <c r="K178" i="5" s="1"/>
  <c r="D85" i="5"/>
  <c r="K85" i="5" s="1"/>
  <c r="D77" i="5"/>
  <c r="K77" i="5" s="1"/>
  <c r="H262" i="5"/>
  <c r="H258" i="5"/>
  <c r="H254" i="5"/>
  <c r="H250" i="5"/>
  <c r="H246" i="5"/>
  <c r="H242" i="5"/>
  <c r="H238" i="5"/>
  <c r="H234" i="5"/>
  <c r="H230" i="5"/>
  <c r="H226" i="5"/>
  <c r="H222" i="5"/>
  <c r="H218" i="5"/>
  <c r="H214" i="5"/>
  <c r="G209" i="5"/>
  <c r="D179" i="5"/>
  <c r="K179" i="5" s="1"/>
  <c r="D168" i="5"/>
  <c r="K168" i="5" s="1"/>
  <c r="D162" i="5"/>
  <c r="K162" i="5" s="1"/>
  <c r="D152" i="5"/>
  <c r="K152" i="5" s="1"/>
  <c r="D132" i="5"/>
  <c r="K132" i="5" s="1"/>
  <c r="D116" i="5"/>
  <c r="K116" i="5" s="1"/>
  <c r="D100" i="5"/>
  <c r="K100" i="5" s="1"/>
  <c r="K53" i="5"/>
  <c r="D48" i="5"/>
  <c r="K48" i="5" s="1"/>
  <c r="D44" i="5"/>
  <c r="K44" i="5" s="1"/>
  <c r="D207" i="5"/>
  <c r="K207" i="5" s="1"/>
  <c r="D199" i="5"/>
  <c r="K199" i="5" s="1"/>
  <c r="D191" i="5"/>
  <c r="K191" i="5" s="1"/>
  <c r="K167" i="5"/>
  <c r="K151" i="5"/>
  <c r="K145" i="5"/>
  <c r="D143" i="5"/>
  <c r="K143" i="5" s="1"/>
  <c r="D127" i="5"/>
  <c r="K127" i="5" s="1"/>
  <c r="D111" i="5"/>
  <c r="K111" i="5" s="1"/>
  <c r="D95" i="5"/>
  <c r="K95" i="5" s="1"/>
  <c r="D89" i="5"/>
  <c r="K89" i="5" s="1"/>
  <c r="D81" i="5"/>
  <c r="K81" i="5" s="1"/>
  <c r="D139" i="5"/>
  <c r="D123" i="5"/>
  <c r="D107" i="5"/>
  <c r="D88" i="5"/>
  <c r="K88" i="5" s="1"/>
  <c r="D84" i="5"/>
  <c r="K84" i="5" s="1"/>
  <c r="D80" i="5"/>
  <c r="K80" i="5" s="1"/>
  <c r="D76" i="5"/>
  <c r="K76" i="5" s="1"/>
  <c r="K69" i="5"/>
  <c r="D64" i="5"/>
  <c r="K64" i="5" s="1"/>
  <c r="D60" i="5"/>
  <c r="K60" i="5" s="1"/>
  <c r="D182" i="5"/>
  <c r="D174" i="5"/>
  <c r="D166" i="5"/>
  <c r="D158" i="5"/>
  <c r="D150" i="5"/>
  <c r="D135" i="5"/>
  <c r="D119" i="5"/>
  <c r="D103" i="5"/>
  <c r="D32" i="5"/>
  <c r="K32" i="5" s="1"/>
  <c r="D29" i="5"/>
  <c r="K29" i="5" s="1"/>
  <c r="D131" i="5"/>
  <c r="K131" i="5" s="1"/>
  <c r="D115" i="5"/>
  <c r="K115" i="5" s="1"/>
  <c r="D99" i="5"/>
  <c r="K99" i="5" s="1"/>
  <c r="K90" i="5"/>
  <c r="D74" i="5"/>
  <c r="K74" i="5" s="1"/>
  <c r="D61" i="5"/>
  <c r="K61" i="5" s="1"/>
  <c r="D58" i="5"/>
  <c r="K58" i="5" s="1"/>
  <c r="D45" i="5"/>
  <c r="K45" i="5" s="1"/>
  <c r="D42" i="5"/>
  <c r="K42" i="5" s="1"/>
  <c r="D28" i="5"/>
  <c r="K28" i="5" s="1"/>
  <c r="C27" i="5"/>
  <c r="C31" i="5"/>
  <c r="C35" i="5"/>
  <c r="C39" i="5"/>
  <c r="C43" i="5"/>
  <c r="C47" i="5"/>
  <c r="C51" i="5"/>
  <c r="C55" i="5"/>
  <c r="C59" i="5"/>
  <c r="C63" i="5"/>
  <c r="C67" i="5"/>
  <c r="C71" i="5"/>
  <c r="C75" i="5"/>
  <c r="D72" i="5"/>
  <c r="D56" i="5"/>
  <c r="D40" i="5"/>
  <c r="C37" i="5"/>
  <c r="C34" i="5"/>
  <c r="D68" i="5"/>
  <c r="D52" i="5"/>
  <c r="C36" i="5"/>
  <c r="C33" i="5"/>
  <c r="C30" i="5"/>
  <c r="F28" i="5"/>
  <c r="H28" i="5" s="1"/>
  <c r="D18" i="1"/>
  <c r="O19" i="1"/>
  <c r="N19" i="1"/>
  <c r="M19" i="1"/>
  <c r="L19" i="1"/>
  <c r="K19" i="1"/>
  <c r="J19" i="1"/>
  <c r="I19" i="1"/>
  <c r="H19" i="1"/>
  <c r="G19" i="1"/>
  <c r="F19" i="1"/>
  <c r="E19" i="1"/>
  <c r="D19" i="1"/>
  <c r="O18" i="1"/>
  <c r="N18" i="1"/>
  <c r="M18" i="1"/>
  <c r="L18" i="1"/>
  <c r="K18" i="1"/>
  <c r="J18" i="1"/>
  <c r="I18" i="1"/>
  <c r="H18" i="1"/>
  <c r="G18" i="1"/>
  <c r="F18" i="1"/>
  <c r="E18" i="1"/>
  <c r="O15" i="1"/>
  <c r="N15" i="1"/>
  <c r="M15" i="1"/>
  <c r="L15" i="1"/>
  <c r="K15" i="1"/>
  <c r="J15" i="1"/>
  <c r="I15" i="1"/>
  <c r="H15" i="1"/>
  <c r="G15" i="1"/>
  <c r="F15" i="1"/>
  <c r="E15" i="1"/>
  <c r="D15" i="1"/>
  <c r="E29" i="5" l="1"/>
  <c r="K195" i="5"/>
  <c r="D30" i="5"/>
  <c r="K30" i="5" s="1"/>
  <c r="K68" i="5"/>
  <c r="D47" i="5"/>
  <c r="K47" i="5" s="1"/>
  <c r="K150" i="5"/>
  <c r="K166" i="5"/>
  <c r="K182" i="5"/>
  <c r="K203" i="5"/>
  <c r="D33" i="5"/>
  <c r="K33" i="5" s="1"/>
  <c r="G28" i="5"/>
  <c r="K40" i="5"/>
  <c r="K56" i="5"/>
  <c r="K72" i="5"/>
  <c r="D75" i="5"/>
  <c r="K75" i="5" s="1"/>
  <c r="D59" i="5"/>
  <c r="K59" i="5" s="1"/>
  <c r="D43" i="5"/>
  <c r="K43" i="5" s="1"/>
  <c r="F29" i="5"/>
  <c r="H29" i="5" s="1"/>
  <c r="K135" i="5"/>
  <c r="K52" i="5"/>
  <c r="D37" i="5"/>
  <c r="K37" i="5" s="1"/>
  <c r="D67" i="5"/>
  <c r="K67" i="5" s="1"/>
  <c r="D51" i="5"/>
  <c r="K51" i="5" s="1"/>
  <c r="D35" i="5"/>
  <c r="K35" i="5" s="1"/>
  <c r="K103" i="5"/>
  <c r="D63" i="5"/>
  <c r="K63" i="5" s="1"/>
  <c r="D31" i="5"/>
  <c r="K31" i="5" s="1"/>
  <c r="K158" i="5"/>
  <c r="K174" i="5"/>
  <c r="K107" i="5"/>
  <c r="K139" i="5"/>
  <c r="D36" i="5"/>
  <c r="K36" i="5" s="1"/>
  <c r="D34" i="5"/>
  <c r="K34" i="5" s="1"/>
  <c r="D71" i="5"/>
  <c r="K71" i="5" s="1"/>
  <c r="D55" i="5"/>
  <c r="K55" i="5" s="1"/>
  <c r="D39" i="5"/>
  <c r="K39" i="5" s="1"/>
  <c r="K119" i="5"/>
  <c r="K123" i="5"/>
  <c r="K187" i="5"/>
  <c r="E24" i="5" l="1"/>
  <c r="E30" i="5"/>
  <c r="F30" i="5" s="1"/>
  <c r="H30" i="5" s="1"/>
  <c r="G29" i="5"/>
  <c r="G30" i="5" l="1"/>
  <c r="E31" i="5"/>
  <c r="F31" i="5" l="1"/>
  <c r="G31" i="5" l="1"/>
  <c r="H31" i="5"/>
  <c r="E32" i="5" l="1"/>
  <c r="F32" i="5" s="1"/>
  <c r="H32" i="5" s="1"/>
  <c r="E33" i="5" l="1"/>
  <c r="F33" i="5" s="1"/>
  <c r="H33" i="5" s="1"/>
  <c r="G32" i="5"/>
  <c r="E34" i="5" l="1"/>
  <c r="F34" i="5" s="1"/>
  <c r="H34" i="5" s="1"/>
  <c r="G33" i="5"/>
  <c r="E35" i="5" l="1"/>
  <c r="F35" i="5" s="1"/>
  <c r="H35" i="5" s="1"/>
  <c r="G34" i="5"/>
  <c r="E36" i="5" l="1"/>
  <c r="F36" i="5" s="1"/>
  <c r="H36" i="5" s="1"/>
  <c r="G35" i="5"/>
  <c r="G36" i="5" l="1"/>
  <c r="E37" i="5"/>
  <c r="F37" i="5" s="1"/>
  <c r="H37" i="5" s="1"/>
  <c r="E38" i="5" l="1"/>
  <c r="F38" i="5" s="1"/>
  <c r="H38" i="5" s="1"/>
  <c r="G37" i="5"/>
  <c r="E39" i="5" l="1"/>
  <c r="F39" i="5" s="1"/>
  <c r="H39" i="5" s="1"/>
  <c r="G38" i="5"/>
  <c r="E40" i="5" l="1"/>
  <c r="F40" i="5" s="1"/>
  <c r="H40" i="5" s="1"/>
  <c r="G39" i="5"/>
  <c r="G40" i="5" l="1"/>
  <c r="E41" i="5"/>
  <c r="F41" i="5" s="1"/>
  <c r="H41" i="5" s="1"/>
  <c r="G41" i="5" l="1"/>
  <c r="E42" i="5"/>
  <c r="F42" i="5" s="1"/>
  <c r="H42" i="5" s="1"/>
  <c r="G42" i="5"/>
  <c r="E43" i="5" l="1"/>
  <c r="F43" i="5" s="1"/>
  <c r="G43" i="5" s="1"/>
  <c r="H43" i="5" l="1"/>
  <c r="E44" i="5" l="1"/>
  <c r="F44" i="5" s="1"/>
  <c r="G44" i="5" s="1"/>
  <c r="H44" i="5" l="1"/>
  <c r="E45" i="5" s="1"/>
  <c r="F45" i="5" s="1"/>
  <c r="H45" i="5" s="1"/>
  <c r="G45" i="5" l="1"/>
  <c r="E46" i="5"/>
  <c r="F46" i="5" s="1"/>
  <c r="H46" i="5" s="1"/>
  <c r="G46" i="5" l="1"/>
  <c r="E47" i="5"/>
  <c r="F47" i="5" s="1"/>
  <c r="H47" i="5" s="1"/>
  <c r="G47" i="5" l="1"/>
  <c r="E48" i="5"/>
  <c r="F48" i="5" s="1"/>
  <c r="H48" i="5" s="1"/>
  <c r="E49" i="5" l="1"/>
  <c r="F49" i="5" s="1"/>
  <c r="H49" i="5" s="1"/>
  <c r="G48" i="5"/>
  <c r="G49" i="5" l="1"/>
  <c r="E50" i="5"/>
  <c r="F50" i="5" s="1"/>
  <c r="G50" i="5" s="1"/>
  <c r="H50" i="5" l="1"/>
  <c r="E51" i="5" l="1"/>
  <c r="F51" i="5" s="1"/>
  <c r="G51" i="5" s="1"/>
  <c r="H51" i="5" l="1"/>
  <c r="E52" i="5" l="1"/>
  <c r="F52" i="5" s="1"/>
  <c r="G52" i="5" s="1"/>
  <c r="H52" i="5" l="1"/>
  <c r="E53" i="5" l="1"/>
  <c r="F53" i="5" s="1"/>
  <c r="G53" i="5" s="1"/>
  <c r="H53" i="5" l="1"/>
  <c r="E54" i="5" l="1"/>
  <c r="F54" i="5" s="1"/>
  <c r="G54" i="5" s="1"/>
  <c r="H54" i="5" l="1"/>
  <c r="E55" i="5" l="1"/>
  <c r="F55" i="5" s="1"/>
  <c r="G55" i="5" s="1"/>
  <c r="H55" i="5" l="1"/>
  <c r="E56" i="5" l="1"/>
  <c r="F56" i="5" s="1"/>
  <c r="G56" i="5" s="1"/>
  <c r="H56" i="5" l="1"/>
  <c r="E57" i="5"/>
  <c r="F57" i="5" s="1"/>
  <c r="H57" i="5" s="1"/>
  <c r="G57" i="5" l="1"/>
  <c r="E58" i="5"/>
  <c r="F58" i="5" s="1"/>
  <c r="G58" i="5" s="1"/>
  <c r="H58" i="5" l="1"/>
  <c r="E59" i="5" l="1"/>
  <c r="F59" i="5" s="1"/>
  <c r="G59" i="5" s="1"/>
  <c r="H59" i="5" l="1"/>
  <c r="E60" i="5" l="1"/>
  <c r="F60" i="5" s="1"/>
  <c r="G60" i="5" s="1"/>
  <c r="H60" i="5" l="1"/>
  <c r="E61" i="5" l="1"/>
  <c r="F61" i="5" s="1"/>
  <c r="G61" i="5" s="1"/>
  <c r="H61" i="5" l="1"/>
  <c r="E62" i="5" l="1"/>
  <c r="F62" i="5" s="1"/>
  <c r="G62" i="5" s="1"/>
  <c r="H62" i="5" l="1"/>
  <c r="E63" i="5" l="1"/>
  <c r="F63" i="5" s="1"/>
  <c r="G63" i="5" s="1"/>
  <c r="H63" i="5" l="1"/>
  <c r="E64" i="5"/>
  <c r="F64" i="5" s="1"/>
  <c r="G64" i="5" s="1"/>
  <c r="H64" i="5" l="1"/>
  <c r="E65" i="5" s="1"/>
  <c r="F65" i="5" s="1"/>
  <c r="G65" i="5" s="1"/>
  <c r="H65" i="5" l="1"/>
  <c r="E66" i="5" l="1"/>
  <c r="F66" i="5" s="1"/>
  <c r="G66" i="5" s="1"/>
  <c r="H66" i="5" l="1"/>
  <c r="E67" i="5" l="1"/>
  <c r="F67" i="5" s="1"/>
  <c r="G67" i="5" s="1"/>
  <c r="H67" i="5" l="1"/>
  <c r="E68" i="5" l="1"/>
  <c r="F68" i="5" s="1"/>
  <c r="G68" i="5" s="1"/>
  <c r="H68" i="5"/>
  <c r="E69" i="5" l="1"/>
  <c r="F69" i="5" s="1"/>
  <c r="H69" i="5" s="1"/>
  <c r="G69" i="5" l="1"/>
  <c r="E70" i="5"/>
  <c r="F70" i="5" s="1"/>
  <c r="H70" i="5" s="1"/>
  <c r="G70" i="5" l="1"/>
  <c r="E71" i="5"/>
  <c r="F71" i="5" s="1"/>
  <c r="G71" i="5" s="1"/>
  <c r="H71" i="5" l="1"/>
  <c r="E72" i="5" l="1"/>
  <c r="F72" i="5" s="1"/>
  <c r="G72" i="5" s="1"/>
  <c r="H72" i="5" l="1"/>
  <c r="E73" i="5" l="1"/>
  <c r="F73" i="5" s="1"/>
  <c r="G73" i="5" s="1"/>
  <c r="H73" i="5" l="1"/>
  <c r="E74" i="5" s="1"/>
  <c r="F74" i="5" s="1"/>
  <c r="G74" i="5" s="1"/>
  <c r="H74" i="5" l="1"/>
  <c r="E75" i="5"/>
  <c r="F75" i="5" s="1"/>
  <c r="G75" i="5" s="1"/>
  <c r="H75" i="5" l="1"/>
  <c r="E76" i="5" s="1"/>
  <c r="F76" i="5" s="1"/>
  <c r="G76" i="5" s="1"/>
  <c r="H76" i="5" l="1"/>
  <c r="E77" i="5" l="1"/>
  <c r="F77" i="5" s="1"/>
  <c r="G77" i="5" s="1"/>
  <c r="H77" i="5"/>
  <c r="E78" i="5" l="1"/>
  <c r="F78" i="5" s="1"/>
  <c r="H78" i="5" s="1"/>
  <c r="G78" i="5" l="1"/>
  <c r="E79" i="5"/>
  <c r="F79" i="5" s="1"/>
  <c r="G79" i="5" s="1"/>
  <c r="H79" i="5" l="1"/>
  <c r="E80" i="5" s="1"/>
  <c r="F80" i="5" s="1"/>
  <c r="G80" i="5" s="1"/>
  <c r="H80" i="5" l="1"/>
  <c r="E81" i="5" l="1"/>
  <c r="F81" i="5" s="1"/>
  <c r="G81" i="5" s="1"/>
  <c r="H81" i="5"/>
  <c r="E82" i="5" l="1"/>
  <c r="F82" i="5" s="1"/>
  <c r="H82" i="5" s="1"/>
  <c r="G82" i="5" l="1"/>
  <c r="E83" i="5"/>
  <c r="F83" i="5" s="1"/>
  <c r="G83" i="5" s="1"/>
  <c r="H83" i="5" l="1"/>
  <c r="E84" i="5" s="1"/>
  <c r="F84" i="5" s="1"/>
  <c r="G84" i="5" s="1"/>
  <c r="H84" i="5" l="1"/>
  <c r="E85" i="5" s="1"/>
  <c r="F85" i="5" s="1"/>
  <c r="G85" i="5" s="1"/>
  <c r="H85" i="5" l="1"/>
  <c r="E86" i="5" l="1"/>
  <c r="F86" i="5" s="1"/>
  <c r="G86" i="5" s="1"/>
  <c r="H86" i="5" l="1"/>
  <c r="E87" i="5" s="1"/>
  <c r="F87" i="5" s="1"/>
  <c r="G87" i="5" s="1"/>
  <c r="H87" i="5" l="1"/>
  <c r="E88" i="5" s="1"/>
  <c r="F88" i="5" s="1"/>
  <c r="G88" i="5" s="1"/>
  <c r="H88" i="5" l="1"/>
  <c r="E89" i="5" l="1"/>
  <c r="F89" i="5" s="1"/>
  <c r="G89" i="5" s="1"/>
  <c r="H89" i="5" l="1"/>
  <c r="E90" i="5" l="1"/>
  <c r="F90" i="5" s="1"/>
  <c r="G90" i="5" s="1"/>
  <c r="H90" i="5" l="1"/>
  <c r="E91" i="5"/>
  <c r="F91" i="5" s="1"/>
  <c r="H91" i="5" s="1"/>
  <c r="E92" i="5" l="1"/>
  <c r="F92" i="5" s="1"/>
  <c r="H92" i="5" s="1"/>
  <c r="G91" i="5"/>
  <c r="G92" i="5" l="1"/>
  <c r="E93" i="5"/>
  <c r="F93" i="5" s="1"/>
  <c r="G93" i="5" s="1"/>
  <c r="H93" i="5" l="1"/>
  <c r="E94" i="5" l="1"/>
  <c r="F94" i="5" s="1"/>
  <c r="G94" i="5" s="1"/>
  <c r="H94" i="5" l="1"/>
  <c r="E95" i="5" l="1"/>
  <c r="F95" i="5" s="1"/>
  <c r="G95" i="5" s="1"/>
  <c r="H95" i="5" l="1"/>
  <c r="E96" i="5" s="1"/>
  <c r="F96" i="5" s="1"/>
  <c r="H96" i="5" s="1"/>
  <c r="G96" i="5" l="1"/>
  <c r="E97" i="5"/>
  <c r="F97" i="5" s="1"/>
  <c r="G97" i="5" s="1"/>
  <c r="H97" i="5" l="1"/>
  <c r="E98" i="5" s="1"/>
  <c r="F98" i="5" s="1"/>
  <c r="H98" i="5" s="1"/>
  <c r="G98" i="5" l="1"/>
  <c r="E99" i="5"/>
  <c r="F99" i="5" s="1"/>
  <c r="H99" i="5" s="1"/>
  <c r="G99" i="5" l="1"/>
  <c r="E100" i="5"/>
  <c r="F100" i="5" s="1"/>
  <c r="H100" i="5" s="1"/>
  <c r="E101" i="5" l="1"/>
  <c r="F101" i="5" s="1"/>
  <c r="H101" i="5" s="1"/>
  <c r="G100" i="5"/>
  <c r="E102" i="5" l="1"/>
  <c r="F102" i="5" s="1"/>
  <c r="H102" i="5" s="1"/>
  <c r="G101" i="5"/>
  <c r="E103" i="5" l="1"/>
  <c r="F103" i="5" s="1"/>
  <c r="H103" i="5" s="1"/>
  <c r="G102" i="5"/>
  <c r="E104" i="5" l="1"/>
  <c r="F104" i="5" s="1"/>
  <c r="H104" i="5" s="1"/>
  <c r="G103" i="5"/>
  <c r="G104" i="5" s="1"/>
  <c r="E105" i="5" l="1"/>
  <c r="F105" i="5" s="1"/>
  <c r="H105" i="5" s="1"/>
  <c r="E106" i="5" l="1"/>
  <c r="F106" i="5" s="1"/>
  <c r="H106" i="5" s="1"/>
  <c r="G105" i="5"/>
  <c r="E107" i="5" l="1"/>
  <c r="F107" i="5" s="1"/>
  <c r="H107" i="5" s="1"/>
  <c r="G106" i="5"/>
  <c r="E108" i="5" l="1"/>
  <c r="F108" i="5" s="1"/>
  <c r="H108" i="5" s="1"/>
  <c r="G107" i="5"/>
  <c r="E109" i="5" l="1"/>
  <c r="F109" i="5" s="1"/>
  <c r="H109" i="5" s="1"/>
  <c r="G108" i="5"/>
  <c r="G109" i="5" l="1"/>
  <c r="E110" i="5"/>
  <c r="F110" i="5" s="1"/>
  <c r="H110" i="5" s="1"/>
  <c r="G110" i="5" l="1"/>
  <c r="E111" i="5"/>
  <c r="F111" i="5" s="1"/>
  <c r="H111" i="5" s="1"/>
  <c r="E112" i="5" l="1"/>
  <c r="F112" i="5" s="1"/>
  <c r="H112" i="5" s="1"/>
  <c r="G111" i="5"/>
  <c r="G112" i="5" l="1"/>
  <c r="E113" i="5"/>
  <c r="F113" i="5" s="1"/>
  <c r="G113" i="5" s="1"/>
  <c r="H113" i="5" l="1"/>
  <c r="E114" i="5" s="1"/>
  <c r="F114" i="5" s="1"/>
  <c r="G114" i="5" s="1"/>
  <c r="H114" i="5" l="1"/>
  <c r="E115" i="5" l="1"/>
  <c r="F115" i="5" s="1"/>
  <c r="G115" i="5" s="1"/>
  <c r="H115" i="5" l="1"/>
  <c r="E116" i="5" l="1"/>
  <c r="F116" i="5" s="1"/>
  <c r="G116" i="5" s="1"/>
  <c r="H116" i="5" l="1"/>
  <c r="E117" i="5" l="1"/>
  <c r="F117" i="5" s="1"/>
  <c r="G117" i="5" s="1"/>
  <c r="H117" i="5" l="1"/>
  <c r="E118" i="5" l="1"/>
  <c r="F118" i="5" s="1"/>
  <c r="G118" i="5" s="1"/>
  <c r="H118" i="5" l="1"/>
  <c r="E119" i="5" l="1"/>
  <c r="F119" i="5" s="1"/>
  <c r="G119" i="5" s="1"/>
  <c r="H119" i="5" l="1"/>
  <c r="E120" i="5" s="1"/>
  <c r="F120" i="5" s="1"/>
  <c r="H120" i="5" s="1"/>
  <c r="G120" i="5" l="1"/>
  <c r="E121" i="5"/>
  <c r="F121" i="5" s="1"/>
  <c r="G121" i="5" s="1"/>
  <c r="H121" i="5" l="1"/>
  <c r="E122" i="5" s="1"/>
  <c r="F122" i="5" s="1"/>
  <c r="G122" i="5" s="1"/>
  <c r="H122" i="5" l="1"/>
  <c r="E123" i="5" l="1"/>
  <c r="F123" i="5" s="1"/>
  <c r="G123" i="5" s="1"/>
  <c r="H123" i="5" l="1"/>
  <c r="E124" i="5" l="1"/>
  <c r="F124" i="5" s="1"/>
  <c r="G124" i="5" s="1"/>
  <c r="H124" i="5" l="1"/>
  <c r="E125" i="5" l="1"/>
  <c r="F125" i="5" s="1"/>
  <c r="G125" i="5" s="1"/>
  <c r="H125" i="5" l="1"/>
  <c r="E126" i="5" l="1"/>
  <c r="F126" i="5" s="1"/>
  <c r="G126" i="5" s="1"/>
  <c r="H126" i="5" l="1"/>
  <c r="E127" i="5" l="1"/>
  <c r="F127" i="5" s="1"/>
  <c r="G127" i="5" s="1"/>
  <c r="H127" i="5" l="1"/>
  <c r="E128" i="5" l="1"/>
  <c r="F128" i="5" s="1"/>
  <c r="G128" i="5" s="1"/>
  <c r="H128" i="5" l="1"/>
  <c r="E129" i="5" l="1"/>
  <c r="F129" i="5" s="1"/>
  <c r="G129" i="5" s="1"/>
  <c r="H129" i="5"/>
  <c r="E130" i="5" l="1"/>
  <c r="F130" i="5" s="1"/>
  <c r="H130" i="5" s="1"/>
  <c r="E131" i="5" l="1"/>
  <c r="F131" i="5" s="1"/>
  <c r="H131" i="5" s="1"/>
  <c r="G130" i="5"/>
  <c r="G131" i="5" l="1"/>
  <c r="E132" i="5"/>
  <c r="F132" i="5" s="1"/>
  <c r="H132" i="5" s="1"/>
  <c r="G132" i="5" l="1"/>
  <c r="E133" i="5"/>
  <c r="F133" i="5" s="1"/>
  <c r="G133" i="5" l="1"/>
  <c r="H133" i="5"/>
  <c r="E134" i="5" s="1"/>
  <c r="F134" i="5" s="1"/>
  <c r="G134" i="5" s="1"/>
  <c r="H134" i="5" l="1"/>
  <c r="E135" i="5" l="1"/>
  <c r="F135" i="5" s="1"/>
  <c r="G135" i="5" s="1"/>
  <c r="H135" i="5" l="1"/>
  <c r="E136" i="5" l="1"/>
  <c r="F136" i="5" s="1"/>
  <c r="G136" i="5" s="1"/>
  <c r="H136" i="5" l="1"/>
  <c r="E137" i="5" l="1"/>
  <c r="F137" i="5" s="1"/>
  <c r="G137" i="5" s="1"/>
  <c r="H137" i="5" l="1"/>
  <c r="E138" i="5" s="1"/>
  <c r="F138" i="5" s="1"/>
  <c r="H138" i="5" s="1"/>
  <c r="E139" i="5" l="1"/>
  <c r="F139" i="5" s="1"/>
  <c r="H139" i="5" s="1"/>
  <c r="G138" i="5"/>
  <c r="E140" i="5" l="1"/>
  <c r="F140" i="5" s="1"/>
  <c r="H140" i="5" s="1"/>
  <c r="G139" i="5"/>
  <c r="E141" i="5" l="1"/>
  <c r="F141" i="5" s="1"/>
  <c r="H141" i="5" s="1"/>
  <c r="G140" i="5"/>
  <c r="G141" i="5" l="1"/>
  <c r="E142" i="5"/>
  <c r="F142" i="5" s="1"/>
  <c r="H142" i="5" s="1"/>
  <c r="G142" i="5" l="1"/>
  <c r="E143" i="5"/>
  <c r="F143" i="5" s="1"/>
  <c r="H143" i="5" s="1"/>
  <c r="G143" i="5" l="1"/>
  <c r="E144" i="5"/>
  <c r="F144" i="5" s="1"/>
  <c r="G144" i="5" l="1"/>
  <c r="H144" i="5"/>
  <c r="E145" i="5"/>
  <c r="F145" i="5" s="1"/>
  <c r="G145" i="5" s="1"/>
  <c r="H145" i="5" l="1"/>
  <c r="E146" i="5" s="1"/>
  <c r="F146" i="5" s="1"/>
  <c r="G146" i="5" s="1"/>
  <c r="H146" i="5" l="1"/>
  <c r="E147" i="5"/>
  <c r="F147" i="5" s="1"/>
  <c r="G147" i="5" s="1"/>
  <c r="H147" i="5" l="1"/>
  <c r="E148" i="5" l="1"/>
  <c r="F148" i="5" s="1"/>
  <c r="G148" i="5" s="1"/>
  <c r="H148" i="5" l="1"/>
  <c r="E149" i="5" l="1"/>
  <c r="F149" i="5" s="1"/>
  <c r="G149" i="5" s="1"/>
  <c r="H149" i="5" l="1"/>
  <c r="E150" i="5" l="1"/>
  <c r="F150" i="5" s="1"/>
  <c r="G150" i="5" s="1"/>
  <c r="H150" i="5" l="1"/>
  <c r="E151" i="5" s="1"/>
  <c r="F151" i="5" s="1"/>
  <c r="G151" i="5" s="1"/>
  <c r="H151" i="5" l="1"/>
  <c r="E152" i="5" s="1"/>
  <c r="F152" i="5" s="1"/>
  <c r="G152" i="5" s="1"/>
  <c r="H152" i="5" l="1"/>
  <c r="E153" i="5" l="1"/>
  <c r="F153" i="5" s="1"/>
  <c r="G153" i="5" s="1"/>
  <c r="H153" i="5" l="1"/>
  <c r="E154" i="5" l="1"/>
  <c r="F154" i="5" s="1"/>
  <c r="G154" i="5" s="1"/>
  <c r="H154" i="5" l="1"/>
  <c r="E155" i="5" l="1"/>
  <c r="F155" i="5" s="1"/>
  <c r="G155" i="5" s="1"/>
  <c r="H155" i="5" l="1"/>
  <c r="E156" i="5" l="1"/>
  <c r="F156" i="5" s="1"/>
  <c r="G156" i="5" s="1"/>
  <c r="H156" i="5" l="1"/>
  <c r="E157" i="5" l="1"/>
  <c r="F157" i="5" s="1"/>
  <c r="G157" i="5" s="1"/>
  <c r="H157" i="5" l="1"/>
  <c r="E158" i="5"/>
  <c r="F158" i="5" s="1"/>
  <c r="H158" i="5" s="1"/>
  <c r="G158" i="5" l="1"/>
  <c r="E159" i="5"/>
  <c r="F159" i="5" s="1"/>
  <c r="G159" i="5" s="1"/>
  <c r="H159" i="5" l="1"/>
  <c r="E160" i="5" l="1"/>
  <c r="F160" i="5" s="1"/>
  <c r="G160" i="5" s="1"/>
  <c r="H160" i="5"/>
  <c r="E161" i="5" l="1"/>
  <c r="F161" i="5" s="1"/>
  <c r="H161" i="5" s="1"/>
  <c r="G161" i="5" l="1"/>
  <c r="E162" i="5"/>
  <c r="F162" i="5" s="1"/>
  <c r="H162" i="5" s="1"/>
  <c r="G162" i="5" l="1"/>
  <c r="E163" i="5"/>
  <c r="F163" i="5" s="1"/>
  <c r="G163" i="5" s="1"/>
  <c r="H163" i="5" l="1"/>
  <c r="E164" i="5" l="1"/>
  <c r="F164" i="5" s="1"/>
  <c r="G164" i="5" s="1"/>
  <c r="H164" i="5" l="1"/>
  <c r="E165" i="5" l="1"/>
  <c r="F165" i="5" s="1"/>
  <c r="G165" i="5" s="1"/>
  <c r="H165" i="5" l="1"/>
  <c r="E166" i="5"/>
  <c r="F166" i="5" s="1"/>
  <c r="G166" i="5" s="1"/>
  <c r="H166" i="5" l="1"/>
  <c r="E167" i="5"/>
  <c r="F167" i="5" s="1"/>
  <c r="G167" i="5" s="1"/>
  <c r="H167" i="5" l="1"/>
  <c r="E168" i="5" l="1"/>
  <c r="F168" i="5" s="1"/>
  <c r="G168" i="5" s="1"/>
  <c r="H168" i="5" l="1"/>
  <c r="E169" i="5" l="1"/>
  <c r="F169" i="5" s="1"/>
  <c r="G169" i="5" s="1"/>
  <c r="H169" i="5" l="1"/>
  <c r="E170" i="5" l="1"/>
  <c r="F170" i="5" s="1"/>
  <c r="G170" i="5" s="1"/>
  <c r="H170" i="5" l="1"/>
  <c r="E171" i="5" l="1"/>
  <c r="F171" i="5" s="1"/>
  <c r="G171" i="5" s="1"/>
  <c r="H171" i="5" l="1"/>
  <c r="E172" i="5" l="1"/>
  <c r="F172" i="5" s="1"/>
  <c r="G172" i="5" s="1"/>
  <c r="H172" i="5" l="1"/>
  <c r="E173" i="5" l="1"/>
  <c r="F173" i="5" s="1"/>
  <c r="G173" i="5" s="1"/>
  <c r="H173" i="5" l="1"/>
  <c r="E174" i="5" l="1"/>
  <c r="F174" i="5" s="1"/>
  <c r="G174" i="5" s="1"/>
  <c r="H174" i="5" l="1"/>
  <c r="E175" i="5" s="1"/>
  <c r="F175" i="5" s="1"/>
  <c r="H175" i="5" s="1"/>
  <c r="E176" i="5" l="1"/>
  <c r="F176" i="5" s="1"/>
  <c r="H176" i="5" s="1"/>
  <c r="G175" i="5"/>
  <c r="E177" i="5" l="1"/>
  <c r="F177" i="5" s="1"/>
  <c r="H177" i="5" s="1"/>
  <c r="G176" i="5"/>
  <c r="E178" i="5" l="1"/>
  <c r="F178" i="5" s="1"/>
  <c r="H178" i="5" s="1"/>
  <c r="G177" i="5"/>
  <c r="G178" i="5" l="1"/>
  <c r="E179" i="5"/>
  <c r="F179" i="5" s="1"/>
  <c r="G179" i="5" s="1"/>
  <c r="H179" i="5" l="1"/>
  <c r="E180" i="5" l="1"/>
  <c r="F180" i="5" s="1"/>
  <c r="G180" i="5" s="1"/>
  <c r="H180" i="5" l="1"/>
  <c r="E181" i="5" l="1"/>
  <c r="F181" i="5" s="1"/>
  <c r="G181" i="5" s="1"/>
  <c r="H181" i="5" l="1"/>
  <c r="E182" i="5" l="1"/>
  <c r="F182" i="5" s="1"/>
  <c r="G182" i="5" s="1"/>
  <c r="H182" i="5" l="1"/>
  <c r="E183" i="5" s="1"/>
  <c r="F183" i="5" s="1"/>
  <c r="H183" i="5" s="1"/>
  <c r="E184" i="5" l="1"/>
  <c r="F184" i="5" s="1"/>
  <c r="H184" i="5" s="1"/>
  <c r="G183" i="5"/>
  <c r="G184" i="5" l="1"/>
  <c r="E185" i="5"/>
  <c r="F185" i="5" s="1"/>
  <c r="H185" i="5" s="1"/>
  <c r="E186" i="5" l="1"/>
  <c r="F186" i="5" s="1"/>
  <c r="H186" i="5" s="1"/>
  <c r="G185" i="5"/>
  <c r="E187" i="5" l="1"/>
  <c r="F187" i="5" s="1"/>
  <c r="H187" i="5" s="1"/>
  <c r="G186" i="5"/>
  <c r="E188" i="5" l="1"/>
  <c r="F188" i="5" s="1"/>
  <c r="H188" i="5" s="1"/>
  <c r="G187" i="5"/>
  <c r="G188" i="5" l="1"/>
  <c r="E189" i="5"/>
  <c r="F189" i="5" s="1"/>
  <c r="H189" i="5" s="1"/>
  <c r="E190" i="5" l="1"/>
  <c r="F190" i="5" s="1"/>
  <c r="H190" i="5" s="1"/>
  <c r="G189" i="5"/>
  <c r="G190" i="5" l="1"/>
  <c r="E191" i="5"/>
  <c r="F191" i="5" s="1"/>
  <c r="G191" i="5" s="1"/>
  <c r="H191" i="5" l="1"/>
  <c r="E192" i="5"/>
  <c r="F192" i="5" s="1"/>
  <c r="G192" i="5" s="1"/>
  <c r="H192" i="5" l="1"/>
  <c r="E193" i="5" l="1"/>
  <c r="F193" i="5" s="1"/>
  <c r="G193" i="5" s="1"/>
  <c r="H193" i="5" l="1"/>
  <c r="E194" i="5"/>
  <c r="F194" i="5" s="1"/>
  <c r="H194" i="5" s="1"/>
  <c r="G194" i="5" l="1"/>
  <c r="E195" i="5"/>
  <c r="F195" i="5" s="1"/>
  <c r="H195" i="5" s="1"/>
  <c r="E196" i="5" l="1"/>
  <c r="F196" i="5" s="1"/>
  <c r="H196" i="5" s="1"/>
  <c r="G195" i="5"/>
  <c r="G196" i="5" l="1"/>
  <c r="E197" i="5"/>
  <c r="F197" i="5" s="1"/>
  <c r="H197" i="5" s="1"/>
  <c r="E198" i="5" l="1"/>
  <c r="F198" i="5" s="1"/>
  <c r="H198" i="5" s="1"/>
  <c r="G197" i="5"/>
  <c r="G198" i="5" s="1"/>
  <c r="E199" i="5" l="1"/>
  <c r="F199" i="5" s="1"/>
  <c r="H199" i="5" s="1"/>
  <c r="E200" i="5" l="1"/>
  <c r="F200" i="5" s="1"/>
  <c r="H200" i="5" s="1"/>
  <c r="G199" i="5"/>
  <c r="E201" i="5" l="1"/>
  <c r="F201" i="5" s="1"/>
  <c r="H201" i="5" s="1"/>
  <c r="G200" i="5"/>
  <c r="G201" i="5" l="1"/>
  <c r="E202" i="5"/>
  <c r="F202" i="5" s="1"/>
  <c r="G202" i="5" s="1"/>
  <c r="H202" i="5" l="1"/>
  <c r="E203" i="5" l="1"/>
  <c r="F203" i="5" s="1"/>
  <c r="G203" i="5" s="1"/>
  <c r="H203" i="5" l="1"/>
  <c r="E204" i="5" l="1"/>
  <c r="F204" i="5" s="1"/>
  <c r="G204" i="5" s="1"/>
  <c r="H204" i="5" l="1"/>
  <c r="E205" i="5"/>
  <c r="F205" i="5" s="1"/>
  <c r="H205" i="5" s="1"/>
  <c r="G205" i="5" l="1"/>
  <c r="E206" i="5"/>
  <c r="F206" i="5" s="1"/>
  <c r="G206" i="5" s="1"/>
  <c r="H206" i="5" l="1"/>
  <c r="E207" i="5"/>
  <c r="F207" i="5" l="1"/>
  <c r="H10" i="5"/>
  <c r="H16" i="5" s="1"/>
  <c r="G207" i="5" l="1"/>
  <c r="H207" i="5"/>
</calcChain>
</file>

<file path=xl/sharedStrings.xml><?xml version="1.0" encoding="utf-8"?>
<sst xmlns="http://schemas.openxmlformats.org/spreadsheetml/2006/main" count="159" uniqueCount="120">
  <si>
    <t>PAGO DE IMPUESTOS (1/2)</t>
  </si>
  <si>
    <t>ADMINISTRACIÓN</t>
  </si>
  <si>
    <t>ARREGLOS LOCATIVOS (1/24)</t>
  </si>
  <si>
    <t>VACANCIA (1/24)</t>
  </si>
  <si>
    <t>PUBLICIDAD (1/24)</t>
  </si>
  <si>
    <t>SEGURO ALQUILER (1/12)</t>
  </si>
  <si>
    <t>INTERESES BANCARIOS</t>
  </si>
  <si>
    <t>ABONO A CAPITAL (1/1)</t>
  </si>
  <si>
    <t>TOTAL DÉBITOS</t>
  </si>
  <si>
    <t>UTILIDADES</t>
  </si>
  <si>
    <t>ALQUILER (1/1)</t>
  </si>
  <si>
    <t>TOTAL CRÉDITOS</t>
  </si>
  <si>
    <t>GANANCIA NETA</t>
  </si>
  <si>
    <t>Valor del préstamo</t>
  </si>
  <si>
    <t>Plazo de pago en años</t>
  </si>
  <si>
    <t>Comisión de apertura</t>
  </si>
  <si>
    <t>Tasa nominal anual</t>
  </si>
  <si>
    <t>Tasa efectiva anual</t>
  </si>
  <si>
    <t>CAPITAL</t>
  </si>
  <si>
    <t>AMORTIZADO</t>
  </si>
  <si>
    <t>AMORTIZACION</t>
  </si>
  <si>
    <t>INTERESES</t>
  </si>
  <si>
    <t>CUOTA</t>
  </si>
  <si>
    <t>MESES</t>
  </si>
  <si>
    <t>coste efectivo</t>
  </si>
  <si>
    <t>tipo amortización</t>
  </si>
  <si>
    <t>Total pagado por el cliente</t>
  </si>
  <si>
    <t>Periodicidad de pago</t>
  </si>
  <si>
    <t>Comisión pagada</t>
  </si>
  <si>
    <t>años</t>
  </si>
  <si>
    <t xml:space="preserve"> </t>
  </si>
  <si>
    <t>importe</t>
  </si>
  <si>
    <t>Intereses pagados</t>
  </si>
  <si>
    <t>PAGOS TOTALES</t>
  </si>
  <si>
    <t>CUOTA FIJA - TASA FIJA - PESOS</t>
  </si>
  <si>
    <t>MÁS INFORMACIÓN: www.carlosdevis.com</t>
  </si>
  <si>
    <t>Efectiva Anual</t>
  </si>
  <si>
    <t>Efectiva Semestral</t>
  </si>
  <si>
    <t>Efectiva Trimestral</t>
  </si>
  <si>
    <t>Efectiva Bimestral</t>
  </si>
  <si>
    <t>Efectiva Mensual</t>
  </si>
  <si>
    <t>Anual</t>
  </si>
  <si>
    <t>Año Vencido (Anual)</t>
  </si>
  <si>
    <t>Semestral</t>
  </si>
  <si>
    <t>Semestre Vencido</t>
  </si>
  <si>
    <t>Trimestral</t>
  </si>
  <si>
    <t>Trimestre Vencido</t>
  </si>
  <si>
    <t>Bimestral</t>
  </si>
  <si>
    <t>Bimestre Vencido</t>
  </si>
  <si>
    <t>Mensual</t>
  </si>
  <si>
    <t>Mes Vencido</t>
  </si>
  <si>
    <t>Diaria</t>
  </si>
  <si>
    <t>LA TASA NOMINAL INICIAL EQUIVALE A:</t>
  </si>
  <si>
    <t>LA TASA INICIAL EQUIVALE A:</t>
  </si>
  <si>
    <t>CONVERTIR EN:</t>
  </si>
  <si>
    <t>TASA NOMINAL INICIAL:</t>
  </si>
  <si>
    <t>TASA EFECTIVA INICIAL:</t>
  </si>
  <si>
    <t>TIPO DE TASA NOMINAL</t>
  </si>
  <si>
    <t>TASA</t>
  </si>
  <si>
    <t>DATOS INICIALES</t>
  </si>
  <si>
    <t>TIPO DE TASA EFECTIVA</t>
  </si>
  <si>
    <t xml:space="preserve">          i= j/m</t>
  </si>
  <si>
    <t>Formulas: ((1+ (i / m))^m) -1</t>
  </si>
  <si>
    <t>Formula: (1+i)^n=(1+i)^n</t>
  </si>
  <si>
    <t>El tipo nominal de interés es el que se refiere a la unidad de tiempo y a la unidad de capital y se liquida por fracción de unidad de tiempo; El símbolo internacional que se utiliza para el tipo nominal de interés es la letra minúscula j(m), donde m significa el número de pagos del interés por unidad de tiempo.</t>
  </si>
  <si>
    <t>La tasa efectiva de interés es la que se refiere a la unidad de tiempo y a la unidad de capital y se liquida por unidad de tiempo; "El símbolo internacional que se utiliza para el tipo efectivo de interés es letra minúscula ‘i’ ; La tasa efectiva es aquella que financieramente en realidad se aplica sobre capitales en creditos o inversiones mientras que la nominal es solo una expresion (nombre) de tasa.</t>
  </si>
  <si>
    <t>2. DE TASAS NOMINALES A EFECTIVAS</t>
  </si>
  <si>
    <t>1. DE TASAS EFECTIVAS A EFECTIVAS</t>
  </si>
  <si>
    <t xml:space="preserve">    MODELOS DE CONVERSION DE TASAS DE INTERES</t>
  </si>
  <si>
    <r>
      <rPr>
        <b/>
        <sz val="11"/>
        <color theme="0"/>
        <rFont val="Montserrat"/>
      </rPr>
      <t xml:space="preserve">MÁS INFORMACIÓN: </t>
    </r>
    <r>
      <rPr>
        <sz val="11"/>
        <color theme="0"/>
        <rFont val="Montserrat"/>
      </rPr>
      <t>www.carlosdevis.com</t>
    </r>
  </si>
  <si>
    <t>RENTABILIDAD COMPARATIVA</t>
  </si>
  <si>
    <t>RENTABILIDAD BRUTA</t>
  </si>
  <si>
    <t>RETORNO DE LA INVERSIÓN</t>
  </si>
  <si>
    <t>TOTAL DE DINERO INVERTIDO</t>
  </si>
  <si>
    <t>MES 6</t>
  </si>
  <si>
    <t>MES 5</t>
  </si>
  <si>
    <t>MES 4</t>
  </si>
  <si>
    <t>ABONO A CAPITAL</t>
  </si>
  <si>
    <t>ADMINISTRACION</t>
  </si>
  <si>
    <t>MES 3</t>
  </si>
  <si>
    <t>MES 2</t>
  </si>
  <si>
    <t>MES 1</t>
  </si>
  <si>
    <t>PROMOCION</t>
  </si>
  <si>
    <t>ADECUACION MINIMA</t>
  </si>
  <si>
    <t>ESCRITURACION VENTA</t>
  </si>
  <si>
    <t>ESCRITURACION COMPRA</t>
  </si>
  <si>
    <t>AVALUO</t>
  </si>
  <si>
    <t>PRECIO DE VENTA DEL INMUEBLE</t>
  </si>
  <si>
    <t>PORCENTAJE DE DESCUENTO</t>
  </si>
  <si>
    <t>ACUMULADO</t>
  </si>
  <si>
    <t>PRECIO NEGOCIADO DEL INMUEBLE</t>
  </si>
  <si>
    <t>ACTUAL</t>
  </si>
  <si>
    <t>TOTAL</t>
  </si>
  <si>
    <t>MES 0</t>
  </si>
  <si>
    <t>PRECIO PROMEDIO DE INMUEBLES SIMILARES</t>
  </si>
  <si>
    <t>DINERO A RECUPERAR SEGUNDA HIPOTECA EN 5 AÑOS</t>
  </si>
  <si>
    <t>TASA FIJA PRESTAMO BANCARIO - 15 AÑOS (%EA)</t>
  </si>
  <si>
    <t>INCREMENTO ANUAL DEL ALQUILER ESPERADO (%)</t>
  </si>
  <si>
    <t>VALOR PROMEDIO DEL ALQUILER EN 5 AÑOS</t>
  </si>
  <si>
    <t>TASA CALCULADA DE ALQUILER AÑO 0 DE 0,55%</t>
  </si>
  <si>
    <t>PRESTAMO BANCARIO (70%)</t>
  </si>
  <si>
    <t>INVERSION INICIAL (30%)</t>
  </si>
  <si>
    <t>OBJETIVO DE DESCUENTO DEL INMUEBLE (%)</t>
  </si>
  <si>
    <t>OBJETIVO DE PRECIO DE NEGOCIACION</t>
  </si>
  <si>
    <t>VALOR PROMEDIO DEL INMUEBLE (EST)</t>
  </si>
  <si>
    <t>VALOR PROMEDIO DEL ALQUILER</t>
  </si>
  <si>
    <t>VELOCIDAD DEL DINERO</t>
  </si>
  <si>
    <t>VARIABLES A CAMBIAR</t>
  </si>
  <si>
    <t>CELDAS CON FORMULAS NO SE CAMBIAN</t>
  </si>
  <si>
    <t>RESULTADOS IMPORTANTES NO SE CAMBIAN</t>
  </si>
  <si>
    <r>
      <rPr>
        <b/>
        <sz val="11"/>
        <color theme="0"/>
        <rFont val="Montserrat"/>
      </rPr>
      <t>MÁS INFORMACIÓN:</t>
    </r>
    <r>
      <rPr>
        <sz val="11"/>
        <color theme="0"/>
        <rFont val="Montserrat"/>
      </rPr>
      <t xml:space="preserve"> www.carlosdevis.com</t>
    </r>
  </si>
  <si>
    <r>
      <rPr>
        <b/>
        <sz val="11"/>
        <color theme="0"/>
        <rFont val="Montserrat"/>
      </rPr>
      <t>SI TIENES ALGÚN INCONVENIENTE CONTACTA A:</t>
    </r>
    <r>
      <rPr>
        <sz val="11"/>
        <color theme="0"/>
        <rFont val="Montserrat"/>
      </rPr>
      <t xml:space="preserve"> soporte@carlosdevis.com</t>
    </r>
  </si>
  <si>
    <t xml:space="preserve">SI TIENES ALGÚN INCONVENIENTE CONTACTA A: </t>
  </si>
  <si>
    <t>soporte@carlosdevis.com</t>
  </si>
  <si>
    <t>SI TIENES ALGÚN INCONVENIENTE CONTACTA A:</t>
  </si>
  <si>
    <t>SI TIENES ALGÚN INCONVENIENTE CONTACTA A :</t>
  </si>
  <si>
    <t>soporte@carlosdevis.com.co</t>
  </si>
  <si>
    <t>CELDAS CON FÓRMULAS NOSE CAMBIAN</t>
  </si>
  <si>
    <t>CELDAS CON FÓRMULAS NO SE CAMBIAN</t>
  </si>
  <si>
    <t>SI TIENES ALGUN INCONVENIENTE CONTACTA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</si>
</sst>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 #,##0_-;\-&quot;$&quot;\ * #,##0_-;_-&quot;$&quot;\ * &quot;-&quot;_-;_-@_-"/>
    <numFmt numFmtId="164" formatCode="dd\-mm\-yy;@"/>
    <numFmt numFmtId="165" formatCode="[$&quot;$U&quot;]#,##0.00&quot; &quot;;\([$&quot;$U&quot;]#,##0.00\)"/>
    <numFmt numFmtId="166" formatCode="0.0000%"/>
    <numFmt numFmtId="167" formatCode="&quot; &quot;* #,##0.00&quot; &quot;;&quot; &quot;* \(#,##0.00\);&quot; &quot;* &quot;-&quot;??&quot; &quot;"/>
    <numFmt numFmtId="168" formatCode="&quot; &quot;* #,##0.00&quot;   &quot;;&quot;-&quot;* #,##0.00&quot;   &quot;;&quot; &quot;* &quot;-&quot;??&quot;   &quot;"/>
    <numFmt numFmtId="169" formatCode="0.000%"/>
  </numFmts>
  <fonts count="70" x14ac:knownFonts="1">
    <font>
      <sz val="11"/>
      <color theme="1"/>
      <name val="Calibri"/>
      <family val="2"/>
      <scheme val="minor"/>
    </font>
    <font>
      <sz val="11"/>
      <color theme="1"/>
      <name val="Calibri"/>
      <family val="2"/>
      <scheme val="minor"/>
    </font>
    <font>
      <sz val="11"/>
      <color rgb="FF006100"/>
      <name val="Calibri"/>
      <family val="2"/>
      <scheme val="minor"/>
    </font>
    <font>
      <sz val="11"/>
      <color rgb="FF3F3F76"/>
      <name val="Calibri"/>
      <family val="2"/>
      <scheme val="minor"/>
    </font>
    <font>
      <sz val="11"/>
      <color theme="1"/>
      <name val="Montserrat"/>
    </font>
    <font>
      <b/>
      <sz val="11"/>
      <color theme="1"/>
      <name val="Montserrat"/>
    </font>
    <font>
      <b/>
      <sz val="11"/>
      <color theme="0"/>
      <name val="Montserrat"/>
    </font>
    <font>
      <sz val="11"/>
      <color theme="0"/>
      <name val="Montserrat"/>
    </font>
    <font>
      <sz val="11"/>
      <color rgb="FF0E4470"/>
      <name val="Montserrat"/>
    </font>
    <font>
      <b/>
      <sz val="11"/>
      <color rgb="FF0E4470"/>
      <name val="Montserrat"/>
    </font>
    <font>
      <sz val="10"/>
      <name val="Arial"/>
      <family val="2"/>
    </font>
    <font>
      <sz val="10"/>
      <name val="Verdana"/>
      <family val="2"/>
    </font>
    <font>
      <sz val="1"/>
      <name val="Verdana"/>
      <family val="2"/>
    </font>
    <font>
      <sz val="8"/>
      <name val="Verdana"/>
      <family val="2"/>
    </font>
    <font>
      <b/>
      <sz val="10"/>
      <name val="Verdana"/>
      <family val="2"/>
    </font>
    <font>
      <b/>
      <sz val="8"/>
      <name val="Verdana"/>
      <family val="2"/>
    </font>
    <font>
      <sz val="9"/>
      <name val="Verdana"/>
      <family val="2"/>
    </font>
    <font>
      <b/>
      <sz val="9"/>
      <name val="Verdana"/>
      <family val="2"/>
    </font>
    <font>
      <u/>
      <sz val="10"/>
      <color theme="10"/>
      <name val="Arial"/>
      <family val="2"/>
    </font>
    <font>
      <u/>
      <sz val="9"/>
      <name val="Verdana"/>
      <family val="2"/>
    </font>
    <font>
      <b/>
      <i/>
      <sz val="9"/>
      <name val="Verdana"/>
      <family val="2"/>
    </font>
    <font>
      <sz val="11"/>
      <color indexed="8"/>
      <name val="Arial"/>
      <family val="2"/>
    </font>
    <font>
      <u/>
      <sz val="10"/>
      <name val="Verdana"/>
      <family val="2"/>
    </font>
    <font>
      <sz val="24"/>
      <color indexed="9"/>
      <name val="Bebas Neue"/>
      <family val="2"/>
    </font>
    <font>
      <sz val="24"/>
      <color indexed="9"/>
      <name val="Bebas Neue"/>
      <family val="2"/>
    </font>
    <font>
      <b/>
      <sz val="14"/>
      <color indexed="9"/>
      <name val="Montserrat"/>
    </font>
    <font>
      <b/>
      <sz val="9"/>
      <name val="Montserrat"/>
    </font>
    <font>
      <sz val="9"/>
      <name val="Montserrat"/>
    </font>
    <font>
      <b/>
      <sz val="8"/>
      <color rgb="FFFFFFFF"/>
      <name val="Montserrat"/>
    </font>
    <font>
      <b/>
      <u/>
      <sz val="11"/>
      <color theme="0"/>
      <name val="Montserrat"/>
    </font>
    <font>
      <sz val="8"/>
      <name val="Montserrat"/>
    </font>
    <font>
      <sz val="11"/>
      <color indexed="8"/>
      <name val="Calibri"/>
      <family val="2"/>
    </font>
    <font>
      <sz val="10"/>
      <color indexed="8"/>
      <name val="Tahoma"/>
      <family val="2"/>
    </font>
    <font>
      <b/>
      <sz val="10"/>
      <color indexed="8"/>
      <name val="Tahoma"/>
      <family val="2"/>
    </font>
    <font>
      <sz val="36"/>
      <color indexed="9"/>
      <name val="Bebas Neue"/>
      <family val="2"/>
    </font>
    <font>
      <b/>
      <sz val="10"/>
      <color indexed="8"/>
      <name val="Montserrat"/>
    </font>
    <font>
      <sz val="11"/>
      <color indexed="8"/>
      <name val="Montserrat"/>
    </font>
    <font>
      <sz val="9"/>
      <color indexed="8"/>
      <name val="Montserrat"/>
    </font>
    <font>
      <b/>
      <sz val="8"/>
      <name val="Montserrat"/>
    </font>
    <font>
      <b/>
      <sz val="16"/>
      <color indexed="9"/>
      <name val="Montserrat"/>
    </font>
    <font>
      <sz val="10"/>
      <color indexed="8"/>
      <name val="Montserrat"/>
    </font>
    <font>
      <sz val="11"/>
      <color indexed="24"/>
      <name val="Calibri"/>
      <family val="2"/>
    </font>
    <font>
      <b/>
      <sz val="11"/>
      <color indexed="24"/>
      <name val="Calibri"/>
      <family val="2"/>
    </font>
    <font>
      <b/>
      <sz val="11"/>
      <color indexed="8"/>
      <name val="Calibri"/>
      <family val="2"/>
    </font>
    <font>
      <b/>
      <sz val="11"/>
      <color theme="0"/>
      <name val="Calibri"/>
      <family val="2"/>
    </font>
    <font>
      <b/>
      <sz val="11"/>
      <color indexed="23"/>
      <name val="Calibri"/>
      <family val="2"/>
    </font>
    <font>
      <sz val="11"/>
      <color indexed="9"/>
      <name val="Calibri"/>
      <family val="2"/>
    </font>
    <font>
      <sz val="10"/>
      <color indexed="8"/>
      <name val="Arial"/>
      <family val="2"/>
    </font>
    <font>
      <b/>
      <sz val="14"/>
      <color indexed="8"/>
      <name val="Arial"/>
      <family val="2"/>
    </font>
    <font>
      <b/>
      <sz val="8"/>
      <color indexed="8"/>
      <name val="Calibri"/>
      <family val="2"/>
    </font>
    <font>
      <b/>
      <sz val="11"/>
      <color indexed="8"/>
      <name val="Montserrat"/>
    </font>
    <font>
      <b/>
      <sz val="14"/>
      <color indexed="8"/>
      <name val="Montserrat"/>
    </font>
    <font>
      <sz val="10"/>
      <color theme="1"/>
      <name val="Montserrat"/>
    </font>
    <font>
      <sz val="24"/>
      <color indexed="8"/>
      <name val="Montserrat"/>
    </font>
    <font>
      <b/>
      <sz val="24"/>
      <color indexed="9"/>
      <name val="Montserrat"/>
    </font>
    <font>
      <b/>
      <sz val="10"/>
      <color indexed="9"/>
      <name val="Montserrat"/>
    </font>
    <font>
      <b/>
      <sz val="9"/>
      <color theme="1"/>
      <name val="Montserrat"/>
    </font>
    <font>
      <b/>
      <sz val="8"/>
      <color theme="0"/>
      <name val="Montserrat"/>
    </font>
    <font>
      <b/>
      <i/>
      <sz val="8"/>
      <name val="Verdana"/>
      <family val="2"/>
    </font>
    <font>
      <u/>
      <sz val="10"/>
      <color theme="0"/>
      <name val="Arial"/>
      <family val="2"/>
    </font>
    <font>
      <b/>
      <i/>
      <sz val="8"/>
      <color theme="0"/>
      <name val="Verdana"/>
      <family val="2"/>
    </font>
    <font>
      <u/>
      <sz val="11"/>
      <color theme="0"/>
      <name val="Montserrat"/>
    </font>
    <font>
      <b/>
      <sz val="8"/>
      <color theme="1"/>
      <name val="Montserrat"/>
    </font>
    <font>
      <sz val="10"/>
      <color theme="0"/>
      <name val="Montserrat"/>
    </font>
    <font>
      <sz val="11"/>
      <color theme="0"/>
      <name val="Calibri"/>
      <family val="2"/>
      <scheme val="minor"/>
    </font>
    <font>
      <b/>
      <sz val="10"/>
      <color theme="0"/>
      <name val="Montserrat"/>
    </font>
    <font>
      <b/>
      <sz val="9"/>
      <color theme="0"/>
      <name val="Verdana"/>
      <family val="2"/>
    </font>
    <font>
      <sz val="9"/>
      <color theme="0"/>
      <name val="Montserrat"/>
    </font>
    <font>
      <sz val="10"/>
      <color theme="0"/>
      <name val="Verdana"/>
      <family val="2"/>
    </font>
    <font>
      <sz val="11"/>
      <color theme="0"/>
      <name val="Calibri"/>
      <family val="2"/>
    </font>
  </fonts>
  <fills count="19">
    <fill>
      <patternFill patternType="none"/>
    </fill>
    <fill>
      <patternFill patternType="gray125"/>
    </fill>
    <fill>
      <patternFill patternType="solid">
        <fgColor rgb="FFC6EFCE"/>
      </patternFill>
    </fill>
    <fill>
      <patternFill patternType="solid">
        <fgColor rgb="FFFFCC99"/>
      </patternFill>
    </fill>
    <fill>
      <patternFill patternType="solid">
        <fgColor rgb="FF009A9C"/>
        <bgColor indexed="64"/>
      </patternFill>
    </fill>
    <fill>
      <patternFill patternType="solid">
        <fgColor rgb="FF0E4470"/>
        <bgColor indexed="64"/>
      </patternFill>
    </fill>
    <fill>
      <patternFill patternType="solid">
        <fgColor rgb="FFFFFFFF"/>
        <bgColor rgb="FF000000"/>
      </patternFill>
    </fill>
    <fill>
      <patternFill patternType="solid">
        <fgColor rgb="FFF2F2F2"/>
        <bgColor rgb="FF000000"/>
      </patternFill>
    </fill>
    <fill>
      <patternFill patternType="solid">
        <fgColor rgb="FF0E4470"/>
        <bgColor rgb="FF000000"/>
      </patternFill>
    </fill>
    <fill>
      <patternFill patternType="solid">
        <fgColor indexed="9"/>
        <bgColor auto="1"/>
      </patternFill>
    </fill>
    <fill>
      <patternFill patternType="solid">
        <fgColor indexed="8"/>
        <bgColor auto="1"/>
      </patternFill>
    </fill>
    <fill>
      <patternFill patternType="solid">
        <fgColor theme="0"/>
        <bgColor indexed="64"/>
      </patternFill>
    </fill>
    <fill>
      <patternFill patternType="solid">
        <fgColor rgb="FF02A29A"/>
        <bgColor indexed="64"/>
      </patternFill>
    </fill>
    <fill>
      <patternFill patternType="solid">
        <fgColor rgb="FF2A8CCB"/>
        <bgColor indexed="64"/>
      </patternFill>
    </fill>
    <fill>
      <patternFill patternType="solid">
        <fgColor rgb="FF1A9AA7"/>
        <bgColor indexed="64"/>
      </patternFill>
    </fill>
    <fill>
      <patternFill patternType="solid">
        <fgColor rgb="FFABE2FF"/>
        <bgColor indexed="64"/>
      </patternFill>
    </fill>
    <fill>
      <patternFill patternType="solid">
        <fgColor rgb="FF1A9AA7"/>
        <bgColor rgb="FF000000"/>
      </patternFill>
    </fill>
    <fill>
      <patternFill patternType="solid">
        <fgColor rgb="FFABE2FF"/>
        <bgColor rgb="FF000000"/>
      </patternFill>
    </fill>
    <fill>
      <patternFill patternType="solid">
        <fgColor rgb="FF2A8CCB"/>
        <bgColor rgb="FF000000"/>
      </patternFill>
    </fill>
  </fills>
  <borders count="142">
    <border>
      <left/>
      <right/>
      <top/>
      <bottom/>
      <diagonal/>
    </border>
    <border>
      <left style="thin">
        <color rgb="FF7F7F7F"/>
      </left>
      <right style="thin">
        <color rgb="FF7F7F7F"/>
      </right>
      <top style="thin">
        <color rgb="FF7F7F7F"/>
      </top>
      <bottom style="thin">
        <color rgb="FF7F7F7F"/>
      </bottom>
      <diagonal/>
    </border>
    <border>
      <left style="thin">
        <color rgb="FF003366"/>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rgb="FF003366"/>
      </right>
      <top style="thin">
        <color theme="0"/>
      </top>
      <bottom style="thin">
        <color theme="0"/>
      </bottom>
      <diagonal/>
    </border>
    <border>
      <left style="thin">
        <color rgb="FF003366"/>
      </left>
      <right style="thin">
        <color theme="0"/>
      </right>
      <top style="thin">
        <color theme="0"/>
      </top>
      <bottom style="thin">
        <color rgb="FF003366"/>
      </bottom>
      <diagonal/>
    </border>
    <border>
      <left style="thin">
        <color theme="0"/>
      </left>
      <right style="thin">
        <color theme="0"/>
      </right>
      <top style="thin">
        <color theme="0"/>
      </top>
      <bottom style="thin">
        <color rgb="FF003366"/>
      </bottom>
      <diagonal/>
    </border>
    <border>
      <left style="thin">
        <color theme="0"/>
      </left>
      <right style="thin">
        <color rgb="FF003366"/>
      </right>
      <top style="thin">
        <color theme="0"/>
      </top>
      <bottom style="thin">
        <color rgb="FF003366"/>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rgb="FF003366"/>
      </left>
      <right/>
      <top style="thin">
        <color rgb="FF003366"/>
      </top>
      <bottom style="thin">
        <color rgb="FF003366"/>
      </bottom>
      <diagonal/>
    </border>
    <border>
      <left/>
      <right/>
      <top style="thin">
        <color rgb="FF003366"/>
      </top>
      <bottom style="thin">
        <color rgb="FF003366"/>
      </bottom>
      <diagonal/>
    </border>
    <border>
      <left/>
      <right style="thin">
        <color rgb="FF003366"/>
      </right>
      <top style="thin">
        <color rgb="FF003366"/>
      </top>
      <bottom style="thin">
        <color rgb="FF003366"/>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top style="thick">
        <color indexed="9"/>
      </top>
      <bottom/>
      <diagonal/>
    </border>
    <border>
      <left style="thick">
        <color indexed="9"/>
      </left>
      <right/>
      <top style="thick">
        <color indexed="9"/>
      </top>
      <bottom/>
      <diagonal/>
    </border>
    <border>
      <left/>
      <right/>
      <top/>
      <bottom style="thick">
        <color indexed="9"/>
      </bottom>
      <diagonal/>
    </border>
    <border>
      <left style="thick">
        <color indexed="9"/>
      </left>
      <right/>
      <top/>
      <bottom style="thick">
        <color indexed="9"/>
      </bottom>
      <diagonal/>
    </border>
    <border>
      <left style="thick">
        <color indexed="9"/>
      </left>
      <right/>
      <top/>
      <bottom/>
      <diagonal/>
    </border>
    <border>
      <left style="thin">
        <color rgb="FF009A9C"/>
      </left>
      <right/>
      <top style="thin">
        <color rgb="FF009A9C"/>
      </top>
      <bottom/>
      <diagonal/>
    </border>
    <border>
      <left/>
      <right/>
      <top style="thin">
        <color rgb="FF009A9C"/>
      </top>
      <bottom/>
      <diagonal/>
    </border>
    <border>
      <left/>
      <right style="thin">
        <color rgb="FF009A9C"/>
      </right>
      <top style="thin">
        <color rgb="FF009A9C"/>
      </top>
      <bottom/>
      <diagonal/>
    </border>
    <border>
      <left style="thin">
        <color rgb="FF009A9C"/>
      </left>
      <right/>
      <top/>
      <bottom/>
      <diagonal/>
    </border>
    <border>
      <left/>
      <right style="thin">
        <color rgb="FF009A9C"/>
      </right>
      <top/>
      <bottom/>
      <diagonal/>
    </border>
    <border>
      <left style="thin">
        <color rgb="FF009A9C"/>
      </left>
      <right/>
      <top/>
      <bottom style="thin">
        <color rgb="FF009A9C"/>
      </bottom>
      <diagonal/>
    </border>
    <border>
      <left/>
      <right/>
      <top/>
      <bottom style="thin">
        <color rgb="FF009A9C"/>
      </bottom>
      <diagonal/>
    </border>
    <border>
      <left/>
      <right style="thin">
        <color rgb="FF009A9C"/>
      </right>
      <top/>
      <bottom style="thin">
        <color rgb="FF009A9C"/>
      </bottom>
      <diagonal/>
    </border>
    <border>
      <left style="thin">
        <color rgb="FF0C435E"/>
      </left>
      <right style="thin">
        <color rgb="FF0C435E"/>
      </right>
      <top style="thin">
        <color rgb="FF0C435E"/>
      </top>
      <bottom style="thin">
        <color indexed="64"/>
      </bottom>
      <diagonal/>
    </border>
    <border>
      <left style="thin">
        <color rgb="FF0C435E"/>
      </left>
      <right style="thin">
        <color rgb="FF0C435E"/>
      </right>
      <top style="thin">
        <color rgb="FF0C435E"/>
      </top>
      <bottom style="thin">
        <color rgb="FF0C435E"/>
      </bottom>
      <diagonal/>
    </border>
    <border>
      <left/>
      <right style="thin">
        <color indexed="11"/>
      </right>
      <top/>
      <bottom style="thin">
        <color indexed="11"/>
      </bottom>
      <diagonal/>
    </border>
    <border>
      <left/>
      <right/>
      <top/>
      <bottom style="thin">
        <color indexed="11"/>
      </bottom>
      <diagonal/>
    </border>
    <border>
      <left style="thin">
        <color indexed="11"/>
      </left>
      <right/>
      <top/>
      <bottom style="thin">
        <color indexed="11"/>
      </bottom>
      <diagonal/>
    </border>
    <border>
      <left/>
      <right style="thin">
        <color indexed="11"/>
      </right>
      <top/>
      <bottom/>
      <diagonal/>
    </border>
    <border>
      <left style="thin">
        <color indexed="11"/>
      </left>
      <right/>
      <top/>
      <bottom/>
      <diagonal/>
    </border>
    <border>
      <left style="medium">
        <color indexed="9"/>
      </left>
      <right style="medium">
        <color indexed="9"/>
      </right>
      <top style="medium">
        <color indexed="9"/>
      </top>
      <bottom style="medium">
        <color indexed="9"/>
      </bottom>
      <diagonal/>
    </border>
    <border>
      <left/>
      <right/>
      <top style="medium">
        <color indexed="9"/>
      </top>
      <bottom/>
      <diagonal/>
    </border>
    <border>
      <left style="thin">
        <color indexed="11"/>
      </left>
      <right/>
      <top style="medium">
        <color indexed="9"/>
      </top>
      <bottom/>
      <diagonal/>
    </border>
    <border>
      <left/>
      <right/>
      <top style="medium">
        <color indexed="9"/>
      </top>
      <bottom style="medium">
        <color indexed="9"/>
      </bottom>
      <diagonal/>
    </border>
    <border>
      <left/>
      <right style="thin">
        <color indexed="11"/>
      </right>
      <top style="thin">
        <color indexed="11"/>
      </top>
      <bottom/>
      <diagonal/>
    </border>
    <border>
      <left/>
      <right/>
      <top style="thin">
        <color indexed="11"/>
      </top>
      <bottom/>
      <diagonal/>
    </border>
    <border>
      <left style="thick">
        <color indexed="9"/>
      </left>
      <right/>
      <top style="thick">
        <color indexed="9"/>
      </top>
      <bottom style="thick">
        <color indexed="9"/>
      </bottom>
      <diagonal/>
    </border>
    <border>
      <left/>
      <right/>
      <top style="medium">
        <color indexed="8"/>
      </top>
      <bottom/>
      <diagonal/>
    </border>
    <border>
      <left style="medium">
        <color indexed="8"/>
      </left>
      <right/>
      <top/>
      <bottom/>
      <diagonal/>
    </border>
    <border>
      <left style="thin">
        <color indexed="11"/>
      </left>
      <right style="medium">
        <color indexed="8"/>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dotted">
        <color indexed="8"/>
      </bottom>
      <diagonal/>
    </border>
    <border>
      <left style="thin">
        <color indexed="11"/>
      </left>
      <right style="medium">
        <color indexed="8"/>
      </right>
      <top style="thin">
        <color indexed="11"/>
      </top>
      <bottom/>
      <diagonal/>
    </border>
    <border>
      <left style="thin">
        <color indexed="11"/>
      </left>
      <right style="thin">
        <color indexed="11"/>
      </right>
      <top style="thin">
        <color indexed="11"/>
      </top>
      <bottom/>
      <diagonal/>
    </border>
    <border>
      <left/>
      <right style="medium">
        <color indexed="8"/>
      </right>
      <top/>
      <bottom style="thick">
        <color indexed="9"/>
      </bottom>
      <diagonal/>
    </border>
    <border>
      <left style="medium">
        <color indexed="8"/>
      </left>
      <right/>
      <top style="thin">
        <color indexed="11"/>
      </top>
      <bottom/>
      <diagonal/>
    </border>
    <border>
      <left/>
      <right style="medium">
        <color indexed="8"/>
      </right>
      <top style="thick">
        <color indexed="9"/>
      </top>
      <bottom/>
      <diagonal/>
    </border>
    <border>
      <left style="thin">
        <color rgb="FF0E4470"/>
      </left>
      <right/>
      <top style="thin">
        <color rgb="FF0E4470"/>
      </top>
      <bottom/>
      <diagonal/>
    </border>
    <border>
      <left/>
      <right style="thin">
        <color indexed="11"/>
      </right>
      <top style="thin">
        <color rgb="FF0E4470"/>
      </top>
      <bottom style="thin">
        <color indexed="11"/>
      </bottom>
      <diagonal/>
    </border>
    <border>
      <left style="thin">
        <color indexed="11"/>
      </left>
      <right style="thin">
        <color indexed="11"/>
      </right>
      <top style="thin">
        <color rgb="FF0E4470"/>
      </top>
      <bottom style="thin">
        <color indexed="11"/>
      </bottom>
      <diagonal/>
    </border>
    <border>
      <left style="thin">
        <color indexed="11"/>
      </left>
      <right style="thin">
        <color rgb="FF0E4470"/>
      </right>
      <top style="thin">
        <color rgb="FF0E4470"/>
      </top>
      <bottom style="thin">
        <color indexed="11"/>
      </bottom>
      <diagonal/>
    </border>
    <border>
      <left style="thin">
        <color rgb="FF0E4470"/>
      </left>
      <right style="thin">
        <color indexed="11"/>
      </right>
      <top/>
      <bottom/>
      <diagonal/>
    </border>
    <border>
      <left style="thin">
        <color indexed="11"/>
      </left>
      <right style="thin">
        <color rgb="FF0E4470"/>
      </right>
      <top style="thin">
        <color indexed="11"/>
      </top>
      <bottom/>
      <diagonal/>
    </border>
    <border>
      <left style="thin">
        <color rgb="FF0E4470"/>
      </left>
      <right/>
      <top/>
      <bottom/>
      <diagonal/>
    </border>
    <border>
      <left/>
      <right style="thin">
        <color rgb="FF0E4470"/>
      </right>
      <top/>
      <bottom/>
      <diagonal/>
    </border>
    <border>
      <left style="thin">
        <color rgb="FF0E4470"/>
      </left>
      <right style="dotted">
        <color indexed="8"/>
      </right>
      <top/>
      <bottom/>
      <diagonal/>
    </border>
    <border>
      <left style="dotted">
        <color indexed="8"/>
      </left>
      <right style="thin">
        <color rgb="FF0E4470"/>
      </right>
      <top/>
      <bottom/>
      <diagonal/>
    </border>
    <border>
      <left style="thin">
        <color rgb="FF0E4470"/>
      </left>
      <right/>
      <top/>
      <bottom style="thin">
        <color rgb="FF0E4470"/>
      </bottom>
      <diagonal/>
    </border>
    <border>
      <left/>
      <right/>
      <top/>
      <bottom style="thin">
        <color rgb="FF0E4470"/>
      </bottom>
      <diagonal/>
    </border>
    <border>
      <left/>
      <right style="thin">
        <color rgb="FF0E4470"/>
      </right>
      <top/>
      <bottom style="thin">
        <color rgb="FF0E4470"/>
      </bottom>
      <diagonal/>
    </border>
    <border>
      <left style="thin">
        <color indexed="11"/>
      </left>
      <right style="thin">
        <color indexed="8"/>
      </right>
      <top style="thin">
        <color indexed="11"/>
      </top>
      <bottom style="thin">
        <color indexed="8"/>
      </bottom>
      <diagonal/>
    </border>
    <border>
      <left style="thin">
        <color indexed="11"/>
      </left>
      <right style="thin">
        <color indexed="11"/>
      </right>
      <top style="thin">
        <color indexed="11"/>
      </top>
      <bottom style="thin">
        <color indexed="8"/>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medium">
        <color indexed="8"/>
      </top>
      <bottom style="thin">
        <color indexed="11"/>
      </bottom>
      <diagonal/>
    </border>
    <border>
      <left style="thin">
        <color indexed="8"/>
      </left>
      <right style="thin">
        <color indexed="11"/>
      </right>
      <top style="thin">
        <color indexed="8"/>
      </top>
      <bottom style="medium">
        <color indexed="8"/>
      </bottom>
      <diagonal/>
    </border>
    <border>
      <left style="thin">
        <color indexed="8"/>
      </left>
      <right style="thin">
        <color indexed="11"/>
      </right>
      <top style="thin">
        <color indexed="8"/>
      </top>
      <bottom style="thin">
        <color indexed="8"/>
      </bottom>
      <diagonal/>
    </border>
    <border>
      <left style="thin">
        <color indexed="8"/>
      </left>
      <right style="thin">
        <color indexed="11"/>
      </right>
      <top style="medium">
        <color indexed="8"/>
      </top>
      <bottom style="thin">
        <color indexed="8"/>
      </bottom>
      <diagonal/>
    </border>
    <border>
      <left style="thin">
        <color indexed="11"/>
      </left>
      <right style="thin">
        <color indexed="11"/>
      </right>
      <top style="thin">
        <color indexed="8"/>
      </top>
      <bottom style="medium">
        <color indexed="8"/>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ck">
        <color indexed="9"/>
      </top>
      <bottom style="thin">
        <color indexed="11"/>
      </bottom>
      <diagonal/>
    </border>
    <border>
      <left style="thin">
        <color indexed="11"/>
      </left>
      <right style="thin">
        <color indexed="11"/>
      </right>
      <top style="thick">
        <color indexed="9"/>
      </top>
      <bottom style="thin">
        <color indexed="11"/>
      </bottom>
      <diagonal/>
    </border>
    <border>
      <left style="medium">
        <color indexed="8"/>
      </left>
      <right style="thin">
        <color indexed="11"/>
      </right>
      <top style="thick">
        <color indexed="9"/>
      </top>
      <bottom style="thin">
        <color indexed="11"/>
      </bottom>
      <diagonal/>
    </border>
    <border>
      <left style="thin">
        <color indexed="11"/>
      </left>
      <right/>
      <top style="thin">
        <color indexed="11"/>
      </top>
      <bottom style="thick">
        <color indexed="9"/>
      </bottom>
      <diagonal/>
    </border>
    <border>
      <left style="thin">
        <color indexed="11"/>
      </left>
      <right style="thin">
        <color indexed="11"/>
      </right>
      <top style="thin">
        <color indexed="11"/>
      </top>
      <bottom style="thick">
        <color indexed="9"/>
      </bottom>
      <diagonal/>
    </border>
    <border>
      <left style="thick">
        <color indexed="9"/>
      </left>
      <right style="thin">
        <color indexed="11"/>
      </right>
      <top/>
      <bottom style="thick">
        <color indexed="9"/>
      </bottom>
      <diagonal/>
    </border>
    <border>
      <left style="thin">
        <color indexed="11"/>
      </left>
      <right style="thick">
        <color indexed="9"/>
      </right>
      <top style="thin">
        <color indexed="11"/>
      </top>
      <bottom style="thick">
        <color indexed="9"/>
      </bottom>
      <diagonal/>
    </border>
    <border>
      <left style="thin">
        <color indexed="11"/>
      </left>
      <right/>
      <top style="thick">
        <color indexed="9"/>
      </top>
      <bottom style="thin">
        <color indexed="11"/>
      </bottom>
      <diagonal/>
    </border>
    <border>
      <left/>
      <right style="thin">
        <color indexed="11"/>
      </right>
      <top style="thick">
        <color indexed="9"/>
      </top>
      <bottom style="thin">
        <color indexed="11"/>
      </bottom>
      <diagonal/>
    </border>
    <border>
      <left style="thin">
        <color indexed="11"/>
      </left>
      <right style="thick">
        <color indexed="9"/>
      </right>
      <top style="thick">
        <color indexed="9"/>
      </top>
      <bottom style="thin">
        <color indexed="11"/>
      </bottom>
      <diagonal/>
    </border>
    <border>
      <left style="thin">
        <color indexed="11"/>
      </left>
      <right style="thin">
        <color indexed="11"/>
      </right>
      <top style="thick">
        <color indexed="9"/>
      </top>
      <bottom style="thick">
        <color indexed="9"/>
      </bottom>
      <diagonal/>
    </border>
    <border>
      <left/>
      <right style="thin">
        <color indexed="11"/>
      </right>
      <top style="thick">
        <color indexed="9"/>
      </top>
      <bottom style="thick">
        <color indexed="9"/>
      </bottom>
      <diagonal/>
    </border>
    <border>
      <left style="thin">
        <color rgb="FF0E4470"/>
      </left>
      <right style="thin">
        <color rgb="FF0E4470"/>
      </right>
      <top style="thick">
        <color indexed="9"/>
      </top>
      <bottom style="thin">
        <color rgb="FF0E4470"/>
      </bottom>
      <diagonal/>
    </border>
    <border>
      <left style="thin">
        <color indexed="8"/>
      </left>
      <right/>
      <top style="thick">
        <color indexed="9"/>
      </top>
      <bottom style="thin">
        <color indexed="11"/>
      </bottom>
      <diagonal/>
    </border>
    <border>
      <left style="thin">
        <color rgb="FF0E4470"/>
      </left>
      <right style="thin">
        <color rgb="FF0E4470"/>
      </right>
      <top style="thin">
        <color rgb="FF0E4470"/>
      </top>
      <bottom style="thin">
        <color rgb="FF0E4470"/>
      </bottom>
      <diagonal/>
    </border>
    <border>
      <left style="medium">
        <color indexed="8"/>
      </left>
      <right style="thin">
        <color indexed="11"/>
      </right>
      <top style="thin">
        <color indexed="11"/>
      </top>
      <bottom/>
      <diagonal/>
    </border>
    <border>
      <left style="thin">
        <color indexed="11"/>
      </left>
      <right style="thin">
        <color indexed="8"/>
      </right>
      <top style="thin">
        <color indexed="11"/>
      </top>
      <bottom/>
      <diagonal/>
    </border>
    <border>
      <left style="thin">
        <color indexed="8"/>
      </left>
      <right/>
      <top style="thin">
        <color indexed="11"/>
      </top>
      <bottom/>
      <diagonal/>
    </border>
    <border>
      <left style="thin">
        <color rgb="FF0E4470"/>
      </left>
      <right style="thin">
        <color indexed="11"/>
      </right>
      <top style="thin">
        <color rgb="FF0E4470"/>
      </top>
      <bottom style="thin">
        <color indexed="11"/>
      </bottom>
      <diagonal/>
    </border>
    <border>
      <left style="thin">
        <color indexed="11"/>
      </left>
      <right style="thin">
        <color indexed="8"/>
      </right>
      <top style="thin">
        <color rgb="FF0E4470"/>
      </top>
      <bottom style="thin">
        <color indexed="11"/>
      </bottom>
      <diagonal/>
    </border>
    <border>
      <left style="thin">
        <color indexed="8"/>
      </left>
      <right/>
      <top style="thin">
        <color rgb="FF0E4470"/>
      </top>
      <bottom style="thin">
        <color indexed="11"/>
      </bottom>
      <diagonal/>
    </border>
    <border>
      <left style="thin">
        <color rgb="FF0E4470"/>
      </left>
      <right style="thin">
        <color indexed="11"/>
      </right>
      <top style="thin">
        <color indexed="11"/>
      </top>
      <bottom style="thin">
        <color indexed="8"/>
      </bottom>
      <diagonal/>
    </border>
    <border>
      <left style="thin">
        <color rgb="FF0E4470"/>
      </left>
      <right style="thin">
        <color indexed="11"/>
      </right>
      <top style="thin">
        <color indexed="8"/>
      </top>
      <bottom style="thin">
        <color indexed="11"/>
      </bottom>
      <diagonal/>
    </border>
    <border>
      <left style="thin">
        <color rgb="FF0E4470"/>
      </left>
      <right style="thin">
        <color indexed="11"/>
      </right>
      <top style="thin">
        <color indexed="8"/>
      </top>
      <bottom style="thin">
        <color indexed="8"/>
      </bottom>
      <diagonal/>
    </border>
    <border>
      <left style="thin">
        <color rgb="FF0E4470"/>
      </left>
      <right style="thin">
        <color indexed="11"/>
      </right>
      <top style="thin">
        <color indexed="8"/>
      </top>
      <bottom style="medium">
        <color indexed="8"/>
      </bottom>
      <diagonal/>
    </border>
    <border>
      <left style="thin">
        <color rgb="FF0E4470"/>
      </left>
      <right style="thin">
        <color indexed="8"/>
      </right>
      <top style="medium">
        <color indexed="8"/>
      </top>
      <bottom style="thin">
        <color indexed="11"/>
      </bottom>
      <diagonal/>
    </border>
    <border>
      <left style="thin">
        <color rgb="FF0E4470"/>
      </left>
      <right style="thin">
        <color indexed="8"/>
      </right>
      <top style="thin">
        <color indexed="11"/>
      </top>
      <bottom style="thin">
        <color indexed="11"/>
      </bottom>
      <diagonal/>
    </border>
    <border>
      <left style="thin">
        <color rgb="FF0E4470"/>
      </left>
      <right style="thin">
        <color indexed="8"/>
      </right>
      <top style="thin">
        <color indexed="11"/>
      </top>
      <bottom style="thin">
        <color indexed="8"/>
      </bottom>
      <diagonal/>
    </border>
    <border>
      <left style="thin">
        <color rgb="FF0E4470"/>
      </left>
      <right style="thin">
        <color indexed="8"/>
      </right>
      <top style="thin">
        <color indexed="8"/>
      </top>
      <bottom style="thin">
        <color indexed="11"/>
      </bottom>
      <diagonal/>
    </border>
    <border>
      <left style="thin">
        <color rgb="FF0E4470"/>
      </left>
      <right style="thin">
        <color indexed="8"/>
      </right>
      <top style="thin">
        <color indexed="11"/>
      </top>
      <bottom style="medium">
        <color indexed="8"/>
      </bottom>
      <diagonal/>
    </border>
    <border>
      <left style="thin">
        <color rgb="FF0E4470"/>
      </left>
      <right style="thin">
        <color indexed="11"/>
      </right>
      <top style="medium">
        <color indexed="8"/>
      </top>
      <bottom style="thin">
        <color indexed="11"/>
      </bottom>
      <diagonal/>
    </border>
    <border>
      <left style="thin">
        <color rgb="FF0E4470"/>
      </left>
      <right style="thin">
        <color indexed="11"/>
      </right>
      <top style="thin">
        <color indexed="8"/>
      </top>
      <bottom style="thin">
        <color rgb="FF0E4470"/>
      </bottom>
      <diagonal/>
    </border>
    <border>
      <left style="thin">
        <color indexed="11"/>
      </left>
      <right style="thin">
        <color indexed="8"/>
      </right>
      <top style="thin">
        <color indexed="8"/>
      </top>
      <bottom style="thin">
        <color rgb="FF0E4470"/>
      </bottom>
      <diagonal/>
    </border>
    <border>
      <left style="thin">
        <color indexed="11"/>
      </left>
      <right/>
      <top style="thin">
        <color indexed="8"/>
      </top>
      <bottom style="thin">
        <color indexed="11"/>
      </bottom>
      <diagonal/>
    </border>
    <border>
      <left style="thin">
        <color indexed="11"/>
      </left>
      <right/>
      <top style="thin">
        <color indexed="11"/>
      </top>
      <bottom style="thin">
        <color indexed="8"/>
      </bottom>
      <diagonal/>
    </border>
    <border>
      <left style="thin">
        <color indexed="11"/>
      </left>
      <right/>
      <top style="thin">
        <color indexed="8"/>
      </top>
      <bottom style="thin">
        <color indexed="8"/>
      </bottom>
      <diagonal/>
    </border>
    <border>
      <left style="thin">
        <color indexed="11"/>
      </left>
      <right/>
      <top style="thin">
        <color indexed="8"/>
      </top>
      <bottom style="medium">
        <color indexed="8"/>
      </bottom>
      <diagonal/>
    </border>
    <border>
      <left style="thin">
        <color indexed="11"/>
      </left>
      <right/>
      <top style="medium">
        <color indexed="8"/>
      </top>
      <bottom style="thin">
        <color indexed="8"/>
      </bottom>
      <diagonal/>
    </border>
    <border>
      <left style="thin">
        <color indexed="11"/>
      </left>
      <right/>
      <top style="medium">
        <color indexed="8"/>
      </top>
      <bottom style="thin">
        <color indexed="11"/>
      </bottom>
      <diagonal/>
    </border>
    <border>
      <left style="thin">
        <color indexed="8"/>
      </left>
      <right/>
      <top style="thin">
        <color indexed="8"/>
      </top>
      <bottom style="thin">
        <color rgb="FF0E4470"/>
      </bottom>
      <diagonal/>
    </border>
    <border>
      <left style="thin">
        <color rgb="FF0E4470"/>
      </left>
      <right style="thin">
        <color rgb="FF0E4470"/>
      </right>
      <top style="thin">
        <color rgb="FF0E4470"/>
      </top>
      <bottom style="thin">
        <color indexed="11"/>
      </bottom>
      <diagonal/>
    </border>
    <border>
      <left style="thin">
        <color rgb="FF0E4470"/>
      </left>
      <right style="thin">
        <color rgb="FF0E4470"/>
      </right>
      <top style="thin">
        <color indexed="11"/>
      </top>
      <bottom style="thin">
        <color indexed="8"/>
      </bottom>
      <diagonal/>
    </border>
    <border>
      <left style="thin">
        <color rgb="FF0E4470"/>
      </left>
      <right style="thin">
        <color rgb="FF0E4470"/>
      </right>
      <top style="thin">
        <color indexed="8"/>
      </top>
      <bottom style="thin">
        <color indexed="11"/>
      </bottom>
      <diagonal/>
    </border>
    <border>
      <left style="thin">
        <color rgb="FF0E4470"/>
      </left>
      <right style="thin">
        <color rgb="FF0E4470"/>
      </right>
      <top style="thin">
        <color indexed="8"/>
      </top>
      <bottom style="thin">
        <color indexed="8"/>
      </bottom>
      <diagonal/>
    </border>
    <border>
      <left style="thin">
        <color rgb="FF0E4470"/>
      </left>
      <right style="thin">
        <color rgb="FF0E4470"/>
      </right>
      <top style="thin">
        <color indexed="8"/>
      </top>
      <bottom style="medium">
        <color indexed="8"/>
      </bottom>
      <diagonal/>
    </border>
    <border>
      <left style="thin">
        <color rgb="FF0E4470"/>
      </left>
      <right style="thin">
        <color rgb="FF0E4470"/>
      </right>
      <top style="medium">
        <color indexed="8"/>
      </top>
      <bottom style="thin">
        <color indexed="8"/>
      </bottom>
      <diagonal/>
    </border>
    <border>
      <left style="thin">
        <color rgb="FF0E4470"/>
      </left>
      <right style="thin">
        <color rgb="FF0E4470"/>
      </right>
      <top style="medium">
        <color indexed="8"/>
      </top>
      <bottom/>
      <diagonal/>
    </border>
    <border>
      <left style="thin">
        <color rgb="FF0E4470"/>
      </left>
      <right style="thin">
        <color rgb="FF0E4470"/>
      </right>
      <top/>
      <bottom style="thin">
        <color indexed="8"/>
      </bottom>
      <diagonal/>
    </border>
    <border>
      <left style="thin">
        <color rgb="FF0E4470"/>
      </left>
      <right style="thin">
        <color rgb="FF0E4470"/>
      </right>
      <top style="thin">
        <color indexed="11"/>
      </top>
      <bottom style="thin">
        <color indexed="11"/>
      </bottom>
      <diagonal/>
    </border>
    <border>
      <left style="thin">
        <color rgb="FF0E4470"/>
      </left>
      <right style="thin">
        <color rgb="FF0E4470"/>
      </right>
      <top style="thin">
        <color indexed="11"/>
      </top>
      <bottom style="thin">
        <color rgb="FF0E4470"/>
      </bottom>
      <diagonal/>
    </border>
    <border>
      <left style="thin">
        <color indexed="11"/>
      </left>
      <right/>
      <top style="thick">
        <color indexed="9"/>
      </top>
      <bottom style="thick">
        <color indexed="9"/>
      </bottom>
      <diagonal/>
    </border>
    <border>
      <left style="thin">
        <color indexed="11"/>
      </left>
      <right/>
      <top style="thin">
        <color indexed="11"/>
      </top>
      <bottom/>
      <diagonal/>
    </border>
    <border>
      <left style="medium">
        <color indexed="9"/>
      </left>
      <right style="thin">
        <color indexed="11"/>
      </right>
      <top style="thin">
        <color indexed="11"/>
      </top>
      <bottom/>
      <diagonal/>
    </border>
    <border>
      <left style="medium">
        <color indexed="9"/>
      </left>
      <right/>
      <top style="medium">
        <color indexed="9"/>
      </top>
      <bottom style="medium">
        <color indexed="9"/>
      </bottom>
      <diagonal/>
    </border>
    <border>
      <left style="thin">
        <color indexed="11"/>
      </left>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medium">
        <color indexed="9"/>
      </left>
      <right style="thin">
        <color indexed="11"/>
      </right>
      <top style="thin">
        <color indexed="11"/>
      </top>
      <bottom style="thin">
        <color indexed="11"/>
      </bottom>
      <diagonal/>
    </border>
    <border>
      <left/>
      <right/>
      <top/>
      <bottom style="thin">
        <color theme="0"/>
      </bottom>
      <diagonal/>
    </border>
    <border>
      <left/>
      <right/>
      <top/>
      <bottom style="medium">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s>
  <cellStyleXfs count="7">
    <xf numFmtId="0" fontId="0" fillId="0" borderId="0"/>
    <xf numFmtId="42" fontId="1" fillId="0" borderId="0" applyFont="0" applyFill="0" applyBorder="0" applyAlignment="0" applyProtection="0"/>
    <xf numFmtId="0" fontId="3" fillId="3" borderId="1" applyNumberFormat="0" applyAlignment="0" applyProtection="0"/>
    <xf numFmtId="0" fontId="10" fillId="0" borderId="0"/>
    <xf numFmtId="0" fontId="18" fillId="0" borderId="0" applyNumberFormat="0" applyFill="0" applyBorder="0" applyAlignment="0" applyProtection="0"/>
    <xf numFmtId="0" fontId="2" fillId="2" borderId="0" applyNumberFormat="0" applyBorder="0" applyAlignment="0" applyProtection="0"/>
    <xf numFmtId="0" fontId="21" fillId="0" borderId="0" applyNumberFormat="0" applyFill="0" applyBorder="0" applyProtection="0"/>
  </cellStyleXfs>
  <cellXfs count="353">
    <xf numFmtId="0" fontId="0" fillId="0" borderId="0" xfId="0"/>
    <xf numFmtId="0" fontId="0" fillId="0" borderId="0" xfId="0" applyAlignment="1"/>
    <xf numFmtId="0" fontId="0" fillId="0" borderId="8" xfId="0" applyBorder="1"/>
    <xf numFmtId="0" fontId="0" fillId="0" borderId="9" xfId="0" applyBorder="1"/>
    <xf numFmtId="0" fontId="0" fillId="0" borderId="10" xfId="0" applyBorder="1"/>
    <xf numFmtId="0" fontId="11" fillId="6" borderId="0" xfId="3" applyFont="1" applyFill="1" applyAlignment="1">
      <alignment vertical="center"/>
    </xf>
    <xf numFmtId="3" fontId="11" fillId="6" borderId="0" xfId="3" applyNumberFormat="1" applyFont="1" applyFill="1" applyAlignment="1">
      <alignment vertical="center"/>
    </xf>
    <xf numFmtId="3" fontId="11" fillId="6" borderId="0" xfId="3" applyNumberFormat="1" applyFont="1" applyFill="1" applyAlignment="1">
      <alignment horizontal="center" vertical="center"/>
    </xf>
    <xf numFmtId="4" fontId="11" fillId="6" borderId="0" xfId="3" applyNumberFormat="1" applyFont="1" applyFill="1" applyAlignment="1">
      <alignment horizontal="center" vertical="center"/>
    </xf>
    <xf numFmtId="0" fontId="11" fillId="6" borderId="0" xfId="3" applyFont="1" applyFill="1" applyAlignment="1">
      <alignment horizontal="center" vertical="center"/>
    </xf>
    <xf numFmtId="0" fontId="12" fillId="6" borderId="0" xfId="3" applyFont="1" applyFill="1" applyAlignment="1">
      <alignment vertical="center"/>
    </xf>
    <xf numFmtId="4" fontId="13" fillId="6" borderId="0" xfId="3" applyNumberFormat="1" applyFont="1" applyFill="1" applyAlignment="1">
      <alignment horizontal="center" vertical="center"/>
    </xf>
    <xf numFmtId="0" fontId="14" fillId="6" borderId="0" xfId="3" applyFont="1" applyFill="1" applyAlignment="1">
      <alignment horizontal="center" vertical="center"/>
    </xf>
    <xf numFmtId="0" fontId="13" fillId="6" borderId="0" xfId="3" applyFont="1" applyFill="1" applyAlignment="1">
      <alignment vertical="center"/>
    </xf>
    <xf numFmtId="3" fontId="13" fillId="6" borderId="0" xfId="3" applyNumberFormat="1" applyFont="1" applyFill="1" applyAlignment="1">
      <alignment vertical="center"/>
    </xf>
    <xf numFmtId="0" fontId="15" fillId="6" borderId="0" xfId="3" applyFont="1" applyFill="1" applyAlignment="1">
      <alignment horizontal="center" vertical="center"/>
    </xf>
    <xf numFmtId="4" fontId="13" fillId="6" borderId="0" xfId="3" applyNumberFormat="1" applyFont="1" applyFill="1" applyAlignment="1">
      <alignment vertical="center"/>
    </xf>
    <xf numFmtId="0" fontId="15" fillId="6" borderId="0" xfId="3" applyFont="1" applyFill="1" applyAlignment="1">
      <alignment vertical="center"/>
    </xf>
    <xf numFmtId="0" fontId="16" fillId="6" borderId="0" xfId="3" applyFont="1" applyFill="1" applyAlignment="1">
      <alignment vertical="center"/>
    </xf>
    <xf numFmtId="3" fontId="16" fillId="6" borderId="0" xfId="3" applyNumberFormat="1" applyFont="1" applyFill="1" applyAlignment="1">
      <alignment horizontal="center" vertical="center"/>
    </xf>
    <xf numFmtId="4" fontId="16" fillId="6" borderId="0" xfId="3" applyNumberFormat="1" applyFont="1" applyFill="1" applyAlignment="1">
      <alignment horizontal="center" vertical="center"/>
    </xf>
    <xf numFmtId="0" fontId="16" fillId="6" borderId="0" xfId="3" applyFont="1" applyFill="1" applyAlignment="1">
      <alignment horizontal="center" vertical="center"/>
    </xf>
    <xf numFmtId="0" fontId="17" fillId="6" borderId="0" xfId="3" applyFont="1" applyFill="1" applyAlignment="1">
      <alignment horizontal="center" vertical="center"/>
    </xf>
    <xf numFmtId="9" fontId="11" fillId="6" borderId="0" xfId="3" applyNumberFormat="1" applyFont="1" applyFill="1" applyAlignment="1">
      <alignment vertical="center"/>
    </xf>
    <xf numFmtId="0" fontId="19" fillId="6" borderId="0" xfId="4" applyFont="1" applyFill="1" applyBorder="1" applyAlignment="1" applyProtection="1">
      <alignment horizontal="center" vertical="center"/>
    </xf>
    <xf numFmtId="10" fontId="17" fillId="6" borderId="0" xfId="3" applyNumberFormat="1" applyFont="1" applyFill="1" applyAlignment="1">
      <alignment horizontal="center" vertical="center"/>
    </xf>
    <xf numFmtId="3" fontId="22" fillId="6" borderId="0" xfId="4" applyNumberFormat="1" applyFont="1" applyFill="1" applyBorder="1" applyAlignment="1" applyProtection="1">
      <alignment vertical="center"/>
    </xf>
    <xf numFmtId="164" fontId="11" fillId="6" borderId="0" xfId="3" applyNumberFormat="1" applyFont="1" applyFill="1" applyAlignment="1">
      <alignment vertical="center"/>
    </xf>
    <xf numFmtId="0" fontId="11" fillId="7" borderId="24" xfId="3" applyFont="1" applyFill="1" applyBorder="1" applyAlignment="1">
      <alignment vertical="center"/>
    </xf>
    <xf numFmtId="0" fontId="11" fillId="7" borderId="25" xfId="3" applyFont="1" applyFill="1" applyBorder="1" applyAlignment="1">
      <alignment horizontal="center" vertical="center"/>
    </xf>
    <xf numFmtId="4" fontId="11" fillId="7" borderId="25" xfId="3" applyNumberFormat="1" applyFont="1" applyFill="1" applyBorder="1" applyAlignment="1">
      <alignment horizontal="center" vertical="center"/>
    </xf>
    <xf numFmtId="3" fontId="11" fillId="7" borderId="25" xfId="3" applyNumberFormat="1" applyFont="1" applyFill="1" applyBorder="1" applyAlignment="1">
      <alignment horizontal="center" vertical="center"/>
    </xf>
    <xf numFmtId="0" fontId="11" fillId="7" borderId="26" xfId="3" applyFont="1" applyFill="1" applyBorder="1" applyAlignment="1">
      <alignment vertical="center"/>
    </xf>
    <xf numFmtId="0" fontId="16" fillId="7" borderId="27" xfId="3" applyFont="1" applyFill="1" applyBorder="1" applyAlignment="1">
      <alignment vertical="center"/>
    </xf>
    <xf numFmtId="4" fontId="16" fillId="7" borderId="0" xfId="3" applyNumberFormat="1" applyFont="1" applyFill="1" applyBorder="1" applyAlignment="1">
      <alignment horizontal="center" vertical="center"/>
    </xf>
    <xf numFmtId="0" fontId="16" fillId="7" borderId="28" xfId="3" applyFont="1" applyFill="1" applyBorder="1" applyAlignment="1">
      <alignment vertical="center"/>
    </xf>
    <xf numFmtId="0" fontId="27" fillId="7" borderId="0" xfId="3" applyFont="1" applyFill="1" applyBorder="1" applyAlignment="1">
      <alignment horizontal="right" vertical="center"/>
    </xf>
    <xf numFmtId="0" fontId="26" fillId="7" borderId="0" xfId="3" applyFont="1" applyFill="1" applyBorder="1" applyAlignment="1">
      <alignment horizontal="right" vertical="center"/>
    </xf>
    <xf numFmtId="3" fontId="26" fillId="7" borderId="0" xfId="3" applyNumberFormat="1" applyFont="1" applyFill="1" applyBorder="1" applyAlignment="1">
      <alignment horizontal="center" vertical="center"/>
    </xf>
    <xf numFmtId="3" fontId="16" fillId="7" borderId="0" xfId="3" applyNumberFormat="1" applyFont="1" applyFill="1" applyBorder="1" applyAlignment="1">
      <alignment horizontal="center" vertical="center"/>
    </xf>
    <xf numFmtId="4" fontId="26" fillId="7" borderId="0" xfId="3" applyNumberFormat="1" applyFont="1" applyFill="1" applyBorder="1" applyAlignment="1">
      <alignment horizontal="right" vertical="center"/>
    </xf>
    <xf numFmtId="3" fontId="26" fillId="7" borderId="0" xfId="3" applyNumberFormat="1" applyFont="1" applyFill="1" applyBorder="1" applyAlignment="1">
      <alignment horizontal="right" vertical="center"/>
    </xf>
    <xf numFmtId="4" fontId="27" fillId="7" borderId="0" xfId="3" applyNumberFormat="1" applyFont="1" applyFill="1" applyBorder="1" applyAlignment="1">
      <alignment horizontal="center" vertical="center"/>
    </xf>
    <xf numFmtId="2" fontId="26" fillId="7" borderId="0" xfId="3" applyNumberFormat="1" applyFont="1" applyFill="1" applyBorder="1" applyAlignment="1">
      <alignment horizontal="center" vertical="center"/>
    </xf>
    <xf numFmtId="4" fontId="17" fillId="7" borderId="0" xfId="3" applyNumberFormat="1" applyFont="1" applyFill="1" applyBorder="1" applyAlignment="1">
      <alignment horizontal="center" vertical="center"/>
    </xf>
    <xf numFmtId="3" fontId="17" fillId="7" borderId="0" xfId="3" applyNumberFormat="1" applyFont="1" applyFill="1" applyBorder="1" applyAlignment="1">
      <alignment horizontal="center" vertical="center"/>
    </xf>
    <xf numFmtId="3" fontId="20" fillId="7" borderId="0" xfId="3" applyNumberFormat="1" applyFont="1" applyFill="1" applyBorder="1" applyAlignment="1">
      <alignment horizontal="center" vertical="center"/>
    </xf>
    <xf numFmtId="0" fontId="26" fillId="7" borderId="0" xfId="3" applyFont="1" applyFill="1" applyBorder="1" applyAlignment="1">
      <alignment horizontal="center" vertical="center"/>
    </xf>
    <xf numFmtId="0" fontId="17" fillId="7" borderId="0" xfId="3" applyFont="1" applyFill="1" applyBorder="1" applyAlignment="1">
      <alignment horizontal="center" vertical="center"/>
    </xf>
    <xf numFmtId="0" fontId="16" fillId="7" borderId="0" xfId="3" applyFont="1" applyFill="1" applyBorder="1" applyAlignment="1">
      <alignment horizontal="center" vertical="center"/>
    </xf>
    <xf numFmtId="0" fontId="16" fillId="7" borderId="29" xfId="3" applyFont="1" applyFill="1" applyBorder="1" applyAlignment="1">
      <alignment vertical="center"/>
    </xf>
    <xf numFmtId="0" fontId="16" fillId="7" borderId="30" xfId="3" applyFont="1" applyFill="1" applyBorder="1" applyAlignment="1">
      <alignment horizontal="center" vertical="center"/>
    </xf>
    <xf numFmtId="4" fontId="16" fillId="7" borderId="30" xfId="3" applyNumberFormat="1" applyFont="1" applyFill="1" applyBorder="1" applyAlignment="1">
      <alignment horizontal="center" vertical="center"/>
    </xf>
    <xf numFmtId="0" fontId="16" fillId="7" borderId="31" xfId="3" applyFont="1" applyFill="1" applyBorder="1" applyAlignment="1">
      <alignment vertical="center"/>
    </xf>
    <xf numFmtId="0" fontId="28" fillId="8" borderId="33" xfId="3" applyFont="1" applyFill="1" applyBorder="1" applyAlignment="1">
      <alignment horizontal="center" vertical="center"/>
    </xf>
    <xf numFmtId="3" fontId="28" fillId="8" borderId="33" xfId="3" applyNumberFormat="1" applyFont="1" applyFill="1" applyBorder="1" applyAlignment="1">
      <alignment horizontal="center" vertical="center"/>
    </xf>
    <xf numFmtId="4" fontId="28" fillId="8" borderId="33" xfId="3" applyNumberFormat="1" applyFont="1" applyFill="1" applyBorder="1" applyAlignment="1">
      <alignment horizontal="center" vertical="center"/>
    </xf>
    <xf numFmtId="4" fontId="13" fillId="6" borderId="33" xfId="3" applyNumberFormat="1" applyFont="1" applyFill="1" applyBorder="1" applyAlignment="1">
      <alignment horizontal="center" vertical="center"/>
    </xf>
    <xf numFmtId="4" fontId="13" fillId="6" borderId="32" xfId="3" applyNumberFormat="1" applyFont="1" applyFill="1" applyBorder="1" applyAlignment="1">
      <alignment horizontal="center" vertical="center"/>
    </xf>
    <xf numFmtId="0" fontId="21" fillId="0" borderId="0" xfId="6"/>
    <xf numFmtId="0" fontId="21" fillId="0" borderId="0" xfId="6" applyNumberFormat="1"/>
    <xf numFmtId="3" fontId="32" fillId="9" borderId="0" xfId="6" applyNumberFormat="1" applyFont="1" applyFill="1" applyBorder="1" applyAlignment="1">
      <alignment horizontal="center" vertical="center"/>
    </xf>
    <xf numFmtId="0" fontId="38" fillId="6" borderId="33" xfId="3" applyFont="1" applyFill="1" applyBorder="1" applyAlignment="1">
      <alignment horizontal="center" vertical="center"/>
    </xf>
    <xf numFmtId="0" fontId="38" fillId="6" borderId="32" xfId="3" applyFont="1" applyFill="1" applyBorder="1" applyAlignment="1">
      <alignment horizontal="center" vertical="center"/>
    </xf>
    <xf numFmtId="4" fontId="30" fillId="6" borderId="33" xfId="3" applyNumberFormat="1" applyFont="1" applyFill="1" applyBorder="1" applyAlignment="1">
      <alignment horizontal="center" vertical="center"/>
    </xf>
    <xf numFmtId="0" fontId="21" fillId="0" borderId="0" xfId="6" applyFont="1" applyAlignment="1"/>
    <xf numFmtId="0" fontId="21" fillId="0" borderId="0" xfId="6" applyNumberFormat="1" applyFont="1" applyAlignment="1"/>
    <xf numFmtId="0" fontId="31" fillId="9" borderId="34" xfId="6" applyNumberFormat="1" applyFont="1" applyFill="1" applyBorder="1" applyAlignment="1"/>
    <xf numFmtId="0" fontId="31" fillId="9" borderId="35" xfId="6" applyNumberFormat="1" applyFont="1" applyFill="1" applyBorder="1" applyAlignment="1"/>
    <xf numFmtId="0" fontId="31" fillId="9" borderId="36" xfId="6" applyNumberFormat="1" applyFont="1" applyFill="1" applyBorder="1" applyAlignment="1"/>
    <xf numFmtId="0" fontId="31" fillId="9" borderId="37" xfId="6" applyNumberFormat="1" applyFont="1" applyFill="1" applyBorder="1" applyAlignment="1"/>
    <xf numFmtId="0" fontId="31" fillId="9" borderId="0" xfId="6" applyNumberFormat="1" applyFont="1" applyFill="1" applyBorder="1" applyAlignment="1"/>
    <xf numFmtId="0" fontId="31" fillId="9" borderId="38" xfId="6" applyNumberFormat="1" applyFont="1" applyFill="1" applyBorder="1" applyAlignment="1"/>
    <xf numFmtId="0" fontId="41" fillId="9" borderId="0" xfId="6" applyNumberFormat="1" applyFont="1" applyFill="1" applyBorder="1" applyAlignment="1"/>
    <xf numFmtId="165" fontId="31" fillId="9" borderId="0" xfId="6" applyNumberFormat="1" applyFont="1" applyFill="1" applyBorder="1" applyAlignment="1"/>
    <xf numFmtId="49" fontId="42" fillId="9" borderId="0" xfId="6" applyNumberFormat="1" applyFont="1" applyFill="1" applyBorder="1" applyAlignment="1">
      <alignment horizontal="left"/>
    </xf>
    <xf numFmtId="166" fontId="31" fillId="9" borderId="0" xfId="6" applyNumberFormat="1" applyFont="1" applyFill="1" applyBorder="1" applyAlignment="1">
      <alignment horizontal="center"/>
    </xf>
    <xf numFmtId="0" fontId="31" fillId="9" borderId="46" xfId="6" applyNumberFormat="1" applyFont="1" applyFill="1" applyBorder="1" applyAlignment="1"/>
    <xf numFmtId="0" fontId="31" fillId="9" borderId="47" xfId="6" applyNumberFormat="1" applyFont="1" applyFill="1" applyBorder="1" applyAlignment="1"/>
    <xf numFmtId="0" fontId="31" fillId="9" borderId="48" xfId="6" applyNumberFormat="1" applyFont="1" applyFill="1" applyBorder="1" applyAlignment="1"/>
    <xf numFmtId="167" fontId="31" fillId="9" borderId="0" xfId="6" applyNumberFormat="1" applyFont="1" applyFill="1" applyBorder="1" applyAlignment="1"/>
    <xf numFmtId="0" fontId="43" fillId="9" borderId="0" xfId="6" applyNumberFormat="1" applyFont="1" applyFill="1" applyBorder="1" applyAlignment="1"/>
    <xf numFmtId="0" fontId="47" fillId="9" borderId="0" xfId="6" applyNumberFormat="1" applyFont="1" applyFill="1" applyBorder="1" applyAlignment="1">
      <alignment horizontal="center" vertical="center" wrapText="1"/>
    </xf>
    <xf numFmtId="49" fontId="43" fillId="9" borderId="0" xfId="6" applyNumberFormat="1" applyFont="1" applyFill="1" applyBorder="1" applyAlignment="1"/>
    <xf numFmtId="0" fontId="47" fillId="9" borderId="0" xfId="6" applyNumberFormat="1" applyFont="1" applyFill="1" applyBorder="1" applyAlignment="1">
      <alignment vertical="center"/>
    </xf>
    <xf numFmtId="0" fontId="43" fillId="9" borderId="0" xfId="6" applyNumberFormat="1" applyFont="1" applyFill="1" applyBorder="1" applyAlignment="1">
      <alignment horizontal="center"/>
    </xf>
    <xf numFmtId="0" fontId="46" fillId="9" borderId="37" xfId="6" applyNumberFormat="1" applyFont="1" applyFill="1" applyBorder="1" applyAlignment="1"/>
    <xf numFmtId="0" fontId="46" fillId="9" borderId="0" xfId="6" applyNumberFormat="1" applyFont="1" applyFill="1" applyBorder="1" applyAlignment="1"/>
    <xf numFmtId="0" fontId="31" fillId="9" borderId="52" xfId="6" applyNumberFormat="1" applyFont="1" applyFill="1" applyBorder="1" applyAlignment="1"/>
    <xf numFmtId="0" fontId="43" fillId="9" borderId="52" xfId="6" applyNumberFormat="1" applyFont="1" applyFill="1" applyBorder="1" applyAlignment="1">
      <alignment horizontal="center"/>
    </xf>
    <xf numFmtId="0" fontId="31" fillId="9" borderId="43" xfId="6" applyNumberFormat="1" applyFont="1" applyFill="1" applyBorder="1" applyAlignment="1"/>
    <xf numFmtId="0" fontId="31" fillId="9" borderId="44" xfId="6" applyNumberFormat="1" applyFont="1" applyFill="1" applyBorder="1" applyAlignment="1"/>
    <xf numFmtId="0" fontId="31" fillId="9" borderId="56" xfId="6" applyNumberFormat="1" applyFont="1" applyFill="1" applyBorder="1" applyAlignment="1"/>
    <xf numFmtId="0" fontId="31" fillId="9" borderId="53" xfId="6" applyNumberFormat="1" applyFont="1" applyFill="1" applyBorder="1" applyAlignment="1"/>
    <xf numFmtId="0" fontId="31" fillId="9" borderId="64" xfId="6" applyNumberFormat="1" applyFont="1" applyFill="1" applyBorder="1" applyAlignment="1"/>
    <xf numFmtId="0" fontId="31" fillId="9" borderId="65" xfId="6" applyNumberFormat="1" applyFont="1" applyFill="1" applyBorder="1" applyAlignment="1"/>
    <xf numFmtId="0" fontId="31" fillId="9" borderId="66" xfId="6" applyNumberFormat="1" applyFont="1" applyFill="1" applyBorder="1" applyAlignment="1"/>
    <xf numFmtId="0" fontId="31" fillId="9" borderId="67" xfId="6" applyNumberFormat="1" applyFont="1" applyFill="1" applyBorder="1" applyAlignment="1"/>
    <xf numFmtId="0" fontId="46" fillId="9" borderId="66" xfId="6" applyNumberFormat="1" applyFont="1" applyFill="1" applyBorder="1" applyAlignment="1"/>
    <xf numFmtId="0" fontId="46" fillId="9" borderId="67" xfId="6" applyNumberFormat="1" applyFont="1" applyFill="1" applyBorder="1" applyAlignment="1"/>
    <xf numFmtId="0" fontId="43" fillId="9" borderId="67" xfId="6" applyNumberFormat="1" applyFont="1" applyFill="1" applyBorder="1" applyAlignment="1">
      <alignment horizontal="center"/>
    </xf>
    <xf numFmtId="0" fontId="47" fillId="9" borderId="64" xfId="6" applyNumberFormat="1" applyFont="1" applyFill="1" applyBorder="1" applyAlignment="1">
      <alignment horizontal="center" vertical="center" wrapText="1"/>
    </xf>
    <xf numFmtId="0" fontId="31" fillId="9" borderId="68" xfId="6" applyNumberFormat="1" applyFont="1" applyFill="1" applyBorder="1" applyAlignment="1"/>
    <xf numFmtId="0" fontId="31" fillId="9" borderId="69" xfId="6" applyNumberFormat="1" applyFont="1" applyFill="1" applyBorder="1" applyAlignment="1"/>
    <xf numFmtId="0" fontId="31" fillId="9" borderId="70" xfId="6" applyNumberFormat="1" applyFont="1" applyFill="1" applyBorder="1" applyAlignment="1"/>
    <xf numFmtId="168" fontId="43" fillId="9" borderId="38" xfId="6" applyNumberFormat="1" applyFont="1" applyFill="1" applyBorder="1" applyAlignment="1">
      <alignment horizontal="center" vertical="center" wrapText="1"/>
    </xf>
    <xf numFmtId="168" fontId="49" fillId="9" borderId="38" xfId="6" applyNumberFormat="1" applyFont="1" applyFill="1" applyBorder="1" applyAlignment="1">
      <alignment horizontal="center" vertical="center" wrapText="1"/>
    </xf>
    <xf numFmtId="0" fontId="46" fillId="9" borderId="38" xfId="6" applyNumberFormat="1" applyFont="1" applyFill="1" applyBorder="1" applyAlignment="1"/>
    <xf numFmtId="0" fontId="50" fillId="9" borderId="0" xfId="6" applyNumberFormat="1" applyFont="1" applyFill="1" applyBorder="1" applyAlignment="1"/>
    <xf numFmtId="0" fontId="46" fillId="9" borderId="64" xfId="6" applyNumberFormat="1" applyFont="1" applyFill="1" applyBorder="1" applyAlignment="1"/>
    <xf numFmtId="0" fontId="46" fillId="9" borderId="65" xfId="6" applyNumberFormat="1" applyFont="1" applyFill="1" applyBorder="1" applyAlignment="1"/>
    <xf numFmtId="0" fontId="43" fillId="9" borderId="64" xfId="6" applyNumberFormat="1" applyFont="1" applyFill="1" applyBorder="1" applyAlignment="1">
      <alignment horizontal="center"/>
    </xf>
    <xf numFmtId="0" fontId="43" fillId="9" borderId="65" xfId="6" applyNumberFormat="1" applyFont="1" applyFill="1" applyBorder="1" applyAlignment="1">
      <alignment horizontal="center"/>
    </xf>
    <xf numFmtId="0" fontId="47" fillId="9" borderId="64" xfId="6" applyNumberFormat="1" applyFont="1" applyFill="1" applyBorder="1" applyAlignment="1">
      <alignment vertical="center"/>
    </xf>
    <xf numFmtId="0" fontId="47" fillId="9" borderId="65" xfId="6" applyNumberFormat="1" applyFont="1" applyFill="1" applyBorder="1" applyAlignment="1">
      <alignment horizontal="center" vertical="center"/>
    </xf>
    <xf numFmtId="0" fontId="48" fillId="9" borderId="64" xfId="6" applyNumberFormat="1" applyFont="1" applyFill="1" applyBorder="1" applyAlignment="1">
      <alignment horizontal="left" vertical="center"/>
    </xf>
    <xf numFmtId="169" fontId="46" fillId="9" borderId="65" xfId="6" applyNumberFormat="1" applyFont="1" applyFill="1" applyBorder="1" applyAlignment="1"/>
    <xf numFmtId="167" fontId="31" fillId="9" borderId="69" xfId="6" applyNumberFormat="1" applyFont="1" applyFill="1" applyBorder="1" applyAlignment="1"/>
    <xf numFmtId="49" fontId="44" fillId="9" borderId="0" xfId="6" applyNumberFormat="1" applyFont="1" applyFill="1" applyBorder="1" applyAlignment="1">
      <alignment horizontal="center" vertical="center" wrapText="1"/>
    </xf>
    <xf numFmtId="168" fontId="45" fillId="9" borderId="0" xfId="6" applyNumberFormat="1" applyFont="1" applyFill="1" applyBorder="1" applyAlignment="1">
      <alignment vertical="center" wrapText="1"/>
    </xf>
    <xf numFmtId="0" fontId="43" fillId="9" borderId="0" xfId="6" applyNumberFormat="1" applyFont="1" applyFill="1" applyBorder="1" applyAlignment="1">
      <alignment horizontal="center" vertical="center" wrapText="1"/>
    </xf>
    <xf numFmtId="166" fontId="31" fillId="9" borderId="0" xfId="6" applyNumberFormat="1" applyFont="1" applyFill="1" applyBorder="1" applyAlignment="1"/>
    <xf numFmtId="0" fontId="32" fillId="9" borderId="34" xfId="6" applyNumberFormat="1" applyFont="1" applyFill="1" applyBorder="1" applyAlignment="1">
      <alignment vertical="center"/>
    </xf>
    <xf numFmtId="0" fontId="32" fillId="9" borderId="35" xfId="6" applyNumberFormat="1" applyFont="1" applyFill="1" applyBorder="1" applyAlignment="1">
      <alignment vertical="center"/>
    </xf>
    <xf numFmtId="0" fontId="32" fillId="9" borderId="36" xfId="6" applyNumberFormat="1" applyFont="1" applyFill="1" applyBorder="1" applyAlignment="1">
      <alignment vertical="center"/>
    </xf>
    <xf numFmtId="0" fontId="32" fillId="9" borderId="37" xfId="6" applyNumberFormat="1" applyFont="1" applyFill="1" applyBorder="1" applyAlignment="1">
      <alignment vertical="center"/>
    </xf>
    <xf numFmtId="0" fontId="32" fillId="9" borderId="0" xfId="6" applyNumberFormat="1" applyFont="1" applyFill="1" applyBorder="1" applyAlignment="1">
      <alignment vertical="center"/>
    </xf>
    <xf numFmtId="0" fontId="32" fillId="9" borderId="38" xfId="6" applyNumberFormat="1" applyFont="1" applyFill="1" applyBorder="1" applyAlignment="1">
      <alignment vertical="center"/>
    </xf>
    <xf numFmtId="0" fontId="21" fillId="0" borderId="0" xfId="6" applyNumberFormat="1" applyFill="1"/>
    <xf numFmtId="0" fontId="21" fillId="0" borderId="0" xfId="6" applyFill="1"/>
    <xf numFmtId="0" fontId="32" fillId="10" borderId="92" xfId="6" applyNumberFormat="1" applyFont="1" applyFill="1" applyBorder="1" applyAlignment="1">
      <alignment horizontal="center" vertical="center"/>
    </xf>
    <xf numFmtId="49" fontId="40" fillId="9" borderId="92" xfId="6" applyNumberFormat="1" applyFont="1" applyFill="1" applyBorder="1" applyAlignment="1">
      <alignment horizontal="center" vertical="center"/>
    </xf>
    <xf numFmtId="49" fontId="40" fillId="9" borderId="94" xfId="6" applyNumberFormat="1" applyFont="1" applyFill="1" applyBorder="1" applyAlignment="1">
      <alignment horizontal="center" vertical="center"/>
    </xf>
    <xf numFmtId="3" fontId="40" fillId="9" borderId="94" xfId="6" applyNumberFormat="1" applyFont="1" applyFill="1" applyBorder="1" applyAlignment="1">
      <alignment horizontal="center" vertical="center"/>
    </xf>
    <xf numFmtId="0" fontId="40" fillId="9" borderId="119" xfId="6" applyNumberFormat="1" applyFont="1" applyFill="1" applyBorder="1" applyAlignment="1">
      <alignment horizontal="center" vertical="center"/>
    </xf>
    <xf numFmtId="3" fontId="40" fillId="9" borderId="123" xfId="6" applyNumberFormat="1" applyFont="1" applyFill="1" applyBorder="1" applyAlignment="1">
      <alignment horizontal="center" vertical="center"/>
    </xf>
    <xf numFmtId="3" fontId="32" fillId="9" borderId="123" xfId="6" applyNumberFormat="1" applyFont="1" applyFill="1" applyBorder="1" applyAlignment="1">
      <alignment horizontal="center" vertical="center"/>
    </xf>
    <xf numFmtId="3" fontId="32" fillId="9" borderId="124" xfId="6" applyNumberFormat="1" applyFont="1" applyFill="1" applyBorder="1" applyAlignment="1">
      <alignment horizontal="center" vertical="center"/>
    </xf>
    <xf numFmtId="0" fontId="32" fillId="9" borderId="58" xfId="6" applyNumberFormat="1" applyFont="1" applyFill="1" applyBorder="1" applyAlignment="1">
      <alignment vertical="center"/>
    </xf>
    <xf numFmtId="0" fontId="32" fillId="0" borderId="0" xfId="6" applyNumberFormat="1" applyFont="1" applyFill="1" applyBorder="1" applyAlignment="1">
      <alignment vertical="center"/>
    </xf>
    <xf numFmtId="0" fontId="21" fillId="0" borderId="0" xfId="6" applyNumberFormat="1" applyBorder="1"/>
    <xf numFmtId="3" fontId="32" fillId="9" borderId="0" xfId="6" applyNumberFormat="1" applyFont="1" applyFill="1" applyBorder="1" applyAlignment="1">
      <alignment vertical="center"/>
    </xf>
    <xf numFmtId="3" fontId="32" fillId="9" borderId="40" xfId="6" applyNumberFormat="1" applyFont="1" applyFill="1" applyBorder="1" applyAlignment="1">
      <alignment vertical="center"/>
    </xf>
    <xf numFmtId="0" fontId="32" fillId="9" borderId="41" xfId="6" applyNumberFormat="1" applyFont="1" applyFill="1" applyBorder="1" applyAlignment="1">
      <alignment vertical="center"/>
    </xf>
    <xf numFmtId="0" fontId="32" fillId="9" borderId="131" xfId="6" applyNumberFormat="1" applyFont="1" applyFill="1" applyBorder="1" applyAlignment="1">
      <alignment vertical="center"/>
    </xf>
    <xf numFmtId="0" fontId="32" fillId="9" borderId="54" xfId="6" applyNumberFormat="1" applyFont="1" applyFill="1" applyBorder="1" applyAlignment="1">
      <alignment vertical="center"/>
    </xf>
    <xf numFmtId="0" fontId="32" fillId="9" borderId="132" xfId="6" applyNumberFormat="1" applyFont="1" applyFill="1" applyBorder="1" applyAlignment="1">
      <alignment vertical="center"/>
    </xf>
    <xf numFmtId="0" fontId="32" fillId="9" borderId="134" xfId="6" applyNumberFormat="1" applyFont="1" applyFill="1" applyBorder="1" applyAlignment="1">
      <alignment vertical="center"/>
    </xf>
    <xf numFmtId="0" fontId="32" fillId="9" borderId="135" xfId="6" applyNumberFormat="1" applyFont="1" applyFill="1" applyBorder="1" applyAlignment="1">
      <alignment vertical="center"/>
    </xf>
    <xf numFmtId="0" fontId="32" fillId="9" borderId="136" xfId="6" applyNumberFormat="1" applyFont="1" applyFill="1" applyBorder="1" applyAlignment="1">
      <alignment vertical="center"/>
    </xf>
    <xf numFmtId="3" fontId="32" fillId="9" borderId="134" xfId="6" applyNumberFormat="1" applyFont="1" applyFill="1" applyBorder="1" applyAlignment="1">
      <alignment vertical="center"/>
    </xf>
    <xf numFmtId="3" fontId="32" fillId="9" borderId="135" xfId="6" applyNumberFormat="1" applyFont="1" applyFill="1" applyBorder="1" applyAlignment="1">
      <alignment vertical="center"/>
    </xf>
    <xf numFmtId="3" fontId="32" fillId="9" borderId="136" xfId="6" applyNumberFormat="1" applyFont="1" applyFill="1" applyBorder="1" applyAlignment="1">
      <alignment vertical="center"/>
    </xf>
    <xf numFmtId="0" fontId="32" fillId="0" borderId="37" xfId="6" applyNumberFormat="1" applyFont="1" applyFill="1" applyBorder="1" applyAlignment="1">
      <alignment vertical="center"/>
    </xf>
    <xf numFmtId="0" fontId="21" fillId="0" borderId="0" xfId="6" applyNumberFormat="1" applyFill="1" applyBorder="1"/>
    <xf numFmtId="0" fontId="8" fillId="0" borderId="0" xfId="0" applyFont="1" applyBorder="1" applyAlignment="1"/>
    <xf numFmtId="0" fontId="4" fillId="0" borderId="0" xfId="0" applyFont="1" applyBorder="1" applyAlignment="1"/>
    <xf numFmtId="0" fontId="9" fillId="0" borderId="0" xfId="0" applyFont="1" applyAlignment="1"/>
    <xf numFmtId="0" fontId="4" fillId="0" borderId="0" xfId="0" applyFont="1" applyAlignment="1"/>
    <xf numFmtId="3" fontId="58" fillId="11" borderId="0" xfId="4" applyNumberFormat="1" applyFont="1" applyFill="1" applyBorder="1" applyAlignment="1" applyProtection="1">
      <alignment vertical="center"/>
    </xf>
    <xf numFmtId="0" fontId="52" fillId="0" borderId="0" xfId="0" applyFont="1" applyBorder="1" applyAlignment="1"/>
    <xf numFmtId="0" fontId="7" fillId="0" borderId="0" xfId="6" applyNumberFormat="1" applyFont="1" applyFill="1" applyBorder="1" applyAlignment="1"/>
    <xf numFmtId="49" fontId="33" fillId="9" borderId="92" xfId="6" applyNumberFormat="1" applyFont="1" applyFill="1" applyBorder="1" applyAlignment="1">
      <alignment horizontal="center" vertical="center"/>
    </xf>
    <xf numFmtId="0" fontId="32" fillId="10" borderId="94" xfId="6" applyNumberFormat="1" applyFont="1" applyFill="1" applyBorder="1" applyAlignment="1">
      <alignment horizontal="center" vertical="center"/>
    </xf>
    <xf numFmtId="42" fontId="5" fillId="13" borderId="2" xfId="0" applyNumberFormat="1" applyFont="1" applyFill="1" applyBorder="1"/>
    <xf numFmtId="42" fontId="5" fillId="13" borderId="3" xfId="0" applyNumberFormat="1" applyFont="1" applyFill="1" applyBorder="1"/>
    <xf numFmtId="42" fontId="5" fillId="13" borderId="4" xfId="0" applyNumberFormat="1" applyFont="1" applyFill="1" applyBorder="1"/>
    <xf numFmtId="42" fontId="6" fillId="14" borderId="5" xfId="0" applyNumberFormat="1" applyFont="1" applyFill="1" applyBorder="1"/>
    <xf numFmtId="42" fontId="6" fillId="14" borderId="6" xfId="0" applyNumberFormat="1" applyFont="1" applyFill="1" applyBorder="1"/>
    <xf numFmtId="42" fontId="6" fillId="14" borderId="7" xfId="0" applyNumberFormat="1" applyFont="1" applyFill="1" applyBorder="1"/>
    <xf numFmtId="42" fontId="4" fillId="15" borderId="2" xfId="1" applyFont="1" applyFill="1" applyBorder="1"/>
    <xf numFmtId="42" fontId="4" fillId="15" borderId="3" xfId="1" applyFont="1" applyFill="1" applyBorder="1"/>
    <xf numFmtId="42" fontId="4" fillId="15" borderId="4" xfId="1" applyFont="1" applyFill="1" applyBorder="1"/>
    <xf numFmtId="42" fontId="0" fillId="15" borderId="2" xfId="1" applyFont="1" applyFill="1" applyBorder="1"/>
    <xf numFmtId="42" fontId="0" fillId="15" borderId="3" xfId="1" applyFont="1" applyFill="1" applyBorder="1"/>
    <xf numFmtId="42" fontId="0" fillId="15" borderId="4" xfId="1" applyFont="1" applyFill="1" applyBorder="1"/>
    <xf numFmtId="3" fontId="27" fillId="17" borderId="0" xfId="2" applyNumberFormat="1" applyFont="1" applyFill="1" applyBorder="1" applyAlignment="1" applyProtection="1">
      <alignment horizontal="center" vertical="center"/>
    </xf>
    <xf numFmtId="10" fontId="27" fillId="17" borderId="0" xfId="2" applyNumberFormat="1" applyFont="1" applyFill="1" applyBorder="1" applyAlignment="1" applyProtection="1">
      <alignment horizontal="center" vertical="center"/>
    </xf>
    <xf numFmtId="10" fontId="27" fillId="18" borderId="0" xfId="2" applyNumberFormat="1" applyFont="1" applyFill="1" applyBorder="1" applyAlignment="1" applyProtection="1">
      <alignment horizontal="center" vertical="center"/>
    </xf>
    <xf numFmtId="3" fontId="67" fillId="16" borderId="0" xfId="5" applyNumberFormat="1" applyFont="1" applyFill="1" applyBorder="1" applyAlignment="1" applyProtection="1">
      <alignment horizontal="center" vertical="center"/>
    </xf>
    <xf numFmtId="169" fontId="36" fillId="15" borderId="3" xfId="6" applyNumberFormat="1" applyFont="1" applyFill="1" applyBorder="1" applyAlignment="1">
      <alignment horizontal="center"/>
    </xf>
    <xf numFmtId="49" fontId="36" fillId="15" borderId="3" xfId="6" applyNumberFormat="1" applyFont="1" applyFill="1" applyBorder="1" applyAlignment="1">
      <alignment horizontal="center"/>
    </xf>
    <xf numFmtId="166" fontId="6" fillId="14" borderId="3" xfId="6" applyNumberFormat="1" applyFont="1" applyFill="1" applyBorder="1" applyAlignment="1">
      <alignment horizontal="center" vertical="center"/>
    </xf>
    <xf numFmtId="49" fontId="6" fillId="14" borderId="3" xfId="6" applyNumberFormat="1" applyFont="1" applyFill="1" applyBorder="1" applyAlignment="1">
      <alignment horizontal="center" vertical="center"/>
    </xf>
    <xf numFmtId="49" fontId="6" fillId="5" borderId="3" xfId="6" applyNumberFormat="1" applyFont="1" applyFill="1" applyBorder="1" applyAlignment="1">
      <alignment horizontal="center" vertical="center" wrapText="1"/>
    </xf>
    <xf numFmtId="3" fontId="40" fillId="15" borderId="123" xfId="6" applyNumberFormat="1" applyFont="1" applyFill="1" applyBorder="1" applyAlignment="1">
      <alignment horizontal="center" vertical="center"/>
    </xf>
    <xf numFmtId="3" fontId="40" fillId="15" borderId="124" xfId="6" applyNumberFormat="1" applyFont="1" applyFill="1" applyBorder="1" applyAlignment="1">
      <alignment horizontal="center" vertical="center"/>
    </xf>
    <xf numFmtId="3" fontId="40" fillId="15" borderId="125" xfId="6" applyNumberFormat="1" applyFont="1" applyFill="1" applyBorder="1" applyAlignment="1">
      <alignment horizontal="center" vertical="center"/>
    </xf>
    <xf numFmtId="3" fontId="32" fillId="15" borderId="123" xfId="6" applyNumberFormat="1" applyFont="1" applyFill="1" applyBorder="1" applyAlignment="1">
      <alignment horizontal="center" vertical="center"/>
    </xf>
    <xf numFmtId="3" fontId="65" fillId="14" borderId="94" xfId="6" applyNumberFormat="1" applyFont="1" applyFill="1" applyBorder="1" applyAlignment="1">
      <alignment horizontal="center" vertical="center"/>
    </xf>
    <xf numFmtId="49" fontId="40" fillId="15" borderId="39" xfId="6" applyNumberFormat="1" applyFont="1" applyFill="1" applyBorder="1" applyAlignment="1">
      <alignment horizontal="left" vertical="center"/>
    </xf>
    <xf numFmtId="3" fontId="40" fillId="15" borderId="133" xfId="6" applyNumberFormat="1" applyFont="1" applyFill="1" applyBorder="1" applyAlignment="1">
      <alignment vertical="center"/>
    </xf>
    <xf numFmtId="49" fontId="35" fillId="15" borderId="39" xfId="6" applyNumberFormat="1" applyFont="1" applyFill="1" applyBorder="1" applyAlignment="1">
      <alignment horizontal="left" vertical="center"/>
    </xf>
    <xf numFmtId="3" fontId="35" fillId="15" borderId="133" xfId="6" applyNumberFormat="1" applyFont="1" applyFill="1" applyBorder="1" applyAlignment="1">
      <alignment vertical="center"/>
    </xf>
    <xf numFmtId="49" fontId="65" fillId="5" borderId="39" xfId="6" applyNumberFormat="1" applyFont="1" applyFill="1" applyBorder="1" applyAlignment="1">
      <alignment horizontal="left" vertical="center"/>
    </xf>
    <xf numFmtId="3" fontId="65" fillId="5" borderId="133" xfId="6" applyNumberFormat="1" applyFont="1" applyFill="1" applyBorder="1" applyAlignment="1">
      <alignment vertic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7" fillId="5" borderId="0" xfId="0" applyFont="1" applyFill="1" applyAlignment="1">
      <alignment horizontal="center"/>
    </xf>
    <xf numFmtId="0" fontId="56" fillId="15" borderId="0" xfId="0" applyFont="1" applyFill="1" applyAlignment="1">
      <alignment horizontal="center"/>
    </xf>
    <xf numFmtId="0" fontId="56" fillId="13" borderId="0" xfId="0" applyFont="1" applyFill="1" applyAlignment="1">
      <alignment horizontal="center"/>
    </xf>
    <xf numFmtId="0" fontId="65" fillId="14" borderId="0" xfId="0" applyFont="1" applyFill="1" applyAlignment="1">
      <alignment horizontal="center"/>
    </xf>
    <xf numFmtId="0" fontId="64" fillId="14" borderId="0" xfId="0" applyFont="1" applyFill="1" applyAlignment="1">
      <alignment horizontal="center"/>
    </xf>
    <xf numFmtId="0" fontId="7" fillId="4" borderId="0" xfId="0" applyFont="1" applyFill="1" applyAlignment="1">
      <alignment horizontal="center"/>
    </xf>
    <xf numFmtId="0" fontId="4" fillId="4" borderId="0" xfId="0" applyFont="1" applyFill="1" applyAlignment="1">
      <alignment horizontal="center"/>
    </xf>
    <xf numFmtId="0" fontId="26" fillId="7" borderId="0" xfId="3" applyFont="1" applyFill="1" applyBorder="1" applyAlignment="1">
      <alignment horizontal="right" vertical="center"/>
    </xf>
    <xf numFmtId="49" fontId="24" fillId="0" borderId="20" xfId="6" applyNumberFormat="1" applyFont="1" applyFill="1" applyBorder="1" applyAlignment="1">
      <alignment horizontal="center" vertical="center"/>
    </xf>
    <xf numFmtId="49" fontId="24" fillId="0" borderId="19" xfId="6" applyNumberFormat="1" applyFont="1" applyFill="1" applyBorder="1" applyAlignment="1">
      <alignment horizontal="center" vertical="center"/>
    </xf>
    <xf numFmtId="49" fontId="24" fillId="0" borderId="23" xfId="6" applyNumberFormat="1" applyFont="1" applyFill="1" applyBorder="1" applyAlignment="1">
      <alignment horizontal="center" vertical="center"/>
    </xf>
    <xf numFmtId="49" fontId="24" fillId="0" borderId="0" xfId="6" applyNumberFormat="1" applyFont="1" applyFill="1" applyBorder="1" applyAlignment="1">
      <alignment horizontal="center" vertical="center"/>
    </xf>
    <xf numFmtId="49" fontId="25" fillId="5" borderId="29" xfId="6" applyNumberFormat="1" applyFont="1" applyFill="1" applyBorder="1" applyAlignment="1">
      <alignment horizontal="center" vertical="center"/>
    </xf>
    <xf numFmtId="49" fontId="25" fillId="5" borderId="30" xfId="6" applyNumberFormat="1" applyFont="1" applyFill="1" applyBorder="1" applyAlignment="1">
      <alignment horizontal="center" vertical="center"/>
    </xf>
    <xf numFmtId="49" fontId="25" fillId="5" borderId="31" xfId="6" applyNumberFormat="1" applyFont="1" applyFill="1" applyBorder="1" applyAlignment="1">
      <alignment horizontal="center" vertical="center"/>
    </xf>
    <xf numFmtId="3" fontId="66" fillId="16" borderId="0" xfId="5" applyNumberFormat="1" applyFont="1" applyFill="1" applyBorder="1" applyAlignment="1" applyProtection="1">
      <alignment horizontal="center" vertical="center"/>
    </xf>
    <xf numFmtId="0" fontId="57" fillId="16" borderId="0" xfId="3" applyFont="1" applyFill="1" applyAlignment="1">
      <alignment horizontal="center" vertical="center"/>
    </xf>
    <xf numFmtId="0" fontId="68" fillId="16" borderId="0" xfId="3" applyFont="1" applyFill="1" applyAlignment="1">
      <alignment horizontal="center" vertical="center"/>
    </xf>
    <xf numFmtId="0" fontId="62" fillId="18" borderId="0" xfId="3" applyFont="1" applyFill="1" applyAlignment="1">
      <alignment horizontal="center" vertical="center"/>
    </xf>
    <xf numFmtId="0" fontId="13" fillId="18" borderId="0" xfId="3" applyFont="1" applyFill="1" applyAlignment="1">
      <alignment horizontal="center" vertical="center"/>
    </xf>
    <xf numFmtId="3" fontId="57" fillId="4" borderId="0" xfId="4" applyNumberFormat="1" applyFont="1" applyFill="1" applyBorder="1" applyAlignment="1" applyProtection="1">
      <alignment horizontal="center" vertical="center"/>
    </xf>
    <xf numFmtId="3" fontId="38" fillId="15" borderId="0" xfId="4" applyNumberFormat="1" applyFont="1" applyFill="1" applyBorder="1" applyAlignment="1" applyProtection="1">
      <alignment horizontal="center" vertical="center"/>
    </xf>
    <xf numFmtId="3" fontId="58" fillId="15" borderId="0" xfId="4" applyNumberFormat="1" applyFont="1" applyFill="1" applyBorder="1" applyAlignment="1" applyProtection="1">
      <alignment horizontal="center" vertical="center"/>
    </xf>
    <xf numFmtId="3" fontId="20" fillId="0" borderId="0" xfId="4" applyNumberFormat="1" applyFont="1" applyFill="1" applyBorder="1" applyAlignment="1" applyProtection="1">
      <alignment horizontal="center" vertical="center"/>
    </xf>
    <xf numFmtId="3" fontId="59" fillId="4" borderId="0" xfId="4" applyNumberFormat="1" applyFont="1" applyFill="1" applyBorder="1" applyAlignment="1" applyProtection="1">
      <alignment horizontal="center" vertical="center"/>
    </xf>
    <xf numFmtId="3" fontId="60" fillId="4" borderId="0" xfId="4" applyNumberFormat="1" applyFont="1" applyFill="1" applyBorder="1" applyAlignment="1" applyProtection="1">
      <alignment horizontal="center" vertical="center"/>
    </xf>
    <xf numFmtId="0" fontId="6" fillId="5" borderId="0" xfId="6" applyNumberFormat="1" applyFont="1" applyFill="1" applyBorder="1" applyAlignment="1">
      <alignment horizontal="center"/>
    </xf>
    <xf numFmtId="0" fontId="7" fillId="5" borderId="0" xfId="6" applyNumberFormat="1" applyFont="1" applyFill="1" applyBorder="1" applyAlignment="1">
      <alignment horizontal="center"/>
    </xf>
    <xf numFmtId="0" fontId="63" fillId="5" borderId="0" xfId="4" applyNumberFormat="1" applyFont="1" applyFill="1" applyBorder="1" applyAlignment="1">
      <alignment horizontal="center"/>
    </xf>
    <xf numFmtId="0" fontId="35" fillId="15" borderId="137" xfId="6" applyNumberFormat="1" applyFont="1" applyFill="1" applyBorder="1" applyAlignment="1">
      <alignment horizontal="center"/>
    </xf>
    <xf numFmtId="0" fontId="31" fillId="15" borderId="137" xfId="6" applyNumberFormat="1" applyFont="1" applyFill="1" applyBorder="1" applyAlignment="1">
      <alignment horizontal="center"/>
    </xf>
    <xf numFmtId="0" fontId="35" fillId="13" borderId="139" xfId="6" applyNumberFormat="1" applyFont="1" applyFill="1" applyBorder="1" applyAlignment="1">
      <alignment horizontal="center"/>
    </xf>
    <xf numFmtId="0" fontId="36" fillId="13" borderId="139" xfId="6" applyNumberFormat="1" applyFont="1" applyFill="1" applyBorder="1" applyAlignment="1">
      <alignment horizontal="center"/>
    </xf>
    <xf numFmtId="0" fontId="65" fillId="14" borderId="140" xfId="6" applyNumberFormat="1" applyFont="1" applyFill="1" applyBorder="1" applyAlignment="1">
      <alignment horizontal="center"/>
    </xf>
    <xf numFmtId="0" fontId="69" fillId="14" borderId="141" xfId="6" applyNumberFormat="1" applyFont="1" applyFill="1" applyBorder="1" applyAlignment="1">
      <alignment horizontal="center"/>
    </xf>
    <xf numFmtId="0" fontId="7" fillId="4" borderId="0" xfId="6" applyNumberFormat="1" applyFont="1" applyFill="1" applyBorder="1" applyAlignment="1">
      <alignment horizontal="center"/>
    </xf>
    <xf numFmtId="0" fontId="40" fillId="9" borderId="51" xfId="6" applyNumberFormat="1" applyFont="1" applyFill="1" applyBorder="1" applyAlignment="1">
      <alignment horizontal="center" vertical="center" wrapText="1"/>
    </xf>
    <xf numFmtId="0" fontId="40" fillId="9" borderId="50" xfId="6" applyNumberFormat="1" applyFont="1" applyFill="1" applyBorder="1" applyAlignment="1">
      <alignment horizontal="center" vertical="center" wrapText="1"/>
    </xf>
    <xf numFmtId="0" fontId="40" fillId="9" borderId="49" xfId="6" applyNumberFormat="1" applyFont="1" applyFill="1" applyBorder="1" applyAlignment="1">
      <alignment horizontal="center" vertical="center" wrapText="1"/>
    </xf>
    <xf numFmtId="0" fontId="40" fillId="9" borderId="18" xfId="6" applyNumberFormat="1" applyFont="1" applyFill="1" applyBorder="1" applyAlignment="1">
      <alignment horizontal="center" vertical="center" wrapText="1"/>
    </xf>
    <xf numFmtId="0" fontId="40" fillId="9" borderId="0" xfId="6" applyNumberFormat="1" applyFont="1" applyFill="1" applyBorder="1" applyAlignment="1">
      <alignment horizontal="center" vertical="center" wrapText="1"/>
    </xf>
    <xf numFmtId="0" fontId="40" fillId="9" borderId="17" xfId="6" applyNumberFormat="1" applyFont="1" applyFill="1" applyBorder="1" applyAlignment="1">
      <alignment horizontal="center" vertical="center" wrapText="1"/>
    </xf>
    <xf numFmtId="0" fontId="40" fillId="9" borderId="16" xfId="6" applyNumberFormat="1" applyFont="1" applyFill="1" applyBorder="1" applyAlignment="1">
      <alignment horizontal="center" vertical="center" wrapText="1"/>
    </xf>
    <xf numFmtId="0" fontId="40" fillId="9" borderId="14" xfId="6" applyNumberFormat="1" applyFont="1" applyFill="1" applyBorder="1" applyAlignment="1">
      <alignment horizontal="center" vertical="center" wrapText="1"/>
    </xf>
    <xf numFmtId="0" fontId="40" fillId="9" borderId="15" xfId="6" applyNumberFormat="1" applyFont="1" applyFill="1" applyBorder="1" applyAlignment="1">
      <alignment horizontal="center" vertical="center" wrapText="1"/>
    </xf>
    <xf numFmtId="49" fontId="23" fillId="0" borderId="20" xfId="6" applyNumberFormat="1" applyFont="1" applyFill="1" applyBorder="1" applyAlignment="1">
      <alignment horizontal="center" vertical="center"/>
    </xf>
    <xf numFmtId="49" fontId="23" fillId="0" borderId="19" xfId="6" applyNumberFormat="1" applyFont="1" applyFill="1" applyBorder="1" applyAlignment="1">
      <alignment horizontal="center" vertical="center"/>
    </xf>
    <xf numFmtId="49" fontId="23" fillId="0" borderId="57" xfId="6" applyNumberFormat="1" applyFont="1" applyFill="1" applyBorder="1" applyAlignment="1">
      <alignment horizontal="center" vertical="center"/>
    </xf>
    <xf numFmtId="49" fontId="23" fillId="0" borderId="22" xfId="6" applyNumberFormat="1" applyFont="1" applyFill="1" applyBorder="1" applyAlignment="1">
      <alignment horizontal="center" vertical="center"/>
    </xf>
    <xf numFmtId="49" fontId="23" fillId="0" borderId="21" xfId="6" applyNumberFormat="1" applyFont="1" applyFill="1" applyBorder="1" applyAlignment="1">
      <alignment horizontal="center" vertical="center"/>
    </xf>
    <xf numFmtId="49" fontId="23" fillId="0" borderId="55" xfId="6" applyNumberFormat="1" applyFont="1" applyFill="1" applyBorder="1" applyAlignment="1">
      <alignment horizontal="center" vertical="center"/>
    </xf>
    <xf numFmtId="49" fontId="6" fillId="5" borderId="3" xfId="6" applyNumberFormat="1" applyFont="1" applyFill="1" applyBorder="1" applyAlignment="1">
      <alignment horizontal="center" vertical="center" wrapText="1"/>
    </xf>
    <xf numFmtId="0" fontId="7" fillId="5" borderId="3" xfId="6" applyNumberFormat="1" applyFont="1" applyFill="1" applyBorder="1" applyAlignment="1"/>
    <xf numFmtId="0" fontId="39" fillId="5" borderId="58" xfId="6" applyNumberFormat="1" applyFont="1" applyFill="1" applyBorder="1" applyAlignment="1">
      <alignment horizontal="center" vertical="center"/>
    </xf>
    <xf numFmtId="0" fontId="50" fillId="5" borderId="59" xfId="6" applyNumberFormat="1" applyFont="1" applyFill="1" applyBorder="1" applyAlignment="1"/>
    <xf numFmtId="0" fontId="50" fillId="5" borderId="60" xfId="6" applyNumberFormat="1" applyFont="1" applyFill="1" applyBorder="1" applyAlignment="1"/>
    <xf numFmtId="0" fontId="50" fillId="5" borderId="61" xfId="6" applyNumberFormat="1" applyFont="1" applyFill="1" applyBorder="1" applyAlignment="1"/>
    <xf numFmtId="0" fontId="50" fillId="5" borderId="62" xfId="6" applyNumberFormat="1" applyFont="1" applyFill="1" applyBorder="1" applyAlignment="1"/>
    <xf numFmtId="0" fontId="50" fillId="5" borderId="54" xfId="6" applyNumberFormat="1" applyFont="1" applyFill="1" applyBorder="1" applyAlignment="1"/>
    <xf numFmtId="0" fontId="50" fillId="5" borderId="63" xfId="6" applyNumberFormat="1" applyFont="1" applyFill="1" applyBorder="1" applyAlignment="1"/>
    <xf numFmtId="0" fontId="35" fillId="15" borderId="38" xfId="6" applyNumberFormat="1" applyFont="1" applyFill="1" applyBorder="1" applyAlignment="1">
      <alignment horizontal="center" vertical="center"/>
    </xf>
    <xf numFmtId="0" fontId="35" fillId="15" borderId="0" xfId="6" applyNumberFormat="1" applyFont="1" applyFill="1" applyBorder="1" applyAlignment="1">
      <alignment horizontal="center" vertical="center"/>
    </xf>
    <xf numFmtId="0" fontId="35" fillId="13" borderId="38" xfId="6" applyNumberFormat="1" applyFont="1" applyFill="1" applyBorder="1" applyAlignment="1">
      <alignment horizontal="center" vertical="center"/>
    </xf>
    <xf numFmtId="0" fontId="35" fillId="13" borderId="0" xfId="6" applyNumberFormat="1" applyFont="1" applyFill="1" applyBorder="1" applyAlignment="1">
      <alignment horizontal="center" vertical="center"/>
    </xf>
    <xf numFmtId="0" fontId="65" fillId="5" borderId="38" xfId="6" applyNumberFormat="1" applyFont="1" applyFill="1" applyBorder="1" applyAlignment="1">
      <alignment horizontal="center" vertical="center"/>
    </xf>
    <xf numFmtId="0" fontId="65" fillId="5" borderId="0" xfId="6" applyNumberFormat="1" applyFont="1" applyFill="1" applyBorder="1" applyAlignment="1">
      <alignment horizontal="center" vertical="center"/>
    </xf>
    <xf numFmtId="0" fontId="29" fillId="4" borderId="0" xfId="4" applyFont="1" applyFill="1" applyAlignment="1">
      <alignment horizontal="center"/>
    </xf>
    <xf numFmtId="49" fontId="40" fillId="9" borderId="110" xfId="6" applyNumberFormat="1" applyFont="1" applyFill="1" applyBorder="1" applyAlignment="1">
      <alignment horizontal="center" vertical="center" wrapText="1"/>
    </xf>
    <xf numFmtId="0" fontId="36" fillId="9" borderId="74" xfId="6" applyNumberFormat="1" applyFont="1" applyFill="1" applyBorder="1"/>
    <xf numFmtId="0" fontId="36" fillId="9" borderId="118" xfId="6" applyNumberFormat="1" applyFont="1" applyFill="1" applyBorder="1"/>
    <xf numFmtId="0" fontId="36" fillId="9" borderId="101" xfId="6" applyNumberFormat="1" applyFont="1" applyFill="1" applyBorder="1"/>
    <xf numFmtId="0" fontId="36" fillId="9" borderId="72" xfId="6" applyNumberFormat="1" applyFont="1" applyFill="1" applyBorder="1"/>
    <xf numFmtId="0" fontId="36" fillId="9" borderId="114" xfId="6" applyNumberFormat="1" applyFont="1" applyFill="1" applyBorder="1"/>
    <xf numFmtId="49" fontId="40" fillId="9" borderId="102" xfId="6" applyNumberFormat="1" applyFont="1" applyFill="1" applyBorder="1" applyAlignment="1">
      <alignment horizontal="center" vertical="center" wrapText="1"/>
    </xf>
    <xf numFmtId="0" fontId="36" fillId="9" borderId="73" xfId="6" applyNumberFormat="1" applyFont="1" applyFill="1" applyBorder="1"/>
    <xf numFmtId="0" fontId="36" fillId="9" borderId="113" xfId="6" applyNumberFormat="1" applyFont="1" applyFill="1" applyBorder="1"/>
    <xf numFmtId="3" fontId="40" fillId="9" borderId="122" xfId="6" applyNumberFormat="1" applyFont="1" applyFill="1" applyBorder="1" applyAlignment="1">
      <alignment horizontal="center" vertical="center"/>
    </xf>
    <xf numFmtId="0" fontId="36" fillId="9" borderId="121" xfId="6" applyNumberFormat="1" applyFont="1" applyFill="1" applyBorder="1"/>
    <xf numFmtId="49" fontId="35" fillId="9" borderId="102" xfId="6" applyNumberFormat="1" applyFont="1" applyFill="1" applyBorder="1" applyAlignment="1">
      <alignment horizontal="center" vertical="center" wrapText="1"/>
    </xf>
    <xf numFmtId="9" fontId="65" fillId="14" borderId="122" xfId="6" applyNumberFormat="1" applyFont="1" applyFill="1" applyBorder="1" applyAlignment="1">
      <alignment horizontal="center" vertical="center"/>
    </xf>
    <xf numFmtId="0" fontId="7" fillId="14" borderId="121" xfId="6" applyNumberFormat="1" applyFont="1" applyFill="1" applyBorder="1"/>
    <xf numFmtId="0" fontId="7" fillId="14" borderId="128" xfId="6" applyNumberFormat="1" applyFont="1" applyFill="1" applyBorder="1"/>
    <xf numFmtId="0" fontId="7" fillId="14" borderId="129" xfId="6" applyNumberFormat="1" applyFont="1" applyFill="1" applyBorder="1"/>
    <xf numFmtId="49" fontId="40" fillId="9" borderId="111" xfId="6" applyNumberFormat="1" applyFont="1" applyFill="1" applyBorder="1" applyAlignment="1">
      <alignment horizontal="center" vertical="center"/>
    </xf>
    <xf numFmtId="0" fontId="36" fillId="9" borderId="112" xfId="6" applyNumberFormat="1" applyFont="1" applyFill="1" applyBorder="1"/>
    <xf numFmtId="3" fontId="40" fillId="15" borderId="126" xfId="6" applyNumberFormat="1" applyFont="1" applyFill="1" applyBorder="1" applyAlignment="1">
      <alignment horizontal="center" vertical="center"/>
    </xf>
    <xf numFmtId="0" fontId="36" fillId="15" borderId="127" xfId="6" applyNumberFormat="1" applyFont="1" applyFill="1" applyBorder="1"/>
    <xf numFmtId="49" fontId="40" fillId="9" borderId="108" xfId="6" applyNumberFormat="1" applyFont="1" applyFill="1" applyBorder="1" applyAlignment="1">
      <alignment horizontal="center" vertical="center"/>
    </xf>
    <xf numFmtId="0" fontId="36" fillId="9" borderId="106" xfId="6" applyNumberFormat="1" applyFont="1" applyFill="1" applyBorder="1"/>
    <xf numFmtId="0" fontId="36" fillId="9" borderId="107" xfId="6" applyNumberFormat="1" applyFont="1" applyFill="1" applyBorder="1"/>
    <xf numFmtId="49" fontId="37" fillId="9" borderId="76" xfId="6" applyNumberFormat="1" applyFont="1" applyFill="1" applyBorder="1" applyAlignment="1">
      <alignment horizontal="center" vertical="center"/>
    </xf>
    <xf numFmtId="0" fontId="37" fillId="9" borderId="115" xfId="6" applyNumberFormat="1" applyFont="1" applyFill="1" applyBorder="1"/>
    <xf numFmtId="0" fontId="21" fillId="0" borderId="0" xfId="6" applyNumberFormat="1" applyAlignment="1">
      <alignment horizontal="center"/>
    </xf>
    <xf numFmtId="0" fontId="21" fillId="0" borderId="21" xfId="6" applyNumberFormat="1" applyBorder="1" applyAlignment="1">
      <alignment horizontal="center"/>
    </xf>
    <xf numFmtId="49" fontId="40" fillId="9" borderId="105" xfId="6" applyNumberFormat="1" applyFont="1" applyFill="1" applyBorder="1" applyAlignment="1">
      <alignment horizontal="center" vertical="center"/>
    </xf>
    <xf numFmtId="49" fontId="37" fillId="9" borderId="77" xfId="6" applyNumberFormat="1" applyFont="1" applyFill="1" applyBorder="1" applyAlignment="1">
      <alignment horizontal="center" vertical="center"/>
    </xf>
    <xf numFmtId="0" fontId="37" fillId="9" borderId="117" xfId="6" applyNumberFormat="1" applyFont="1" applyFill="1" applyBorder="1"/>
    <xf numFmtId="49" fontId="40" fillId="9" borderId="104" xfId="6" applyNumberFormat="1" applyFont="1" applyFill="1" applyBorder="1" applyAlignment="1">
      <alignment horizontal="center" vertical="center"/>
    </xf>
    <xf numFmtId="0" fontId="36" fillId="9" borderId="78" xfId="6" applyNumberFormat="1" applyFont="1" applyFill="1" applyBorder="1"/>
    <xf numFmtId="0" fontId="36" fillId="9" borderId="116" xfId="6" applyNumberFormat="1" applyFont="1" applyFill="1" applyBorder="1"/>
    <xf numFmtId="49" fontId="40" fillId="9" borderId="103" xfId="6" applyNumberFormat="1" applyFont="1" applyFill="1" applyBorder="1" applyAlignment="1">
      <alignment horizontal="center" vertical="center"/>
    </xf>
    <xf numFmtId="0" fontId="36" fillId="9" borderId="79" xfId="6" applyNumberFormat="1" applyFont="1" applyFill="1" applyBorder="1"/>
    <xf numFmtId="0" fontId="36" fillId="9" borderId="115" xfId="6" applyNumberFormat="1" applyFont="1" applyFill="1" applyBorder="1"/>
    <xf numFmtId="49" fontId="34" fillId="0" borderId="45" xfId="6" applyNumberFormat="1" applyFont="1" applyFill="1" applyBorder="1" applyAlignment="1">
      <alignment horizontal="center" vertical="center"/>
    </xf>
    <xf numFmtId="0" fontId="21" fillId="0" borderId="91" xfId="6" applyNumberFormat="1" applyFill="1" applyBorder="1"/>
    <xf numFmtId="0" fontId="21" fillId="0" borderId="90" xfId="6" applyNumberFormat="1" applyFill="1" applyBorder="1"/>
    <xf numFmtId="0" fontId="21" fillId="0" borderId="130" xfId="6" applyNumberFormat="1" applyFill="1" applyBorder="1"/>
    <xf numFmtId="0" fontId="32" fillId="9" borderId="76" xfId="6" applyNumberFormat="1" applyFont="1" applyFill="1" applyBorder="1" applyAlignment="1">
      <alignment horizontal="center" vertical="center"/>
    </xf>
    <xf numFmtId="0" fontId="21" fillId="9" borderId="115" xfId="6" applyNumberFormat="1" applyFill="1" applyBorder="1"/>
    <xf numFmtId="49" fontId="25" fillId="0" borderId="20" xfId="6" applyNumberFormat="1" applyFont="1" applyFill="1" applyBorder="1" applyAlignment="1">
      <alignment horizontal="center" vertical="center"/>
    </xf>
    <xf numFmtId="0" fontId="51" fillId="0" borderId="88" xfId="6" applyNumberFormat="1" applyFont="1" applyFill="1" applyBorder="1"/>
    <xf numFmtId="0" fontId="51" fillId="0" borderId="81" xfId="6" applyNumberFormat="1" applyFont="1" applyFill="1" applyBorder="1"/>
    <xf numFmtId="0" fontId="51" fillId="0" borderId="89" xfId="6" applyNumberFormat="1" applyFont="1" applyFill="1" applyBorder="1"/>
    <xf numFmtId="0" fontId="51" fillId="0" borderId="85" xfId="6" applyNumberFormat="1" applyFont="1" applyFill="1" applyBorder="1"/>
    <xf numFmtId="0" fontId="51" fillId="0" borderId="84" xfId="6" applyNumberFormat="1" applyFont="1" applyFill="1" applyBorder="1"/>
    <xf numFmtId="0" fontId="51" fillId="0" borderId="86" xfId="6" applyNumberFormat="1" applyFont="1" applyFill="1" applyBorder="1"/>
    <xf numFmtId="0" fontId="51" fillId="0" borderId="87" xfId="6" applyNumberFormat="1" applyFont="1" applyFill="1" applyBorder="1"/>
    <xf numFmtId="0" fontId="51" fillId="0" borderId="83" xfId="6" applyNumberFormat="1" applyFont="1" applyFill="1" applyBorder="1"/>
    <xf numFmtId="49" fontId="35" fillId="9" borderId="82" xfId="6" applyNumberFormat="1" applyFont="1" applyFill="1" applyBorder="1" applyAlignment="1">
      <alignment horizontal="center" vertical="center" wrapText="1"/>
    </xf>
    <xf numFmtId="0" fontId="36" fillId="9" borderId="81" xfId="6" applyNumberFormat="1" applyFont="1" applyFill="1" applyBorder="1"/>
    <xf numFmtId="0" fontId="36" fillId="9" borderId="80" xfId="6" applyNumberFormat="1" applyFont="1" applyFill="1" applyBorder="1"/>
    <xf numFmtId="0" fontId="36" fillId="9" borderId="95" xfId="6" applyNumberFormat="1" applyFont="1" applyFill="1" applyBorder="1"/>
    <xf numFmtId="0" fontId="36" fillId="9" borderId="54" xfId="6" applyNumberFormat="1" applyFont="1" applyFill="1" applyBorder="1"/>
    <xf numFmtId="0" fontId="36" fillId="9" borderId="96" xfId="6" applyNumberFormat="1" applyFont="1" applyFill="1" applyBorder="1"/>
    <xf numFmtId="3" fontId="35" fillId="9" borderId="93" xfId="6" applyNumberFormat="1" applyFont="1" applyFill="1" applyBorder="1" applyAlignment="1">
      <alignment horizontal="center" vertical="center"/>
    </xf>
    <xf numFmtId="0" fontId="36" fillId="9" borderId="97" xfId="6" applyNumberFormat="1" applyFont="1" applyFill="1" applyBorder="1"/>
    <xf numFmtId="49" fontId="35" fillId="9" borderId="98" xfId="6" applyNumberFormat="1" applyFont="1" applyFill="1" applyBorder="1" applyAlignment="1">
      <alignment horizontal="center" vertical="center" wrapText="1"/>
    </xf>
    <xf numFmtId="0" fontId="36" fillId="9" borderId="60" xfId="6" applyNumberFormat="1" applyFont="1" applyFill="1" applyBorder="1"/>
    <xf numFmtId="0" fontId="36" fillId="9" borderId="99" xfId="6" applyNumberFormat="1" applyFont="1" applyFill="1" applyBorder="1"/>
    <xf numFmtId="0" fontId="36" fillId="9" borderId="71" xfId="6" applyNumberFormat="1" applyFont="1" applyFill="1" applyBorder="1"/>
    <xf numFmtId="3" fontId="35" fillId="9" borderId="100" xfId="6" applyNumberFormat="1" applyFont="1" applyFill="1" applyBorder="1" applyAlignment="1">
      <alignment horizontal="center" vertical="center"/>
    </xf>
    <xf numFmtId="0" fontId="6" fillId="5" borderId="0" xfId="4" applyFont="1" applyFill="1" applyAlignment="1">
      <alignment horizontal="center"/>
    </xf>
    <xf numFmtId="0" fontId="61" fillId="5" borderId="0" xfId="4" applyFont="1" applyFill="1" applyAlignment="1">
      <alignment horizontal="center"/>
    </xf>
    <xf numFmtId="0" fontId="29" fillId="5" borderId="0" xfId="4" applyFont="1" applyFill="1" applyAlignment="1">
      <alignment horizontal="center"/>
    </xf>
    <xf numFmtId="9" fontId="35" fillId="9" borderId="120" xfId="6" applyNumberFormat="1" applyFont="1" applyFill="1" applyBorder="1" applyAlignment="1">
      <alignment horizontal="center" vertical="center"/>
    </xf>
    <xf numFmtId="49" fontId="40" fillId="9" borderId="103" xfId="6" applyNumberFormat="1" applyFont="1" applyFill="1" applyBorder="1" applyAlignment="1">
      <alignment horizontal="center" vertical="center" wrapText="1"/>
    </xf>
    <xf numFmtId="0" fontId="36" fillId="9" borderId="109" xfId="6" applyNumberFormat="1" applyFont="1" applyFill="1" applyBorder="1"/>
    <xf numFmtId="0" fontId="32" fillId="9" borderId="75" xfId="6" applyNumberFormat="1" applyFont="1" applyFill="1" applyBorder="1" applyAlignment="1">
      <alignment horizontal="center" vertical="center"/>
    </xf>
    <xf numFmtId="0" fontId="21" fillId="9" borderId="116" xfId="6" applyNumberFormat="1" applyFill="1" applyBorder="1"/>
    <xf numFmtId="0" fontId="6" fillId="12" borderId="0" xfId="4" applyFont="1" applyFill="1" applyBorder="1" applyAlignment="1">
      <alignment horizontal="center"/>
    </xf>
    <xf numFmtId="0" fontId="29" fillId="12" borderId="0" xfId="4" applyFont="1" applyFill="1" applyBorder="1" applyAlignment="1">
      <alignment horizontal="center"/>
    </xf>
    <xf numFmtId="0" fontId="29" fillId="12" borderId="138" xfId="4" applyFont="1" applyFill="1" applyBorder="1" applyAlignment="1">
      <alignment horizontal="center"/>
    </xf>
    <xf numFmtId="0" fontId="7" fillId="5" borderId="0" xfId="4" applyFont="1" applyFill="1" applyAlignment="1">
      <alignment horizontal="center"/>
    </xf>
    <xf numFmtId="0" fontId="65" fillId="14" borderId="38" xfId="6" applyNumberFormat="1" applyFont="1" applyFill="1" applyBorder="1" applyAlignment="1">
      <alignment horizontal="center" vertical="center"/>
    </xf>
    <xf numFmtId="0" fontId="65" fillId="14" borderId="0" xfId="6" applyNumberFormat="1" applyFont="1" applyFill="1" applyBorder="1" applyAlignment="1">
      <alignment horizontal="center" vertical="center"/>
    </xf>
    <xf numFmtId="49" fontId="54" fillId="5" borderId="133" xfId="6" applyNumberFormat="1" applyFont="1" applyFill="1" applyBorder="1" applyAlignment="1">
      <alignment horizontal="center" vertical="center"/>
    </xf>
    <xf numFmtId="0" fontId="53" fillId="5" borderId="42" xfId="6" applyNumberFormat="1" applyFont="1" applyFill="1" applyBorder="1"/>
    <xf numFmtId="49" fontId="55" fillId="14" borderId="133" xfId="6" applyNumberFormat="1" applyFont="1" applyFill="1" applyBorder="1" applyAlignment="1">
      <alignment horizontal="center" vertical="center"/>
    </xf>
    <xf numFmtId="0" fontId="36" fillId="14" borderId="42" xfId="6" applyNumberFormat="1" applyFont="1" applyFill="1" applyBorder="1"/>
    <xf numFmtId="49" fontId="63" fillId="5" borderId="39" xfId="6" applyNumberFormat="1" applyFont="1" applyFill="1" applyBorder="1" applyAlignment="1">
      <alignment horizontal="left" vertical="center"/>
    </xf>
    <xf numFmtId="3" fontId="63" fillId="5" borderId="133" xfId="6" applyNumberFormat="1" applyFont="1" applyFill="1" applyBorder="1" applyAlignment="1">
      <alignment vertical="center"/>
    </xf>
  </cellXfs>
  <cellStyles count="7">
    <cellStyle name="Entrada" xfId="2" builtinId="20"/>
    <cellStyle name="Good 2" xfId="5"/>
    <cellStyle name="Hipervínculo" xfId="4" builtinId="8"/>
    <cellStyle name="Moneda [0]" xfId="1" builtinId="7"/>
    <cellStyle name="Normal" xfId="0" builtinId="0"/>
    <cellStyle name="Normal 2 2" xfId="3"/>
    <cellStyle name="Normal 4" xfId="6"/>
  </cellStyles>
  <dxfs count="1">
    <dxf>
      <font>
        <color rgb="FFFF0000"/>
      </font>
    </dxf>
  </dxfs>
  <tableStyles count="0" defaultTableStyle="TableStyleMedium2" defaultPivotStyle="PivotStyleLight16"/>
  <colors>
    <mruColors>
      <color rgb="FFABE2FF"/>
      <color rgb="FF0E4470"/>
      <color rgb="FF2A8CCB"/>
      <color rgb="FF1A9AA7"/>
      <color rgb="FF85D2FC"/>
      <color rgb="FF006666"/>
      <color rgb="FF135178"/>
      <color rgb="FF006699"/>
      <color rgb="FF73BAE6"/>
      <color rgb="FF02A2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927329</xdr:colOff>
      <xdr:row>3</xdr:row>
      <xdr:rowOff>7326</xdr:rowOff>
    </xdr:to>
    <xdr:pic>
      <xdr:nvPicPr>
        <xdr:cNvPr id="21" name="Imagen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170268" cy="578826"/>
        </a:xfrm>
        <a:prstGeom prst="rect">
          <a:avLst/>
        </a:prstGeom>
      </xdr:spPr>
    </xdr:pic>
    <xdr:clientData/>
  </xdr:twoCellAnchor>
  <xdr:twoCellAnchor editAs="oneCell">
    <xdr:from>
      <xdr:col>0</xdr:col>
      <xdr:colOff>41414</xdr:colOff>
      <xdr:row>0</xdr:row>
      <xdr:rowOff>140805</xdr:rowOff>
    </xdr:from>
    <xdr:to>
      <xdr:col>2</xdr:col>
      <xdr:colOff>102071</xdr:colOff>
      <xdr:row>2</xdr:row>
      <xdr:rowOff>174544</xdr:rowOff>
    </xdr:to>
    <xdr:pic>
      <xdr:nvPicPr>
        <xdr:cNvPr id="5" name="Imagen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414" y="140805"/>
          <a:ext cx="1689651" cy="414739"/>
        </a:xfrm>
        <a:prstGeom prst="rect">
          <a:avLst/>
        </a:prstGeom>
      </xdr:spPr>
    </xdr:pic>
    <xdr:clientData/>
  </xdr:twoCellAnchor>
  <xdr:twoCellAnchor>
    <xdr:from>
      <xdr:col>6</xdr:col>
      <xdr:colOff>212481</xdr:colOff>
      <xdr:row>1</xdr:row>
      <xdr:rowOff>33131</xdr:rowOff>
    </xdr:from>
    <xdr:to>
      <xdr:col>14</xdr:col>
      <xdr:colOff>814563</xdr:colOff>
      <xdr:row>4</xdr:row>
      <xdr:rowOff>10719</xdr:rowOff>
    </xdr:to>
    <xdr:sp macro="" textlink="">
      <xdr:nvSpPr>
        <xdr:cNvPr id="6" name="CuadroTexto 5"/>
        <xdr:cNvSpPr txBox="1"/>
      </xdr:nvSpPr>
      <xdr:spPr>
        <a:xfrm>
          <a:off x="5319346" y="223631"/>
          <a:ext cx="7870390"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bg1"/>
              </a:solidFill>
              <a:latin typeface="Montserrat" panose="00000500000000000000" pitchFamily="2" charset="0"/>
            </a:rPr>
            <a:t>DETALLE DE INGRESOS Y EGRESOS DE UNA PROPIEDAD</a:t>
          </a:r>
        </a:p>
      </xdr:txBody>
    </xdr:sp>
    <xdr:clientData/>
  </xdr:twoCellAnchor>
  <xdr:twoCellAnchor>
    <xdr:from>
      <xdr:col>3</xdr:col>
      <xdr:colOff>0</xdr:colOff>
      <xdr:row>4</xdr:row>
      <xdr:rowOff>101203</xdr:rowOff>
    </xdr:from>
    <xdr:to>
      <xdr:col>15</xdr:col>
      <xdr:colOff>2931</xdr:colOff>
      <xdr:row>5</xdr:row>
      <xdr:rowOff>188164</xdr:rowOff>
    </xdr:to>
    <xdr:sp macro="" textlink="">
      <xdr:nvSpPr>
        <xdr:cNvPr id="7" name="Redondear rectángulo de esquina del mismo lado 6"/>
        <xdr:cNvSpPr/>
      </xdr:nvSpPr>
      <xdr:spPr>
        <a:xfrm>
          <a:off x="2381250" y="863203"/>
          <a:ext cx="11790119" cy="277461"/>
        </a:xfrm>
        <a:prstGeom prst="round2SameRect">
          <a:avLst/>
        </a:prstGeom>
        <a:solidFill>
          <a:srgbClr val="0E447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Montserrat" panose="00000500000000000000" pitchFamily="2" charset="0"/>
            </a:rPr>
            <a:t> </a:t>
          </a:r>
        </a:p>
      </xdr:txBody>
    </xdr:sp>
    <xdr:clientData/>
  </xdr:twoCellAnchor>
  <xdr:oneCellAnchor>
    <xdr:from>
      <xdr:col>3</xdr:col>
      <xdr:colOff>252620</xdr:colOff>
      <xdr:row>4</xdr:row>
      <xdr:rowOff>124703</xdr:rowOff>
    </xdr:from>
    <xdr:ext cx="487954" cy="220579"/>
    <xdr:sp macro="" textlink="">
      <xdr:nvSpPr>
        <xdr:cNvPr id="8" name="CuadroTexto 7"/>
        <xdr:cNvSpPr txBox="1"/>
      </xdr:nvSpPr>
      <xdr:spPr>
        <a:xfrm>
          <a:off x="2633870"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ENE</a:t>
          </a:r>
        </a:p>
      </xdr:txBody>
    </xdr:sp>
    <xdr:clientData/>
  </xdr:oneCellAnchor>
  <xdr:oneCellAnchor>
    <xdr:from>
      <xdr:col>4</xdr:col>
      <xdr:colOff>304457</xdr:colOff>
      <xdr:row>4</xdr:row>
      <xdr:rowOff>124703</xdr:rowOff>
    </xdr:from>
    <xdr:ext cx="487954" cy="220579"/>
    <xdr:sp macro="" textlink="">
      <xdr:nvSpPr>
        <xdr:cNvPr id="9" name="CuadroTexto 8"/>
        <xdr:cNvSpPr txBox="1"/>
      </xdr:nvSpPr>
      <xdr:spPr>
        <a:xfrm>
          <a:off x="3667973"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FEB</a:t>
          </a:r>
        </a:p>
      </xdr:txBody>
    </xdr:sp>
    <xdr:clientData/>
  </xdr:oneCellAnchor>
  <xdr:oneCellAnchor>
    <xdr:from>
      <xdr:col>5</xdr:col>
      <xdr:colOff>224735</xdr:colOff>
      <xdr:row>4</xdr:row>
      <xdr:rowOff>124703</xdr:rowOff>
    </xdr:from>
    <xdr:ext cx="487954" cy="220579"/>
    <xdr:sp macro="" textlink="">
      <xdr:nvSpPr>
        <xdr:cNvPr id="10" name="CuadroTexto 9"/>
        <xdr:cNvSpPr txBox="1"/>
      </xdr:nvSpPr>
      <xdr:spPr>
        <a:xfrm>
          <a:off x="4570516"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MAR</a:t>
          </a:r>
        </a:p>
      </xdr:txBody>
    </xdr:sp>
    <xdr:clientData/>
  </xdr:oneCellAnchor>
  <xdr:oneCellAnchor>
    <xdr:from>
      <xdr:col>6</xdr:col>
      <xdr:colOff>257626</xdr:colOff>
      <xdr:row>4</xdr:row>
      <xdr:rowOff>124703</xdr:rowOff>
    </xdr:from>
    <xdr:ext cx="487954" cy="220579"/>
    <xdr:sp macro="" textlink="">
      <xdr:nvSpPr>
        <xdr:cNvPr id="11" name="CuadroTexto 10"/>
        <xdr:cNvSpPr txBox="1"/>
      </xdr:nvSpPr>
      <xdr:spPr>
        <a:xfrm>
          <a:off x="5585673"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ABR</a:t>
          </a:r>
        </a:p>
      </xdr:txBody>
    </xdr:sp>
    <xdr:clientData/>
  </xdr:oneCellAnchor>
  <xdr:oneCellAnchor>
    <xdr:from>
      <xdr:col>7</xdr:col>
      <xdr:colOff>222901</xdr:colOff>
      <xdr:row>4</xdr:row>
      <xdr:rowOff>124703</xdr:rowOff>
    </xdr:from>
    <xdr:ext cx="487954" cy="220579"/>
    <xdr:sp macro="" textlink="">
      <xdr:nvSpPr>
        <xdr:cNvPr id="12" name="CuadroTexto 11"/>
        <xdr:cNvSpPr txBox="1"/>
      </xdr:nvSpPr>
      <xdr:spPr>
        <a:xfrm>
          <a:off x="6533214"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MAY</a:t>
          </a:r>
        </a:p>
      </xdr:txBody>
    </xdr:sp>
    <xdr:clientData/>
  </xdr:oneCellAnchor>
  <xdr:oneCellAnchor>
    <xdr:from>
      <xdr:col>8</xdr:col>
      <xdr:colOff>255793</xdr:colOff>
      <xdr:row>4</xdr:row>
      <xdr:rowOff>124703</xdr:rowOff>
    </xdr:from>
    <xdr:ext cx="487954" cy="220579"/>
    <xdr:sp macro="" textlink="">
      <xdr:nvSpPr>
        <xdr:cNvPr id="13" name="CuadroTexto 12"/>
        <xdr:cNvSpPr txBox="1"/>
      </xdr:nvSpPr>
      <xdr:spPr>
        <a:xfrm>
          <a:off x="7548371"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JUN</a:t>
          </a:r>
        </a:p>
      </xdr:txBody>
    </xdr:sp>
    <xdr:clientData/>
  </xdr:oneCellAnchor>
  <xdr:oneCellAnchor>
    <xdr:from>
      <xdr:col>9</xdr:col>
      <xdr:colOff>297242</xdr:colOff>
      <xdr:row>4</xdr:row>
      <xdr:rowOff>124703</xdr:rowOff>
    </xdr:from>
    <xdr:ext cx="487954" cy="220579"/>
    <xdr:sp macro="" textlink="">
      <xdr:nvSpPr>
        <xdr:cNvPr id="15" name="CuadroTexto 14"/>
        <xdr:cNvSpPr txBox="1"/>
      </xdr:nvSpPr>
      <xdr:spPr>
        <a:xfrm>
          <a:off x="8572086"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JUL</a:t>
          </a:r>
        </a:p>
      </xdr:txBody>
    </xdr:sp>
    <xdr:clientData/>
  </xdr:oneCellAnchor>
  <xdr:oneCellAnchor>
    <xdr:from>
      <xdr:col>10</xdr:col>
      <xdr:colOff>225102</xdr:colOff>
      <xdr:row>4</xdr:row>
      <xdr:rowOff>124703</xdr:rowOff>
    </xdr:from>
    <xdr:ext cx="487954" cy="220579"/>
    <xdr:sp macro="" textlink="">
      <xdr:nvSpPr>
        <xdr:cNvPr id="16" name="CuadroTexto 15"/>
        <xdr:cNvSpPr txBox="1"/>
      </xdr:nvSpPr>
      <xdr:spPr>
        <a:xfrm>
          <a:off x="9482211"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AGO</a:t>
          </a:r>
        </a:p>
      </xdr:txBody>
    </xdr:sp>
    <xdr:clientData/>
  </xdr:oneCellAnchor>
  <xdr:oneCellAnchor>
    <xdr:from>
      <xdr:col>11</xdr:col>
      <xdr:colOff>244054</xdr:colOff>
      <xdr:row>4</xdr:row>
      <xdr:rowOff>124703</xdr:rowOff>
    </xdr:from>
    <xdr:ext cx="487954" cy="220579"/>
    <xdr:sp macro="" textlink="">
      <xdr:nvSpPr>
        <xdr:cNvPr id="17" name="CuadroTexto 16"/>
        <xdr:cNvSpPr txBox="1"/>
      </xdr:nvSpPr>
      <xdr:spPr>
        <a:xfrm>
          <a:off x="10483429" y="886703"/>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SEP</a:t>
          </a:r>
        </a:p>
      </xdr:txBody>
    </xdr:sp>
    <xdr:clientData/>
  </xdr:oneCellAnchor>
  <xdr:oneCellAnchor>
    <xdr:from>
      <xdr:col>12</xdr:col>
      <xdr:colOff>236841</xdr:colOff>
      <xdr:row>4</xdr:row>
      <xdr:rowOff>129716</xdr:rowOff>
    </xdr:from>
    <xdr:ext cx="487954" cy="220579"/>
    <xdr:sp macro="" textlink="">
      <xdr:nvSpPr>
        <xdr:cNvPr id="18" name="CuadroTexto 17"/>
        <xdr:cNvSpPr txBox="1"/>
      </xdr:nvSpPr>
      <xdr:spPr>
        <a:xfrm>
          <a:off x="11458482" y="891716"/>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OCT</a:t>
          </a:r>
        </a:p>
      </xdr:txBody>
    </xdr:sp>
    <xdr:clientData/>
  </xdr:oneCellAnchor>
  <xdr:oneCellAnchor>
    <xdr:from>
      <xdr:col>13</xdr:col>
      <xdr:colOff>200771</xdr:colOff>
      <xdr:row>4</xdr:row>
      <xdr:rowOff>129716</xdr:rowOff>
    </xdr:from>
    <xdr:ext cx="487954" cy="220579"/>
    <xdr:sp macro="" textlink="">
      <xdr:nvSpPr>
        <xdr:cNvPr id="19" name="CuadroTexto 18"/>
        <xdr:cNvSpPr txBox="1"/>
      </xdr:nvSpPr>
      <xdr:spPr>
        <a:xfrm>
          <a:off x="12404677" y="891716"/>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NOV</a:t>
          </a:r>
        </a:p>
      </xdr:txBody>
    </xdr:sp>
    <xdr:clientData/>
  </xdr:oneCellAnchor>
  <xdr:oneCellAnchor>
    <xdr:from>
      <xdr:col>14</xdr:col>
      <xdr:colOff>233296</xdr:colOff>
      <xdr:row>4</xdr:row>
      <xdr:rowOff>129716</xdr:rowOff>
    </xdr:from>
    <xdr:ext cx="487954" cy="220579"/>
    <xdr:sp macro="" textlink="">
      <xdr:nvSpPr>
        <xdr:cNvPr id="20" name="CuadroTexto 19"/>
        <xdr:cNvSpPr txBox="1"/>
      </xdr:nvSpPr>
      <xdr:spPr>
        <a:xfrm>
          <a:off x="13419468" y="891716"/>
          <a:ext cx="487954" cy="220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latin typeface="Montserrat" panose="00000500000000000000" pitchFamily="2" charset="0"/>
            </a:rPr>
            <a:t>DIC</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17859</xdr:colOff>
      <xdr:row>0</xdr:row>
      <xdr:rowOff>0</xdr:rowOff>
    </xdr:from>
    <xdr:to>
      <xdr:col>14</xdr:col>
      <xdr:colOff>1428749</xdr:colOff>
      <xdr:row>2</xdr:row>
      <xdr:rowOff>4674</xdr:rowOff>
    </xdr:to>
    <xdr:pic>
      <xdr:nvPicPr>
        <xdr:cNvPr id="8" name="Imagen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59" y="0"/>
          <a:ext cx="9269015" cy="504737"/>
        </a:xfrm>
        <a:prstGeom prst="rect">
          <a:avLst/>
        </a:prstGeom>
      </xdr:spPr>
    </xdr:pic>
    <xdr:clientData/>
  </xdr:twoCellAnchor>
  <xdr:oneCellAnchor>
    <xdr:from>
      <xdr:col>5</xdr:col>
      <xdr:colOff>745434</xdr:colOff>
      <xdr:row>1</xdr:row>
      <xdr:rowOff>16565</xdr:rowOff>
    </xdr:from>
    <xdr:ext cx="2616614" cy="311175"/>
    <xdr:sp macro="" textlink="">
      <xdr:nvSpPr>
        <xdr:cNvPr id="3" name="CuadroTexto 2"/>
        <xdr:cNvSpPr txBox="1"/>
      </xdr:nvSpPr>
      <xdr:spPr>
        <a:xfrm>
          <a:off x="3710608" y="165652"/>
          <a:ext cx="2616614" cy="311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Montserrat" panose="00000500000000000000" pitchFamily="2" charset="0"/>
            </a:rPr>
            <a:t>CUADRO DE SIMULACIÓN</a:t>
          </a:r>
        </a:p>
      </xdr:txBody>
    </xdr:sp>
    <xdr:clientData/>
  </xdr:oneCellAnchor>
  <xdr:twoCellAnchor editAs="oneCell">
    <xdr:from>
      <xdr:col>1</xdr:col>
      <xdr:colOff>16566</xdr:colOff>
      <xdr:row>0</xdr:row>
      <xdr:rowOff>66261</xdr:rowOff>
    </xdr:from>
    <xdr:to>
      <xdr:col>3</xdr:col>
      <xdr:colOff>993912</xdr:colOff>
      <xdr:row>1</xdr:row>
      <xdr:rowOff>331913</xdr:rowOff>
    </xdr:to>
    <xdr:pic>
      <xdr:nvPicPr>
        <xdr:cNvPr id="4" name="Imagen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131" y="66261"/>
          <a:ext cx="1689651" cy="414739"/>
        </a:xfrm>
        <a:prstGeom prst="rect">
          <a:avLst/>
        </a:prstGeom>
      </xdr:spPr>
    </xdr:pic>
    <xdr:clientData/>
  </xdr:twoCellAnchor>
  <xdr:twoCellAnchor>
    <xdr:from>
      <xdr:col>12</xdr:col>
      <xdr:colOff>17318</xdr:colOff>
      <xdr:row>3</xdr:row>
      <xdr:rowOff>3810</xdr:rowOff>
    </xdr:from>
    <xdr:to>
      <xdr:col>15</xdr:col>
      <xdr:colOff>0</xdr:colOff>
      <xdr:row>4</xdr:row>
      <xdr:rowOff>3810</xdr:rowOff>
    </xdr:to>
    <xdr:sp macro="" textlink="">
      <xdr:nvSpPr>
        <xdr:cNvPr id="5" name="Redondear rectángulo de esquina sencilla 4"/>
        <xdr:cNvSpPr/>
      </xdr:nvSpPr>
      <xdr:spPr>
        <a:xfrm>
          <a:off x="6436809" y="744244"/>
          <a:ext cx="2861748" cy="237226"/>
        </a:xfrm>
        <a:prstGeom prst="round1Rect">
          <a:avLst/>
        </a:prstGeom>
        <a:solidFill>
          <a:srgbClr val="0E447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latin typeface="Montserrat" panose="00000500000000000000" pitchFamily="2" charset="0"/>
            </a:rPr>
            <a:t>  MÁS INFORMACIÓN: </a:t>
          </a:r>
          <a:r>
            <a:rPr lang="en-US" sz="1000">
              <a:latin typeface="Montserrat" panose="00000500000000000000" pitchFamily="2" charset="0"/>
            </a:rPr>
            <a:t>www.carlosdevis.com</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257174</xdr:colOff>
      <xdr:row>0</xdr:row>
      <xdr:rowOff>0</xdr:rowOff>
    </xdr:from>
    <xdr:to>
      <xdr:col>16</xdr:col>
      <xdr:colOff>19049</xdr:colOff>
      <xdr:row>1</xdr:row>
      <xdr:rowOff>302754</xdr:rowOff>
    </xdr:to>
    <xdr:pic>
      <xdr:nvPicPr>
        <xdr:cNvPr id="10" name="Imagen 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174" y="0"/>
          <a:ext cx="11439525" cy="617079"/>
        </a:xfrm>
        <a:prstGeom prst="rect">
          <a:avLst/>
        </a:prstGeom>
      </xdr:spPr>
    </xdr:pic>
    <xdr:clientData/>
  </xdr:twoCellAnchor>
  <xdr:twoCellAnchor>
    <xdr:from>
      <xdr:col>1</xdr:col>
      <xdr:colOff>25400</xdr:colOff>
      <xdr:row>0</xdr:row>
      <xdr:rowOff>19050</xdr:rowOff>
    </xdr:from>
    <xdr:to>
      <xdr:col>2</xdr:col>
      <xdr:colOff>333375</xdr:colOff>
      <xdr:row>1</xdr:row>
      <xdr:rowOff>306451</xdr:rowOff>
    </xdr:to>
    <xdr:grpSp>
      <xdr:nvGrpSpPr>
        <xdr:cNvPr id="2" name="Group 12">
          <a:extLst>
            <a:ext uri="{FF2B5EF4-FFF2-40B4-BE49-F238E27FC236}">
              <a16:creationId xmlns:a16="http://schemas.microsoft.com/office/drawing/2014/main" id="{00000000-0008-0000-0300-00000C000000}"/>
            </a:ext>
          </a:extLst>
        </xdr:cNvPr>
        <xdr:cNvGrpSpPr/>
      </xdr:nvGrpSpPr>
      <xdr:grpSpPr>
        <a:xfrm>
          <a:off x="282575" y="19050"/>
          <a:ext cx="688975" cy="601726"/>
          <a:chOff x="0" y="-10350"/>
          <a:chExt cx="685800" cy="601726"/>
        </a:xfrm>
      </xdr:grpSpPr>
      <xdr:sp macro="" textlink="">
        <xdr:nvSpPr>
          <xdr:cNvPr id="3" name="Shape 5">
            <a:extLst>
              <a:ext uri="{FF2B5EF4-FFF2-40B4-BE49-F238E27FC236}">
                <a16:creationId xmlns:a16="http://schemas.microsoft.com/office/drawing/2014/main" id="{00000000-0008-0000-0300-000005000000}"/>
              </a:ext>
            </a:extLst>
          </xdr:cNvPr>
          <xdr:cNvSpPr/>
        </xdr:nvSpPr>
        <xdr:spPr>
          <a:xfrm>
            <a:off x="0" y="0"/>
            <a:ext cx="685800" cy="581025"/>
          </a:xfrm>
          <a:prstGeom prst="rect">
            <a:avLst/>
          </a:prstGeom>
          <a:gradFill flip="none" rotWithShape="1">
            <a:gsLst>
              <a:gs pos="0">
                <a:srgbClr val="5779C7"/>
              </a:gs>
              <a:gs pos="100000">
                <a:srgbClr val="002763"/>
              </a:gs>
            </a:gsLst>
            <a:path path="circle">
              <a:fillToRect l="37721" t="-19636" r="62278" b="119636"/>
            </a:path>
          </a:gradFill>
          <a:ln w="12700" cap="flat">
            <a:noFill/>
            <a:miter lim="400000"/>
          </a:ln>
          <a:effectLst/>
        </xdr:spPr>
        <xdr:txBody>
          <a:bodyPr/>
          <a:lstStyle/>
          <a:p>
            <a:endParaRPr/>
          </a:p>
        </xdr:txBody>
      </xdr:sp>
      <xdr:sp macro="" textlink="">
        <xdr:nvSpPr>
          <xdr:cNvPr id="4" name="Shape 6">
            <a:extLst>
              <a:ext uri="{FF2B5EF4-FFF2-40B4-BE49-F238E27FC236}">
                <a16:creationId xmlns:a16="http://schemas.microsoft.com/office/drawing/2014/main" id="{00000000-0008-0000-0300-000006000000}"/>
              </a:ext>
            </a:extLst>
          </xdr:cNvPr>
          <xdr:cNvSpPr/>
        </xdr:nvSpPr>
        <xdr:spPr>
          <a:xfrm>
            <a:off x="0" y="-1"/>
            <a:ext cx="685801" cy="72629"/>
          </a:xfrm>
          <a:custGeom>
            <a:avLst/>
            <a:gdLst/>
            <a:ahLst/>
            <a:cxnLst>
              <a:cxn ang="0">
                <a:pos x="wd2" y="hd2"/>
              </a:cxn>
              <a:cxn ang="5400000">
                <a:pos x="wd2" y="hd2"/>
              </a:cxn>
              <a:cxn ang="10800000">
                <a:pos x="wd2" y="hd2"/>
              </a:cxn>
              <a:cxn ang="16200000">
                <a:pos x="wd2" y="hd2"/>
              </a:cxn>
            </a:cxnLst>
            <a:rect l="0" t="0" r="r" b="b"/>
            <a:pathLst>
              <a:path w="21600" h="21600" extrusionOk="0">
                <a:moveTo>
                  <a:pt x="0" y="0"/>
                </a:moveTo>
                <a:lnTo>
                  <a:pt x="21600" y="0"/>
                </a:lnTo>
                <a:lnTo>
                  <a:pt x="19313" y="21600"/>
                </a:lnTo>
                <a:lnTo>
                  <a:pt x="2287" y="21600"/>
                </a:lnTo>
                <a:close/>
              </a:path>
            </a:pathLst>
          </a:custGeom>
          <a:solidFill>
            <a:srgbClr val="FFFFFF">
              <a:alpha val="20000"/>
            </a:srgbClr>
          </a:solidFill>
          <a:ln w="12700" cap="flat">
            <a:noFill/>
            <a:miter lim="400000"/>
          </a:ln>
          <a:effectLst/>
        </xdr:spPr>
        <xdr:txBody>
          <a:bodyPr/>
          <a:lstStyle/>
          <a:p>
            <a:endParaRPr/>
          </a:p>
        </xdr:txBody>
      </xdr:sp>
      <xdr:sp macro="" textlink="">
        <xdr:nvSpPr>
          <xdr:cNvPr id="5" name="Shape 7">
            <a:extLst>
              <a:ext uri="{FF2B5EF4-FFF2-40B4-BE49-F238E27FC236}">
                <a16:creationId xmlns:a16="http://schemas.microsoft.com/office/drawing/2014/main" id="{00000000-0008-0000-0300-000007000000}"/>
              </a:ext>
            </a:extLst>
          </xdr:cNvPr>
          <xdr:cNvSpPr/>
        </xdr:nvSpPr>
        <xdr:spPr>
          <a:xfrm>
            <a:off x="0" y="508397"/>
            <a:ext cx="685801" cy="72629"/>
          </a:xfrm>
          <a:custGeom>
            <a:avLst/>
            <a:gdLst/>
            <a:ahLst/>
            <a:cxnLst>
              <a:cxn ang="0">
                <a:pos x="wd2" y="hd2"/>
              </a:cxn>
              <a:cxn ang="5400000">
                <a:pos x="wd2" y="hd2"/>
              </a:cxn>
              <a:cxn ang="10800000">
                <a:pos x="wd2" y="hd2"/>
              </a:cxn>
              <a:cxn ang="16200000">
                <a:pos x="wd2" y="hd2"/>
              </a:cxn>
            </a:cxnLst>
            <a:rect l="0" t="0" r="r" b="b"/>
            <a:pathLst>
              <a:path w="21600" h="21600" extrusionOk="0">
                <a:moveTo>
                  <a:pt x="0" y="21600"/>
                </a:moveTo>
                <a:lnTo>
                  <a:pt x="2287" y="0"/>
                </a:lnTo>
                <a:lnTo>
                  <a:pt x="19313" y="0"/>
                </a:lnTo>
                <a:lnTo>
                  <a:pt x="21600" y="21600"/>
                </a:lnTo>
                <a:close/>
              </a:path>
            </a:pathLst>
          </a:custGeom>
          <a:solidFill>
            <a:srgbClr val="000000">
              <a:alpha val="20000"/>
            </a:srgbClr>
          </a:solidFill>
          <a:ln w="12700" cap="flat">
            <a:noFill/>
            <a:miter lim="400000"/>
          </a:ln>
          <a:effectLst/>
        </xdr:spPr>
        <xdr:txBody>
          <a:bodyPr/>
          <a:lstStyle/>
          <a:p>
            <a:endParaRPr/>
          </a:p>
        </xdr:txBody>
      </xdr:sp>
      <xdr:sp macro="" textlink="">
        <xdr:nvSpPr>
          <xdr:cNvPr id="6" name="Shape 8">
            <a:extLst>
              <a:ext uri="{FF2B5EF4-FFF2-40B4-BE49-F238E27FC236}">
                <a16:creationId xmlns:a16="http://schemas.microsoft.com/office/drawing/2014/main" id="{00000000-0008-0000-0300-000008000000}"/>
              </a:ext>
            </a:extLst>
          </xdr:cNvPr>
          <xdr:cNvSpPr/>
        </xdr:nvSpPr>
        <xdr:spPr>
          <a:xfrm>
            <a:off x="-1" y="0"/>
            <a:ext cx="72629" cy="581026"/>
          </a:xfrm>
          <a:custGeom>
            <a:avLst/>
            <a:gdLst/>
            <a:ahLst/>
            <a:cxnLst>
              <a:cxn ang="0">
                <a:pos x="wd2" y="hd2"/>
              </a:cxn>
              <a:cxn ang="5400000">
                <a:pos x="wd2" y="hd2"/>
              </a:cxn>
              <a:cxn ang="10800000">
                <a:pos x="wd2" y="hd2"/>
              </a:cxn>
              <a:cxn ang="16200000">
                <a:pos x="wd2" y="hd2"/>
              </a:cxn>
            </a:cxnLst>
            <a:rect l="0" t="0" r="r" b="b"/>
            <a:pathLst>
              <a:path w="21600" h="21600" extrusionOk="0">
                <a:moveTo>
                  <a:pt x="0" y="0"/>
                </a:moveTo>
                <a:lnTo>
                  <a:pt x="21600" y="2700"/>
                </a:lnTo>
                <a:lnTo>
                  <a:pt x="21600" y="18900"/>
                </a:lnTo>
                <a:lnTo>
                  <a:pt x="0" y="21600"/>
                </a:lnTo>
                <a:close/>
              </a:path>
            </a:pathLst>
          </a:custGeom>
          <a:solidFill>
            <a:srgbClr val="FFFFFF">
              <a:alpha val="40000"/>
            </a:srgbClr>
          </a:solidFill>
          <a:ln w="12700" cap="flat">
            <a:noFill/>
            <a:miter lim="400000"/>
          </a:ln>
          <a:effectLst/>
        </xdr:spPr>
        <xdr:txBody>
          <a:bodyPr/>
          <a:lstStyle/>
          <a:p>
            <a:endParaRPr/>
          </a:p>
        </xdr:txBody>
      </xdr:sp>
      <xdr:sp macro="" textlink="">
        <xdr:nvSpPr>
          <xdr:cNvPr id="7" name="Shape 9">
            <a:extLst>
              <a:ext uri="{FF2B5EF4-FFF2-40B4-BE49-F238E27FC236}">
                <a16:creationId xmlns:a16="http://schemas.microsoft.com/office/drawing/2014/main" id="{00000000-0008-0000-0300-000009000000}"/>
              </a:ext>
            </a:extLst>
          </xdr:cNvPr>
          <xdr:cNvSpPr/>
        </xdr:nvSpPr>
        <xdr:spPr>
          <a:xfrm>
            <a:off x="613172" y="0"/>
            <a:ext cx="72629" cy="581026"/>
          </a:xfrm>
          <a:custGeom>
            <a:avLst/>
            <a:gdLst/>
            <a:ahLst/>
            <a:cxnLst>
              <a:cxn ang="0">
                <a:pos x="wd2" y="hd2"/>
              </a:cxn>
              <a:cxn ang="5400000">
                <a:pos x="wd2" y="hd2"/>
              </a:cxn>
              <a:cxn ang="10800000">
                <a:pos x="wd2" y="hd2"/>
              </a:cxn>
              <a:cxn ang="16200000">
                <a:pos x="wd2" y="hd2"/>
              </a:cxn>
            </a:cxnLst>
            <a:rect l="0" t="0" r="r" b="b"/>
            <a:pathLst>
              <a:path w="21600" h="21600" extrusionOk="0">
                <a:moveTo>
                  <a:pt x="21600" y="0"/>
                </a:moveTo>
                <a:lnTo>
                  <a:pt x="21600" y="21600"/>
                </a:lnTo>
                <a:lnTo>
                  <a:pt x="0" y="18900"/>
                </a:lnTo>
                <a:lnTo>
                  <a:pt x="0" y="2700"/>
                </a:lnTo>
                <a:close/>
              </a:path>
            </a:pathLst>
          </a:custGeom>
          <a:solidFill>
            <a:srgbClr val="000000">
              <a:alpha val="40000"/>
            </a:srgbClr>
          </a:solidFill>
          <a:ln w="12700" cap="flat">
            <a:noFill/>
            <a:miter lim="400000"/>
          </a:ln>
          <a:effectLst/>
        </xdr:spPr>
        <xdr:txBody>
          <a:bodyPr/>
          <a:lstStyle/>
          <a:p>
            <a:endParaRPr/>
          </a:p>
        </xdr:txBody>
      </xdr:sp>
      <xdr:sp macro="" textlink="">
        <xdr:nvSpPr>
          <xdr:cNvPr id="8" name="Shape 10">
            <a:extLst>
              <a:ext uri="{FF2B5EF4-FFF2-40B4-BE49-F238E27FC236}">
                <a16:creationId xmlns:a16="http://schemas.microsoft.com/office/drawing/2014/main" id="{00000000-0008-0000-0300-00000A000000}"/>
              </a:ext>
            </a:extLst>
          </xdr:cNvPr>
          <xdr:cNvSpPr/>
        </xdr:nvSpPr>
        <xdr:spPr>
          <a:xfrm>
            <a:off x="0" y="0"/>
            <a:ext cx="685801" cy="581026"/>
          </a:xfrm>
          <a:custGeom>
            <a:avLst/>
            <a:gdLst/>
            <a:ahLst/>
            <a:cxnLst>
              <a:cxn ang="0">
                <a:pos x="wd2" y="hd2"/>
              </a:cxn>
              <a:cxn ang="5400000">
                <a:pos x="wd2" y="hd2"/>
              </a:cxn>
              <a:cxn ang="10800000">
                <a:pos x="wd2" y="hd2"/>
              </a:cxn>
              <a:cxn ang="16200000">
                <a:pos x="wd2" y="hd2"/>
              </a:cxn>
            </a:cxnLst>
            <a:rect l="0" t="0" r="r" b="b"/>
            <a:pathLst>
              <a:path w="21600" h="21600" extrusionOk="0">
                <a:moveTo>
                  <a:pt x="0" y="0"/>
                </a:moveTo>
                <a:lnTo>
                  <a:pt x="21600" y="0"/>
                </a:lnTo>
                <a:lnTo>
                  <a:pt x="21600" y="21600"/>
                </a:lnTo>
                <a:lnTo>
                  <a:pt x="0" y="21600"/>
                </a:lnTo>
                <a:close/>
                <a:moveTo>
                  <a:pt x="2287" y="2700"/>
                </a:moveTo>
                <a:lnTo>
                  <a:pt x="19313" y="2700"/>
                </a:lnTo>
                <a:lnTo>
                  <a:pt x="19313" y="18900"/>
                </a:lnTo>
                <a:lnTo>
                  <a:pt x="2287" y="18900"/>
                </a:lnTo>
                <a:close/>
                <a:moveTo>
                  <a:pt x="0" y="0"/>
                </a:moveTo>
                <a:lnTo>
                  <a:pt x="2287" y="2700"/>
                </a:lnTo>
                <a:moveTo>
                  <a:pt x="0" y="21600"/>
                </a:moveTo>
                <a:lnTo>
                  <a:pt x="2287" y="18900"/>
                </a:lnTo>
                <a:moveTo>
                  <a:pt x="21600" y="0"/>
                </a:moveTo>
                <a:lnTo>
                  <a:pt x="19313" y="2700"/>
                </a:lnTo>
                <a:moveTo>
                  <a:pt x="21600" y="21600"/>
                </a:moveTo>
                <a:lnTo>
                  <a:pt x="19313" y="18900"/>
                </a:lnTo>
              </a:path>
            </a:pathLst>
          </a:custGeom>
          <a:noFill/>
          <a:ln w="9525" cap="flat">
            <a:solidFill>
              <a:srgbClr val="4A7DBA"/>
            </a:solidFill>
            <a:prstDash val="solid"/>
            <a:round/>
          </a:ln>
          <a:effectLst/>
        </xdr:spPr>
        <xdr:txBody>
          <a:bodyPr/>
          <a:lstStyle/>
          <a:p>
            <a:endParaRPr/>
          </a:p>
        </xdr:txBody>
      </xdr:sp>
      <xdr:sp macro="" textlink="">
        <xdr:nvSpPr>
          <xdr:cNvPr id="9" name="Shape 11">
            <a:extLst>
              <a:ext uri="{FF2B5EF4-FFF2-40B4-BE49-F238E27FC236}">
                <a16:creationId xmlns:a16="http://schemas.microsoft.com/office/drawing/2014/main" id="{00000000-0008-0000-0300-00000B000000}"/>
              </a:ext>
            </a:extLst>
          </xdr:cNvPr>
          <xdr:cNvSpPr/>
        </xdr:nvSpPr>
        <xdr:spPr>
          <a:xfrm>
            <a:off x="53578" y="-10351"/>
            <a:ext cx="578644" cy="601727"/>
          </a:xfrm>
          <a:prstGeom prst="rect">
            <a:avLst/>
          </a:prstGeom>
          <a:noFill/>
          <a:ln w="12700" cap="flat">
            <a:noFill/>
            <a:miter lim="400000"/>
          </a:ln>
          <a:effectLst/>
          <a:extLst>
            <a:ext uri="{C572A759-6A51-4108-AA02-DFA0A04FC94B}">
              <ma14:wrappingTextBoxFlag xmlns:ma14="http://schemas.microsoft.com/office/mac/drawingml/2011/main" xmlns:r="http://schemas.openxmlformats.org/officeDocument/2006/relationships" xmlns="" val="1"/>
            </a:ext>
          </a:extLst>
        </xdr:spPr>
        <xdr:txBody>
          <a:bodyPr wrap="square" lIns="45719" tIns="45719" rIns="45719" bIns="45719" numCol="1" anchor="ctr">
            <a:spAutoFit/>
          </a:bodyPr>
          <a:lstStyle/>
          <a:p>
            <a:pPr marL="0" marR="0" indent="0" algn="ctr" defTabSz="914400" latinLnBrk="0">
              <a:lnSpc>
                <a:spcPct val="100000"/>
              </a:lnSpc>
              <a:spcBef>
                <a:spcPts val="0"/>
              </a:spcBef>
              <a:spcAft>
                <a:spcPts val="0"/>
              </a:spcAft>
              <a:buClrTx/>
              <a:buSzTx/>
              <a:buFontTx/>
              <a:buNone/>
              <a:tabLst/>
              <a:defRPr sz="3000" b="1" i="0" u="none" strike="noStrike" cap="none" spc="0" baseline="0">
                <a:ln>
                  <a:noFill/>
                </a:ln>
                <a:solidFill>
                  <a:srgbClr val="000000"/>
                </a:solidFill>
                <a:uFillTx/>
                <a:latin typeface="Arial Narrow"/>
                <a:ea typeface="Arial Narrow"/>
                <a:cs typeface="Arial Narrow"/>
                <a:sym typeface="Arial Narrow"/>
              </a:defRPr>
            </a:pPr>
            <a:r>
              <a:rPr sz="3000" b="1" i="0" u="none" strike="noStrike" cap="none" spc="0" baseline="0">
                <a:ln>
                  <a:noFill/>
                </a:ln>
                <a:solidFill>
                  <a:srgbClr val="000000"/>
                </a:solidFill>
                <a:uFillTx/>
                <a:latin typeface="Arial Narrow"/>
                <a:ea typeface="Arial Narrow"/>
                <a:cs typeface="Arial Narrow"/>
                <a:sym typeface="Arial Narrow"/>
              </a:rPr>
              <a:t>i</a:t>
            </a:r>
          </a:p>
        </xdr:txBody>
      </xdr:sp>
    </xdr:grpSp>
    <xdr:clientData/>
  </xdr:twoCellAnchor>
  <xdr:oneCellAnchor>
    <xdr:from>
      <xdr:col>5</xdr:col>
      <xdr:colOff>1263892</xdr:colOff>
      <xdr:row>0</xdr:row>
      <xdr:rowOff>247651</xdr:rowOff>
    </xdr:from>
    <xdr:ext cx="6451357" cy="342466"/>
    <xdr:sp macro="" textlink="">
      <xdr:nvSpPr>
        <xdr:cNvPr id="11" name="CuadroTexto 10"/>
        <xdr:cNvSpPr txBox="1"/>
      </xdr:nvSpPr>
      <xdr:spPr>
        <a:xfrm>
          <a:off x="5035792" y="247651"/>
          <a:ext cx="6451357"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solidFill>
                <a:schemeClr val="bg1"/>
              </a:solidFill>
              <a:latin typeface="Montserrat" panose="00000500000000000000" pitchFamily="2" charset="0"/>
            </a:rPr>
            <a:t>MODELOS</a:t>
          </a:r>
          <a:r>
            <a:rPr lang="en-US" sz="1600" b="1" baseline="0">
              <a:solidFill>
                <a:schemeClr val="bg1"/>
              </a:solidFill>
              <a:latin typeface="Montserrat" panose="00000500000000000000" pitchFamily="2" charset="0"/>
            </a:rPr>
            <a:t> DE CONVERSIÓN DE TASAS DE INTERÉS</a:t>
          </a:r>
          <a:endParaRPr lang="en-US" sz="1600" b="1">
            <a:solidFill>
              <a:schemeClr val="bg1"/>
            </a:solidFill>
            <a:latin typeface="Montserrat" panose="00000500000000000000" pitchFamily="2" charset="0"/>
          </a:endParaRPr>
        </a:p>
      </xdr:txBody>
    </xdr:sp>
    <xdr:clientData/>
  </xdr:oneCellAnchor>
  <xdr:twoCellAnchor editAs="oneCell">
    <xdr:from>
      <xdr:col>2</xdr:col>
      <xdr:colOff>428624</xdr:colOff>
      <xdr:row>0</xdr:row>
      <xdr:rowOff>85942</xdr:rowOff>
    </xdr:from>
    <xdr:to>
      <xdr:col>4</xdr:col>
      <xdr:colOff>656316</xdr:colOff>
      <xdr:row>1</xdr:row>
      <xdr:rowOff>279659</xdr:rowOff>
    </xdr:to>
    <xdr:pic>
      <xdr:nvPicPr>
        <xdr:cNvPr id="12" name="Imagen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6799" y="85942"/>
          <a:ext cx="2037442" cy="5080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13</xdr:col>
      <xdr:colOff>5953</xdr:colOff>
      <xdr:row>3</xdr:row>
      <xdr:rowOff>9525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150078" cy="581024"/>
        </a:xfrm>
        <a:prstGeom prst="rect">
          <a:avLst/>
        </a:prstGeom>
      </xdr:spPr>
    </xdr:pic>
    <xdr:clientData/>
  </xdr:twoCellAnchor>
  <xdr:twoCellAnchor editAs="oneCell">
    <xdr:from>
      <xdr:col>0</xdr:col>
      <xdr:colOff>104775</xdr:colOff>
      <xdr:row>0</xdr:row>
      <xdr:rowOff>66676</xdr:rowOff>
    </xdr:from>
    <xdr:to>
      <xdr:col>3</xdr:col>
      <xdr:colOff>570592</xdr:colOff>
      <xdr:row>3</xdr:row>
      <xdr:rowOff>3218</xdr:rowOff>
    </xdr:to>
    <xdr:pic>
      <xdr:nvPicPr>
        <xdr:cNvPr id="3" name="Imagen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775" y="66676"/>
          <a:ext cx="2037442" cy="508042"/>
        </a:xfrm>
        <a:prstGeom prst="rect">
          <a:avLst/>
        </a:prstGeom>
      </xdr:spPr>
    </xdr:pic>
    <xdr:clientData/>
  </xdr:twoCellAnchor>
  <xdr:oneCellAnchor>
    <xdr:from>
      <xdr:col>4</xdr:col>
      <xdr:colOff>409575</xdr:colOff>
      <xdr:row>1</xdr:row>
      <xdr:rowOff>38101</xdr:rowOff>
    </xdr:from>
    <xdr:ext cx="6451357" cy="342466"/>
    <xdr:sp macro="" textlink="">
      <xdr:nvSpPr>
        <xdr:cNvPr id="4" name="CuadroTexto 3"/>
        <xdr:cNvSpPr txBox="1"/>
      </xdr:nvSpPr>
      <xdr:spPr>
        <a:xfrm>
          <a:off x="3228975" y="228601"/>
          <a:ext cx="6451357"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solidFill>
                <a:schemeClr val="bg1"/>
              </a:solidFill>
              <a:latin typeface="Montserrat" panose="00000500000000000000" pitchFamily="2" charset="0"/>
            </a:rPr>
            <a:t>COMPRA Y VENTA DE INMUEBLE CON POCO DINERO</a:t>
          </a:r>
        </a:p>
      </xdr:txBody>
    </xdr:sp>
    <xdr:clientData/>
  </xdr:oneCellAnchor>
  <xdr:twoCellAnchor>
    <xdr:from>
      <xdr:col>0</xdr:col>
      <xdr:colOff>5953</xdr:colOff>
      <xdr:row>4</xdr:row>
      <xdr:rowOff>11907</xdr:rowOff>
    </xdr:from>
    <xdr:to>
      <xdr:col>13</xdr:col>
      <xdr:colOff>5953</xdr:colOff>
      <xdr:row>6</xdr:row>
      <xdr:rowOff>5953</xdr:rowOff>
    </xdr:to>
    <xdr:sp macro="" textlink="">
      <xdr:nvSpPr>
        <xdr:cNvPr id="7" name="Redondear rectángulo de esquina del mismo lado 6"/>
        <xdr:cNvSpPr/>
      </xdr:nvSpPr>
      <xdr:spPr>
        <a:xfrm>
          <a:off x="5953" y="887016"/>
          <a:ext cx="9989344" cy="375046"/>
        </a:xfrm>
        <a:prstGeom prst="round2SameRect">
          <a:avLst/>
        </a:prstGeom>
        <a:solidFill>
          <a:srgbClr val="0E447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178594</xdr:colOff>
      <xdr:row>4</xdr:row>
      <xdr:rowOff>107157</xdr:rowOff>
    </xdr:from>
    <xdr:to>
      <xdr:col>3</xdr:col>
      <xdr:colOff>1500188</xdr:colOff>
      <xdr:row>5</xdr:row>
      <xdr:rowOff>113110</xdr:rowOff>
    </xdr:to>
    <xdr:sp macro="" textlink="">
      <xdr:nvSpPr>
        <xdr:cNvPr id="8" name="CuadroTexto 7"/>
        <xdr:cNvSpPr txBox="1"/>
      </xdr:nvSpPr>
      <xdr:spPr>
        <a:xfrm>
          <a:off x="178594" y="982266"/>
          <a:ext cx="2899172" cy="196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ontserrat" panose="00000500000000000000" pitchFamily="2" charset="0"/>
            </a:rPr>
            <a:t>EVALUACIÓN DEL NEGOCIO</a:t>
          </a:r>
        </a:p>
      </xdr:txBody>
    </xdr:sp>
    <xdr:clientData/>
  </xdr:twoCellAnchor>
  <xdr:twoCellAnchor>
    <xdr:from>
      <xdr:col>6</xdr:col>
      <xdr:colOff>648891</xdr:colOff>
      <xdr:row>4</xdr:row>
      <xdr:rowOff>107157</xdr:rowOff>
    </xdr:from>
    <xdr:to>
      <xdr:col>10</xdr:col>
      <xdr:colOff>500063</xdr:colOff>
      <xdr:row>5</xdr:row>
      <xdr:rowOff>113110</xdr:rowOff>
    </xdr:to>
    <xdr:sp macro="" textlink="">
      <xdr:nvSpPr>
        <xdr:cNvPr id="9" name="CuadroTexto 8"/>
        <xdr:cNvSpPr txBox="1"/>
      </xdr:nvSpPr>
      <xdr:spPr>
        <a:xfrm>
          <a:off x="5304235" y="982266"/>
          <a:ext cx="2899172" cy="196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ontserrat" panose="00000500000000000000" pitchFamily="2" charset="0"/>
            </a:rPr>
            <a:t>FLUJO DE CAJA REQUERIDO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7</xdr:col>
      <xdr:colOff>38100</xdr:colOff>
      <xdr:row>3</xdr:row>
      <xdr:rowOff>9525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4572000" cy="581024"/>
        </a:xfrm>
        <a:prstGeom prst="rect">
          <a:avLst/>
        </a:prstGeom>
      </xdr:spPr>
    </xdr:pic>
    <xdr:clientData/>
  </xdr:twoCellAnchor>
  <xdr:twoCellAnchor editAs="oneCell">
    <xdr:from>
      <xdr:col>0</xdr:col>
      <xdr:colOff>19050</xdr:colOff>
      <xdr:row>0</xdr:row>
      <xdr:rowOff>66676</xdr:rowOff>
    </xdr:from>
    <xdr:to>
      <xdr:col>0</xdr:col>
      <xdr:colOff>2056492</xdr:colOff>
      <xdr:row>3</xdr:row>
      <xdr:rowOff>3218</xdr:rowOff>
    </xdr:to>
    <xdr:pic>
      <xdr:nvPicPr>
        <xdr:cNvPr id="3" name="Imagen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66676"/>
          <a:ext cx="2037442" cy="5080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vier%20Castro%202\Downloads\A-%20%20APLICATIVOS%20DE%20LIQUIDACION%20ALEJANDRO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Valor Futuro"/>
      <sheetName val="Conversor Tasas"/>
      <sheetName val="Hoja3"/>
      <sheetName val="Tablas"/>
      <sheetName val="Interes Credito Comercial"/>
      <sheetName val="Interes Mora Tributario"/>
      <sheetName val="Dverificacion"/>
      <sheetName val="Modelo de Credito"/>
      <sheetName val="A-  APLICATIVOS DE LIQUIDACION "/>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soporte@carlosdevis.com" TargetMode="External"/><Relationship Id="rId4" Type="http://schemas.openxmlformats.org/officeDocument/2006/relationships/image" Target="../media/image1.png"/></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hyperlink" Target="mailto:soporte@carlosdevis.co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soporte@carlosdevis.com.co" TargetMode="External"/><Relationship Id="rId1" Type="http://schemas.openxmlformats.org/officeDocument/2006/relationships/hyperlink" Target="https://carlosdevis.com/" TargetMode="External"/><Relationship Id="rId5" Type="http://schemas.openxmlformats.org/officeDocument/2006/relationships/image" Target="../media/image1.png"/><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soporte@carlosdevis.com.co" TargetMode="External"/><Relationship Id="rId1" Type="http://schemas.openxmlformats.org/officeDocument/2006/relationships/hyperlink" Target="https://carlosdevis.com/" TargetMode="External"/><Relationship Id="rId5" Type="http://schemas.openxmlformats.org/officeDocument/2006/relationships/image" Target="../media/image1.png"/><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O26"/>
  <sheetViews>
    <sheetView showGridLines="0" zoomScaleNormal="100" zoomScaleSheetLayoutView="100" workbookViewId="0">
      <selection activeCell="G22" sqref="G22"/>
    </sheetView>
  </sheetViews>
  <sheetFormatPr baseColWidth="10" defaultRowHeight="15" x14ac:dyDescent="0.25"/>
  <cols>
    <col min="2" max="2" width="12.85546875" customWidth="1"/>
    <col min="4" max="15" width="14.7109375" bestFit="1" customWidth="1"/>
  </cols>
  <sheetData>
    <row r="7" spans="1:15" ht="18" x14ac:dyDescent="0.35">
      <c r="A7" s="196" t="s">
        <v>0</v>
      </c>
      <c r="B7" s="197"/>
      <c r="C7" s="198"/>
      <c r="D7" s="170">
        <v>11000</v>
      </c>
      <c r="E7" s="171">
        <v>11000</v>
      </c>
      <c r="F7" s="171">
        <v>11000</v>
      </c>
      <c r="G7" s="171">
        <v>11000</v>
      </c>
      <c r="H7" s="171">
        <v>11000</v>
      </c>
      <c r="I7" s="171">
        <v>11000</v>
      </c>
      <c r="J7" s="171">
        <v>11000</v>
      </c>
      <c r="K7" s="171">
        <v>11000</v>
      </c>
      <c r="L7" s="171">
        <v>11000</v>
      </c>
      <c r="M7" s="171">
        <v>11000</v>
      </c>
      <c r="N7" s="171">
        <v>11000</v>
      </c>
      <c r="O7" s="172">
        <v>11000</v>
      </c>
    </row>
    <row r="8" spans="1:15" ht="18" x14ac:dyDescent="0.35">
      <c r="A8" s="196" t="s">
        <v>1</v>
      </c>
      <c r="B8" s="197"/>
      <c r="C8" s="198"/>
      <c r="D8" s="170">
        <v>85000</v>
      </c>
      <c r="E8" s="171">
        <v>85000</v>
      </c>
      <c r="F8" s="171">
        <v>85000</v>
      </c>
      <c r="G8" s="171">
        <v>85000</v>
      </c>
      <c r="H8" s="171">
        <v>85000</v>
      </c>
      <c r="I8" s="171">
        <v>85000</v>
      </c>
      <c r="J8" s="171">
        <v>85000</v>
      </c>
      <c r="K8" s="171">
        <v>85000</v>
      </c>
      <c r="L8" s="171">
        <v>85000</v>
      </c>
      <c r="M8" s="171">
        <v>85000</v>
      </c>
      <c r="N8" s="171">
        <v>85000</v>
      </c>
      <c r="O8" s="172">
        <v>85000</v>
      </c>
    </row>
    <row r="9" spans="1:15" ht="18" x14ac:dyDescent="0.35">
      <c r="A9" s="196" t="s">
        <v>2</v>
      </c>
      <c r="B9" s="197"/>
      <c r="C9" s="198"/>
      <c r="D9" s="170">
        <v>35000</v>
      </c>
      <c r="E9" s="171">
        <v>35000</v>
      </c>
      <c r="F9" s="171">
        <v>35000</v>
      </c>
      <c r="G9" s="171">
        <v>35000</v>
      </c>
      <c r="H9" s="171">
        <v>35000</v>
      </c>
      <c r="I9" s="171">
        <v>35000</v>
      </c>
      <c r="J9" s="171">
        <v>35000</v>
      </c>
      <c r="K9" s="171">
        <v>35000</v>
      </c>
      <c r="L9" s="171">
        <v>35000</v>
      </c>
      <c r="M9" s="171">
        <v>35000</v>
      </c>
      <c r="N9" s="171">
        <v>35000</v>
      </c>
      <c r="O9" s="172">
        <v>35000</v>
      </c>
    </row>
    <row r="10" spans="1:15" ht="18" x14ac:dyDescent="0.35">
      <c r="A10" s="196" t="s">
        <v>3</v>
      </c>
      <c r="B10" s="197"/>
      <c r="C10" s="198"/>
      <c r="D10" s="170">
        <v>25000</v>
      </c>
      <c r="E10" s="171">
        <v>25000</v>
      </c>
      <c r="F10" s="171">
        <v>25000</v>
      </c>
      <c r="G10" s="171">
        <v>25000</v>
      </c>
      <c r="H10" s="171">
        <v>25000</v>
      </c>
      <c r="I10" s="171">
        <v>25000</v>
      </c>
      <c r="J10" s="171">
        <v>25000</v>
      </c>
      <c r="K10" s="171">
        <v>25000</v>
      </c>
      <c r="L10" s="171">
        <v>25000</v>
      </c>
      <c r="M10" s="171">
        <v>25000</v>
      </c>
      <c r="N10" s="171">
        <v>25000</v>
      </c>
      <c r="O10" s="172">
        <v>25000</v>
      </c>
    </row>
    <row r="11" spans="1:15" ht="18" x14ac:dyDescent="0.35">
      <c r="A11" s="196" t="s">
        <v>4</v>
      </c>
      <c r="B11" s="197"/>
      <c r="C11" s="198"/>
      <c r="D11" s="170">
        <v>4000</v>
      </c>
      <c r="E11" s="171">
        <v>4000</v>
      </c>
      <c r="F11" s="171">
        <v>4000</v>
      </c>
      <c r="G11" s="171">
        <v>4000</v>
      </c>
      <c r="H11" s="171">
        <v>4000</v>
      </c>
      <c r="I11" s="171">
        <v>4000</v>
      </c>
      <c r="J11" s="171">
        <v>4000</v>
      </c>
      <c r="K11" s="171">
        <v>4000</v>
      </c>
      <c r="L11" s="171">
        <v>4000</v>
      </c>
      <c r="M11" s="171">
        <v>4000</v>
      </c>
      <c r="N11" s="171">
        <v>4000</v>
      </c>
      <c r="O11" s="172">
        <v>4000</v>
      </c>
    </row>
    <row r="12" spans="1:15" ht="18" x14ac:dyDescent="0.35">
      <c r="A12" s="196" t="s">
        <v>5</v>
      </c>
      <c r="B12" s="197"/>
      <c r="C12" s="198"/>
      <c r="D12" s="170">
        <v>40000</v>
      </c>
      <c r="E12" s="171">
        <v>40000</v>
      </c>
      <c r="F12" s="171">
        <v>40000</v>
      </c>
      <c r="G12" s="171">
        <v>40000</v>
      </c>
      <c r="H12" s="171">
        <v>40000</v>
      </c>
      <c r="I12" s="171">
        <v>40000</v>
      </c>
      <c r="J12" s="171">
        <v>40000</v>
      </c>
      <c r="K12" s="171">
        <v>40000</v>
      </c>
      <c r="L12" s="171">
        <v>40000</v>
      </c>
      <c r="M12" s="171">
        <v>40000</v>
      </c>
      <c r="N12" s="171">
        <v>40000</v>
      </c>
      <c r="O12" s="172">
        <v>40000</v>
      </c>
    </row>
    <row r="13" spans="1:15" ht="18" x14ac:dyDescent="0.35">
      <c r="A13" s="196" t="s">
        <v>6</v>
      </c>
      <c r="B13" s="197"/>
      <c r="C13" s="198"/>
      <c r="D13" s="170">
        <v>450000</v>
      </c>
      <c r="E13" s="171">
        <v>450000</v>
      </c>
      <c r="F13" s="171">
        <v>450000</v>
      </c>
      <c r="G13" s="171">
        <v>450000</v>
      </c>
      <c r="H13" s="171">
        <v>450000</v>
      </c>
      <c r="I13" s="171">
        <v>450000</v>
      </c>
      <c r="J13" s="171">
        <v>450000</v>
      </c>
      <c r="K13" s="171">
        <v>450000</v>
      </c>
      <c r="L13" s="171">
        <v>450000</v>
      </c>
      <c r="M13" s="171">
        <v>450000</v>
      </c>
      <c r="N13" s="171">
        <v>450000</v>
      </c>
      <c r="O13" s="172">
        <v>450000</v>
      </c>
    </row>
    <row r="14" spans="1:15" ht="18" x14ac:dyDescent="0.35">
      <c r="A14" s="196" t="s">
        <v>7</v>
      </c>
      <c r="B14" s="197"/>
      <c r="C14" s="198"/>
      <c r="D14" s="170">
        <v>150000</v>
      </c>
      <c r="E14" s="171">
        <v>150000</v>
      </c>
      <c r="F14" s="171">
        <v>150000</v>
      </c>
      <c r="G14" s="171">
        <v>150000</v>
      </c>
      <c r="H14" s="171">
        <v>150000</v>
      </c>
      <c r="I14" s="171">
        <v>150000</v>
      </c>
      <c r="J14" s="171">
        <v>150000</v>
      </c>
      <c r="K14" s="171">
        <v>150000</v>
      </c>
      <c r="L14" s="171">
        <v>150000</v>
      </c>
      <c r="M14" s="171">
        <v>150000</v>
      </c>
      <c r="N14" s="171">
        <v>150000</v>
      </c>
      <c r="O14" s="172">
        <v>150000</v>
      </c>
    </row>
    <row r="15" spans="1:15" ht="18.75" customHeight="1" x14ac:dyDescent="0.35">
      <c r="A15" s="199" t="s">
        <v>8</v>
      </c>
      <c r="B15" s="200"/>
      <c r="C15" s="201"/>
      <c r="D15" s="164">
        <f t="shared" ref="D15:O15" si="0">SUM(D7:D14)</f>
        <v>800000</v>
      </c>
      <c r="E15" s="165">
        <f t="shared" si="0"/>
        <v>800000</v>
      </c>
      <c r="F15" s="165">
        <f t="shared" si="0"/>
        <v>800000</v>
      </c>
      <c r="G15" s="165">
        <f t="shared" si="0"/>
        <v>800000</v>
      </c>
      <c r="H15" s="165">
        <f t="shared" si="0"/>
        <v>800000</v>
      </c>
      <c r="I15" s="165">
        <f t="shared" si="0"/>
        <v>800000</v>
      </c>
      <c r="J15" s="165">
        <f t="shared" si="0"/>
        <v>800000</v>
      </c>
      <c r="K15" s="165">
        <f t="shared" si="0"/>
        <v>800000</v>
      </c>
      <c r="L15" s="165">
        <f t="shared" si="0"/>
        <v>800000</v>
      </c>
      <c r="M15" s="165">
        <f t="shared" si="0"/>
        <v>800000</v>
      </c>
      <c r="N15" s="165">
        <f t="shared" si="0"/>
        <v>800000</v>
      </c>
      <c r="O15" s="166">
        <f t="shared" si="0"/>
        <v>800000</v>
      </c>
    </row>
    <row r="16" spans="1:15" ht="18" x14ac:dyDescent="0.35">
      <c r="A16" s="196" t="s">
        <v>10</v>
      </c>
      <c r="B16" s="197"/>
      <c r="C16" s="198"/>
      <c r="D16" s="170">
        <v>900000</v>
      </c>
      <c r="E16" s="171">
        <v>900000</v>
      </c>
      <c r="F16" s="171">
        <v>900000</v>
      </c>
      <c r="G16" s="171">
        <v>900000</v>
      </c>
      <c r="H16" s="171">
        <v>900000</v>
      </c>
      <c r="I16" s="171">
        <v>900000</v>
      </c>
      <c r="J16" s="171">
        <v>900000</v>
      </c>
      <c r="K16" s="171">
        <v>900000</v>
      </c>
      <c r="L16" s="171">
        <v>900000</v>
      </c>
      <c r="M16" s="171">
        <v>900000</v>
      </c>
      <c r="N16" s="171">
        <v>900000</v>
      </c>
      <c r="O16" s="172">
        <v>900000</v>
      </c>
    </row>
    <row r="17" spans="1:15" ht="18" x14ac:dyDescent="0.35">
      <c r="A17" s="196" t="s">
        <v>9</v>
      </c>
      <c r="B17" s="197"/>
      <c r="C17" s="198"/>
      <c r="D17" s="173">
        <v>0</v>
      </c>
      <c r="E17" s="174">
        <v>0</v>
      </c>
      <c r="F17" s="174">
        <v>0</v>
      </c>
      <c r="G17" s="174">
        <v>0</v>
      </c>
      <c r="H17" s="174">
        <v>0</v>
      </c>
      <c r="I17" s="174">
        <v>0</v>
      </c>
      <c r="J17" s="174">
        <v>0</v>
      </c>
      <c r="K17" s="174">
        <v>0</v>
      </c>
      <c r="L17" s="174">
        <v>0</v>
      </c>
      <c r="M17" s="174">
        <v>0</v>
      </c>
      <c r="N17" s="174">
        <v>0</v>
      </c>
      <c r="O17" s="175">
        <v>0</v>
      </c>
    </row>
    <row r="18" spans="1:15" ht="18" x14ac:dyDescent="0.35">
      <c r="A18" s="199" t="s">
        <v>11</v>
      </c>
      <c r="B18" s="200"/>
      <c r="C18" s="201"/>
      <c r="D18" s="164">
        <f t="shared" ref="D18:O18" si="1">SUM(D16:D17)</f>
        <v>900000</v>
      </c>
      <c r="E18" s="165">
        <f t="shared" si="1"/>
        <v>900000</v>
      </c>
      <c r="F18" s="165">
        <f t="shared" si="1"/>
        <v>900000</v>
      </c>
      <c r="G18" s="165">
        <f t="shared" si="1"/>
        <v>900000</v>
      </c>
      <c r="H18" s="165">
        <f t="shared" si="1"/>
        <v>900000</v>
      </c>
      <c r="I18" s="165">
        <f t="shared" si="1"/>
        <v>900000</v>
      </c>
      <c r="J18" s="165">
        <f t="shared" si="1"/>
        <v>900000</v>
      </c>
      <c r="K18" s="165">
        <f t="shared" si="1"/>
        <v>900000</v>
      </c>
      <c r="L18" s="165">
        <f t="shared" si="1"/>
        <v>900000</v>
      </c>
      <c r="M18" s="165">
        <f t="shared" si="1"/>
        <v>900000</v>
      </c>
      <c r="N18" s="165">
        <f t="shared" si="1"/>
        <v>900000</v>
      </c>
      <c r="O18" s="166">
        <f t="shared" si="1"/>
        <v>900000</v>
      </c>
    </row>
    <row r="19" spans="1:15" ht="18" x14ac:dyDescent="0.35">
      <c r="A19" s="199" t="s">
        <v>12</v>
      </c>
      <c r="B19" s="200"/>
      <c r="C19" s="201"/>
      <c r="D19" s="167">
        <f t="shared" ref="D19:O19" si="2">D18+D14-D15</f>
        <v>250000</v>
      </c>
      <c r="E19" s="168">
        <f t="shared" si="2"/>
        <v>250000</v>
      </c>
      <c r="F19" s="168">
        <f t="shared" si="2"/>
        <v>250000</v>
      </c>
      <c r="G19" s="168">
        <f t="shared" si="2"/>
        <v>250000</v>
      </c>
      <c r="H19" s="168">
        <f t="shared" si="2"/>
        <v>250000</v>
      </c>
      <c r="I19" s="168">
        <f t="shared" si="2"/>
        <v>250000</v>
      </c>
      <c r="J19" s="168">
        <f t="shared" si="2"/>
        <v>250000</v>
      </c>
      <c r="K19" s="168">
        <f t="shared" si="2"/>
        <v>250000</v>
      </c>
      <c r="L19" s="168">
        <f t="shared" si="2"/>
        <v>250000</v>
      </c>
      <c r="M19" s="168">
        <f t="shared" si="2"/>
        <v>250000</v>
      </c>
      <c r="N19" s="168">
        <f t="shared" si="2"/>
        <v>250000</v>
      </c>
      <c r="O19" s="169">
        <f t="shared" si="2"/>
        <v>250000</v>
      </c>
    </row>
    <row r="20" spans="1:15" x14ac:dyDescent="0.25">
      <c r="D20" s="2"/>
      <c r="E20" s="3"/>
      <c r="F20" s="3"/>
      <c r="G20" s="3"/>
      <c r="H20" s="3"/>
      <c r="I20" s="3"/>
      <c r="J20" s="3"/>
      <c r="K20" s="3"/>
      <c r="L20" s="3"/>
      <c r="M20" s="3"/>
      <c r="N20" s="3"/>
      <c r="O20" s="4"/>
    </row>
    <row r="21" spans="1:15" ht="15" customHeight="1" x14ac:dyDescent="0.35">
      <c r="A21" s="203" t="s">
        <v>107</v>
      </c>
      <c r="B21" s="203"/>
      <c r="C21" s="203"/>
      <c r="D21" s="203"/>
      <c r="E21" s="1"/>
      <c r="F21" s="1"/>
      <c r="L21" s="155"/>
      <c r="M21" s="156"/>
      <c r="N21" s="156"/>
      <c r="O21" s="156"/>
    </row>
    <row r="22" spans="1:15" ht="15" customHeight="1" x14ac:dyDescent="0.35">
      <c r="A22" s="204" t="s">
        <v>108</v>
      </c>
      <c r="B22" s="204"/>
      <c r="C22" s="204"/>
      <c r="D22" s="204"/>
      <c r="E22" s="1"/>
      <c r="F22" s="1"/>
      <c r="L22" s="157"/>
      <c r="M22" s="158"/>
      <c r="N22" s="158"/>
      <c r="O22" s="158"/>
    </row>
    <row r="23" spans="1:15" ht="15.75" x14ac:dyDescent="0.3">
      <c r="A23" s="205" t="s">
        <v>109</v>
      </c>
      <c r="B23" s="206"/>
      <c r="C23" s="206"/>
      <c r="D23" s="206"/>
      <c r="E23" s="1"/>
      <c r="F23" s="1"/>
      <c r="G23" s="1"/>
      <c r="H23" s="1"/>
      <c r="I23" s="1"/>
    </row>
    <row r="24" spans="1:15" x14ac:dyDescent="0.25">
      <c r="E24" s="1"/>
      <c r="F24" s="1"/>
      <c r="G24" s="1"/>
      <c r="H24" s="1"/>
      <c r="I24" s="1"/>
    </row>
    <row r="25" spans="1:15" ht="15" customHeight="1" x14ac:dyDescent="0.25">
      <c r="A25" s="207" t="s">
        <v>110</v>
      </c>
      <c r="B25" s="208"/>
      <c r="C25" s="208"/>
      <c r="D25" s="208"/>
      <c r="E25" s="208"/>
      <c r="F25" s="202" t="s">
        <v>111</v>
      </c>
      <c r="G25" s="202"/>
      <c r="H25" s="202"/>
      <c r="I25" s="202"/>
      <c r="J25" s="202"/>
      <c r="K25" s="202"/>
      <c r="L25" s="202"/>
    </row>
    <row r="26" spans="1:15" x14ac:dyDescent="0.25">
      <c r="A26" s="208"/>
      <c r="B26" s="208"/>
      <c r="C26" s="208"/>
      <c r="D26" s="208"/>
      <c r="E26" s="208"/>
      <c r="F26" s="202"/>
      <c r="G26" s="202"/>
      <c r="H26" s="202"/>
      <c r="I26" s="202"/>
      <c r="J26" s="202"/>
      <c r="K26" s="202"/>
      <c r="L26" s="202"/>
    </row>
  </sheetData>
  <mergeCells count="18">
    <mergeCell ref="F25:L26"/>
    <mergeCell ref="A21:D21"/>
    <mergeCell ref="A22:D22"/>
    <mergeCell ref="A23:D23"/>
    <mergeCell ref="A25:E26"/>
    <mergeCell ref="A7:C7"/>
    <mergeCell ref="A8:C8"/>
    <mergeCell ref="A9:C9"/>
    <mergeCell ref="A10:C10"/>
    <mergeCell ref="A11:C11"/>
    <mergeCell ref="A17:C17"/>
    <mergeCell ref="A18:C18"/>
    <mergeCell ref="A19:C19"/>
    <mergeCell ref="A12:C12"/>
    <mergeCell ref="A13:C13"/>
    <mergeCell ref="A14:C14"/>
    <mergeCell ref="A15:C15"/>
    <mergeCell ref="A16:C16"/>
  </mergeCells>
  <pageMargins left="0.7" right="0.7" top="0.75" bottom="0.75" header="0.3" footer="0.3"/>
  <pageSetup scale="42" orientation="portrait" verticalDpi="0" r:id="rId1"/>
  <colBreaks count="1" manualBreakCount="1">
    <brk id="15" max="1048575" man="1"/>
  </colBreaks>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9"/>
  <sheetViews>
    <sheetView zoomScale="145" zoomScaleNormal="145" workbookViewId="0">
      <selection activeCell="N21" sqref="N21"/>
    </sheetView>
  </sheetViews>
  <sheetFormatPr baseColWidth="10" defaultColWidth="11.42578125" defaultRowHeight="12.75" x14ac:dyDescent="0.25"/>
  <cols>
    <col min="1" max="1" width="0.28515625" style="10" customWidth="1"/>
    <col min="2" max="2" width="1.7109375" style="5" customWidth="1"/>
    <col min="3" max="3" width="9" style="9" customWidth="1"/>
    <col min="4" max="5" width="16.7109375" style="9" customWidth="1"/>
    <col min="6" max="6" width="16.7109375" style="8" customWidth="1"/>
    <col min="7" max="8" width="16.7109375" style="7" customWidth="1"/>
    <col min="9" max="9" width="1.7109375" style="5" customWidth="1"/>
    <col min="10" max="10" width="18.85546875" style="6" hidden="1" customWidth="1"/>
    <col min="11" max="11" width="0.42578125" style="5" hidden="1" customWidth="1"/>
    <col min="12" max="12" width="11.42578125" style="5" hidden="1" customWidth="1"/>
    <col min="13" max="13" width="0.28515625" style="5" customWidth="1"/>
    <col min="14" max="15" width="21.42578125" style="5" customWidth="1"/>
    <col min="16" max="16" width="11.42578125" style="5"/>
    <col min="17" max="18" width="11.7109375" style="5" bestFit="1" customWidth="1"/>
    <col min="19" max="256" width="11.42578125" style="5"/>
    <col min="257" max="257" width="0.28515625" style="5" customWidth="1"/>
    <col min="258" max="258" width="1.7109375" style="5" customWidth="1"/>
    <col min="259" max="259" width="9" style="5" customWidth="1"/>
    <col min="260" max="264" width="16.7109375" style="5" customWidth="1"/>
    <col min="265" max="265" width="1.7109375" style="5" customWidth="1"/>
    <col min="266" max="269" width="0" style="5" hidden="1" customWidth="1"/>
    <col min="270" max="270" width="13.85546875" style="5" customWidth="1"/>
    <col min="271" max="271" width="11.7109375" style="5" bestFit="1" customWidth="1"/>
    <col min="272" max="272" width="11.42578125" style="5"/>
    <col min="273" max="274" width="11.7109375" style="5" bestFit="1" customWidth="1"/>
    <col min="275" max="512" width="11.42578125" style="5"/>
    <col min="513" max="513" width="0.28515625" style="5" customWidth="1"/>
    <col min="514" max="514" width="1.7109375" style="5" customWidth="1"/>
    <col min="515" max="515" width="9" style="5" customWidth="1"/>
    <col min="516" max="520" width="16.7109375" style="5" customWidth="1"/>
    <col min="521" max="521" width="1.7109375" style="5" customWidth="1"/>
    <col min="522" max="525" width="0" style="5" hidden="1" customWidth="1"/>
    <col min="526" max="526" width="13.85546875" style="5" customWidth="1"/>
    <col min="527" max="527" width="11.7109375" style="5" bestFit="1" customWidth="1"/>
    <col min="528" max="528" width="11.42578125" style="5"/>
    <col min="529" max="530" width="11.7109375" style="5" bestFit="1" customWidth="1"/>
    <col min="531" max="768" width="11.42578125" style="5"/>
    <col min="769" max="769" width="0.28515625" style="5" customWidth="1"/>
    <col min="770" max="770" width="1.7109375" style="5" customWidth="1"/>
    <col min="771" max="771" width="9" style="5" customWidth="1"/>
    <col min="772" max="776" width="16.7109375" style="5" customWidth="1"/>
    <col min="777" max="777" width="1.7109375" style="5" customWidth="1"/>
    <col min="778" max="781" width="0" style="5" hidden="1" customWidth="1"/>
    <col min="782" max="782" width="13.85546875" style="5" customWidth="1"/>
    <col min="783" max="783" width="11.7109375" style="5" bestFit="1" customWidth="1"/>
    <col min="784" max="784" width="11.42578125" style="5"/>
    <col min="785" max="786" width="11.7109375" style="5" bestFit="1" customWidth="1"/>
    <col min="787" max="1024" width="11.42578125" style="5"/>
    <col min="1025" max="1025" width="0.28515625" style="5" customWidth="1"/>
    <col min="1026" max="1026" width="1.7109375" style="5" customWidth="1"/>
    <col min="1027" max="1027" width="9" style="5" customWidth="1"/>
    <col min="1028" max="1032" width="16.7109375" style="5" customWidth="1"/>
    <col min="1033" max="1033" width="1.7109375" style="5" customWidth="1"/>
    <col min="1034" max="1037" width="0" style="5" hidden="1" customWidth="1"/>
    <col min="1038" max="1038" width="13.85546875" style="5" customWidth="1"/>
    <col min="1039" max="1039" width="11.7109375" style="5" bestFit="1" customWidth="1"/>
    <col min="1040" max="1040" width="11.42578125" style="5"/>
    <col min="1041" max="1042" width="11.7109375" style="5" bestFit="1" customWidth="1"/>
    <col min="1043" max="1280" width="11.42578125" style="5"/>
    <col min="1281" max="1281" width="0.28515625" style="5" customWidth="1"/>
    <col min="1282" max="1282" width="1.7109375" style="5" customWidth="1"/>
    <col min="1283" max="1283" width="9" style="5" customWidth="1"/>
    <col min="1284" max="1288" width="16.7109375" style="5" customWidth="1"/>
    <col min="1289" max="1289" width="1.7109375" style="5" customWidth="1"/>
    <col min="1290" max="1293" width="0" style="5" hidden="1" customWidth="1"/>
    <col min="1294" max="1294" width="13.85546875" style="5" customWidth="1"/>
    <col min="1295" max="1295" width="11.7109375" style="5" bestFit="1" customWidth="1"/>
    <col min="1296" max="1296" width="11.42578125" style="5"/>
    <col min="1297" max="1298" width="11.7109375" style="5" bestFit="1" customWidth="1"/>
    <col min="1299" max="1536" width="11.42578125" style="5"/>
    <col min="1537" max="1537" width="0.28515625" style="5" customWidth="1"/>
    <col min="1538" max="1538" width="1.7109375" style="5" customWidth="1"/>
    <col min="1539" max="1539" width="9" style="5" customWidth="1"/>
    <col min="1540" max="1544" width="16.7109375" style="5" customWidth="1"/>
    <col min="1545" max="1545" width="1.7109375" style="5" customWidth="1"/>
    <col min="1546" max="1549" width="0" style="5" hidden="1" customWidth="1"/>
    <col min="1550" max="1550" width="13.85546875" style="5" customWidth="1"/>
    <col min="1551" max="1551" width="11.7109375" style="5" bestFit="1" customWidth="1"/>
    <col min="1552" max="1552" width="11.42578125" style="5"/>
    <col min="1553" max="1554" width="11.7109375" style="5" bestFit="1" customWidth="1"/>
    <col min="1555" max="1792" width="11.42578125" style="5"/>
    <col min="1793" max="1793" width="0.28515625" style="5" customWidth="1"/>
    <col min="1794" max="1794" width="1.7109375" style="5" customWidth="1"/>
    <col min="1795" max="1795" width="9" style="5" customWidth="1"/>
    <col min="1796" max="1800" width="16.7109375" style="5" customWidth="1"/>
    <col min="1801" max="1801" width="1.7109375" style="5" customWidth="1"/>
    <col min="1802" max="1805" width="0" style="5" hidden="1" customWidth="1"/>
    <col min="1806" max="1806" width="13.85546875" style="5" customWidth="1"/>
    <col min="1807" max="1807" width="11.7109375" style="5" bestFit="1" customWidth="1"/>
    <col min="1808" max="1808" width="11.42578125" style="5"/>
    <col min="1809" max="1810" width="11.7109375" style="5" bestFit="1" customWidth="1"/>
    <col min="1811" max="2048" width="11.42578125" style="5"/>
    <col min="2049" max="2049" width="0.28515625" style="5" customWidth="1"/>
    <col min="2050" max="2050" width="1.7109375" style="5" customWidth="1"/>
    <col min="2051" max="2051" width="9" style="5" customWidth="1"/>
    <col min="2052" max="2056" width="16.7109375" style="5" customWidth="1"/>
    <col min="2057" max="2057" width="1.7109375" style="5" customWidth="1"/>
    <col min="2058" max="2061" width="0" style="5" hidden="1" customWidth="1"/>
    <col min="2062" max="2062" width="13.85546875" style="5" customWidth="1"/>
    <col min="2063" max="2063" width="11.7109375" style="5" bestFit="1" customWidth="1"/>
    <col min="2064" max="2064" width="11.42578125" style="5"/>
    <col min="2065" max="2066" width="11.7109375" style="5" bestFit="1" customWidth="1"/>
    <col min="2067" max="2304" width="11.42578125" style="5"/>
    <col min="2305" max="2305" width="0.28515625" style="5" customWidth="1"/>
    <col min="2306" max="2306" width="1.7109375" style="5" customWidth="1"/>
    <col min="2307" max="2307" width="9" style="5" customWidth="1"/>
    <col min="2308" max="2312" width="16.7109375" style="5" customWidth="1"/>
    <col min="2313" max="2313" width="1.7109375" style="5" customWidth="1"/>
    <col min="2314" max="2317" width="0" style="5" hidden="1" customWidth="1"/>
    <col min="2318" max="2318" width="13.85546875" style="5" customWidth="1"/>
    <col min="2319" max="2319" width="11.7109375" style="5" bestFit="1" customWidth="1"/>
    <col min="2320" max="2320" width="11.42578125" style="5"/>
    <col min="2321" max="2322" width="11.7109375" style="5" bestFit="1" customWidth="1"/>
    <col min="2323" max="2560" width="11.42578125" style="5"/>
    <col min="2561" max="2561" width="0.28515625" style="5" customWidth="1"/>
    <col min="2562" max="2562" width="1.7109375" style="5" customWidth="1"/>
    <col min="2563" max="2563" width="9" style="5" customWidth="1"/>
    <col min="2564" max="2568" width="16.7109375" style="5" customWidth="1"/>
    <col min="2569" max="2569" width="1.7109375" style="5" customWidth="1"/>
    <col min="2570" max="2573" width="0" style="5" hidden="1" customWidth="1"/>
    <col min="2574" max="2574" width="13.85546875" style="5" customWidth="1"/>
    <col min="2575" max="2575" width="11.7109375" style="5" bestFit="1" customWidth="1"/>
    <col min="2576" max="2576" width="11.42578125" style="5"/>
    <col min="2577" max="2578" width="11.7109375" style="5" bestFit="1" customWidth="1"/>
    <col min="2579" max="2816" width="11.42578125" style="5"/>
    <col min="2817" max="2817" width="0.28515625" style="5" customWidth="1"/>
    <col min="2818" max="2818" width="1.7109375" style="5" customWidth="1"/>
    <col min="2819" max="2819" width="9" style="5" customWidth="1"/>
    <col min="2820" max="2824" width="16.7109375" style="5" customWidth="1"/>
    <col min="2825" max="2825" width="1.7109375" style="5" customWidth="1"/>
    <col min="2826" max="2829" width="0" style="5" hidden="1" customWidth="1"/>
    <col min="2830" max="2830" width="13.85546875" style="5" customWidth="1"/>
    <col min="2831" max="2831" width="11.7109375" style="5" bestFit="1" customWidth="1"/>
    <col min="2832" max="2832" width="11.42578125" style="5"/>
    <col min="2833" max="2834" width="11.7109375" style="5" bestFit="1" customWidth="1"/>
    <col min="2835" max="3072" width="11.42578125" style="5"/>
    <col min="3073" max="3073" width="0.28515625" style="5" customWidth="1"/>
    <col min="3074" max="3074" width="1.7109375" style="5" customWidth="1"/>
    <col min="3075" max="3075" width="9" style="5" customWidth="1"/>
    <col min="3076" max="3080" width="16.7109375" style="5" customWidth="1"/>
    <col min="3081" max="3081" width="1.7109375" style="5" customWidth="1"/>
    <col min="3082" max="3085" width="0" style="5" hidden="1" customWidth="1"/>
    <col min="3086" max="3086" width="13.85546875" style="5" customWidth="1"/>
    <col min="3087" max="3087" width="11.7109375" style="5" bestFit="1" customWidth="1"/>
    <col min="3088" max="3088" width="11.42578125" style="5"/>
    <col min="3089" max="3090" width="11.7109375" style="5" bestFit="1" customWidth="1"/>
    <col min="3091" max="3328" width="11.42578125" style="5"/>
    <col min="3329" max="3329" width="0.28515625" style="5" customWidth="1"/>
    <col min="3330" max="3330" width="1.7109375" style="5" customWidth="1"/>
    <col min="3331" max="3331" width="9" style="5" customWidth="1"/>
    <col min="3332" max="3336" width="16.7109375" style="5" customWidth="1"/>
    <col min="3337" max="3337" width="1.7109375" style="5" customWidth="1"/>
    <col min="3338" max="3341" width="0" style="5" hidden="1" customWidth="1"/>
    <col min="3342" max="3342" width="13.85546875" style="5" customWidth="1"/>
    <col min="3343" max="3343" width="11.7109375" style="5" bestFit="1" customWidth="1"/>
    <col min="3344" max="3344" width="11.42578125" style="5"/>
    <col min="3345" max="3346" width="11.7109375" style="5" bestFit="1" customWidth="1"/>
    <col min="3347" max="3584" width="11.42578125" style="5"/>
    <col min="3585" max="3585" width="0.28515625" style="5" customWidth="1"/>
    <col min="3586" max="3586" width="1.7109375" style="5" customWidth="1"/>
    <col min="3587" max="3587" width="9" style="5" customWidth="1"/>
    <col min="3588" max="3592" width="16.7109375" style="5" customWidth="1"/>
    <col min="3593" max="3593" width="1.7109375" style="5" customWidth="1"/>
    <col min="3594" max="3597" width="0" style="5" hidden="1" customWidth="1"/>
    <col min="3598" max="3598" width="13.85546875" style="5" customWidth="1"/>
    <col min="3599" max="3599" width="11.7109375" style="5" bestFit="1" customWidth="1"/>
    <col min="3600" max="3600" width="11.42578125" style="5"/>
    <col min="3601" max="3602" width="11.7109375" style="5" bestFit="1" customWidth="1"/>
    <col min="3603" max="3840" width="11.42578125" style="5"/>
    <col min="3841" max="3841" width="0.28515625" style="5" customWidth="1"/>
    <col min="3842" max="3842" width="1.7109375" style="5" customWidth="1"/>
    <col min="3843" max="3843" width="9" style="5" customWidth="1"/>
    <col min="3844" max="3848" width="16.7109375" style="5" customWidth="1"/>
    <col min="3849" max="3849" width="1.7109375" style="5" customWidth="1"/>
    <col min="3850" max="3853" width="0" style="5" hidden="1" customWidth="1"/>
    <col min="3854" max="3854" width="13.85546875" style="5" customWidth="1"/>
    <col min="3855" max="3855" width="11.7109375" style="5" bestFit="1" customWidth="1"/>
    <col min="3856" max="3856" width="11.42578125" style="5"/>
    <col min="3857" max="3858" width="11.7109375" style="5" bestFit="1" customWidth="1"/>
    <col min="3859" max="4096" width="11.42578125" style="5"/>
    <col min="4097" max="4097" width="0.28515625" style="5" customWidth="1"/>
    <col min="4098" max="4098" width="1.7109375" style="5" customWidth="1"/>
    <col min="4099" max="4099" width="9" style="5" customWidth="1"/>
    <col min="4100" max="4104" width="16.7109375" style="5" customWidth="1"/>
    <col min="4105" max="4105" width="1.7109375" style="5" customWidth="1"/>
    <col min="4106" max="4109" width="0" style="5" hidden="1" customWidth="1"/>
    <col min="4110" max="4110" width="13.85546875" style="5" customWidth="1"/>
    <col min="4111" max="4111" width="11.7109375" style="5" bestFit="1" customWidth="1"/>
    <col min="4112" max="4112" width="11.42578125" style="5"/>
    <col min="4113" max="4114" width="11.7109375" style="5" bestFit="1" customWidth="1"/>
    <col min="4115" max="4352" width="11.42578125" style="5"/>
    <col min="4353" max="4353" width="0.28515625" style="5" customWidth="1"/>
    <col min="4354" max="4354" width="1.7109375" style="5" customWidth="1"/>
    <col min="4355" max="4355" width="9" style="5" customWidth="1"/>
    <col min="4356" max="4360" width="16.7109375" style="5" customWidth="1"/>
    <col min="4361" max="4361" width="1.7109375" style="5" customWidth="1"/>
    <col min="4362" max="4365" width="0" style="5" hidden="1" customWidth="1"/>
    <col min="4366" max="4366" width="13.85546875" style="5" customWidth="1"/>
    <col min="4367" max="4367" width="11.7109375" style="5" bestFit="1" customWidth="1"/>
    <col min="4368" max="4368" width="11.42578125" style="5"/>
    <col min="4369" max="4370" width="11.7109375" style="5" bestFit="1" customWidth="1"/>
    <col min="4371" max="4608" width="11.42578125" style="5"/>
    <col min="4609" max="4609" width="0.28515625" style="5" customWidth="1"/>
    <col min="4610" max="4610" width="1.7109375" style="5" customWidth="1"/>
    <col min="4611" max="4611" width="9" style="5" customWidth="1"/>
    <col min="4612" max="4616" width="16.7109375" style="5" customWidth="1"/>
    <col min="4617" max="4617" width="1.7109375" style="5" customWidth="1"/>
    <col min="4618" max="4621" width="0" style="5" hidden="1" customWidth="1"/>
    <col min="4622" max="4622" width="13.85546875" style="5" customWidth="1"/>
    <col min="4623" max="4623" width="11.7109375" style="5" bestFit="1" customWidth="1"/>
    <col min="4624" max="4624" width="11.42578125" style="5"/>
    <col min="4625" max="4626" width="11.7109375" style="5" bestFit="1" customWidth="1"/>
    <col min="4627" max="4864" width="11.42578125" style="5"/>
    <col min="4865" max="4865" width="0.28515625" style="5" customWidth="1"/>
    <col min="4866" max="4866" width="1.7109375" style="5" customWidth="1"/>
    <col min="4867" max="4867" width="9" style="5" customWidth="1"/>
    <col min="4868" max="4872" width="16.7109375" style="5" customWidth="1"/>
    <col min="4873" max="4873" width="1.7109375" style="5" customWidth="1"/>
    <col min="4874" max="4877" width="0" style="5" hidden="1" customWidth="1"/>
    <col min="4878" max="4878" width="13.85546875" style="5" customWidth="1"/>
    <col min="4879" max="4879" width="11.7109375" style="5" bestFit="1" customWidth="1"/>
    <col min="4880" max="4880" width="11.42578125" style="5"/>
    <col min="4881" max="4882" width="11.7109375" style="5" bestFit="1" customWidth="1"/>
    <col min="4883" max="5120" width="11.42578125" style="5"/>
    <col min="5121" max="5121" width="0.28515625" style="5" customWidth="1"/>
    <col min="5122" max="5122" width="1.7109375" style="5" customWidth="1"/>
    <col min="5123" max="5123" width="9" style="5" customWidth="1"/>
    <col min="5124" max="5128" width="16.7109375" style="5" customWidth="1"/>
    <col min="5129" max="5129" width="1.7109375" style="5" customWidth="1"/>
    <col min="5130" max="5133" width="0" style="5" hidden="1" customWidth="1"/>
    <col min="5134" max="5134" width="13.85546875" style="5" customWidth="1"/>
    <col min="5135" max="5135" width="11.7109375" style="5" bestFit="1" customWidth="1"/>
    <col min="5136" max="5136" width="11.42578125" style="5"/>
    <col min="5137" max="5138" width="11.7109375" style="5" bestFit="1" customWidth="1"/>
    <col min="5139" max="5376" width="11.42578125" style="5"/>
    <col min="5377" max="5377" width="0.28515625" style="5" customWidth="1"/>
    <col min="5378" max="5378" width="1.7109375" style="5" customWidth="1"/>
    <col min="5379" max="5379" width="9" style="5" customWidth="1"/>
    <col min="5380" max="5384" width="16.7109375" style="5" customWidth="1"/>
    <col min="5385" max="5385" width="1.7109375" style="5" customWidth="1"/>
    <col min="5386" max="5389" width="0" style="5" hidden="1" customWidth="1"/>
    <col min="5390" max="5390" width="13.85546875" style="5" customWidth="1"/>
    <col min="5391" max="5391" width="11.7109375" style="5" bestFit="1" customWidth="1"/>
    <col min="5392" max="5392" width="11.42578125" style="5"/>
    <col min="5393" max="5394" width="11.7109375" style="5" bestFit="1" customWidth="1"/>
    <col min="5395" max="5632" width="11.42578125" style="5"/>
    <col min="5633" max="5633" width="0.28515625" style="5" customWidth="1"/>
    <col min="5634" max="5634" width="1.7109375" style="5" customWidth="1"/>
    <col min="5635" max="5635" width="9" style="5" customWidth="1"/>
    <col min="5636" max="5640" width="16.7109375" style="5" customWidth="1"/>
    <col min="5641" max="5641" width="1.7109375" style="5" customWidth="1"/>
    <col min="5642" max="5645" width="0" style="5" hidden="1" customWidth="1"/>
    <col min="5646" max="5646" width="13.85546875" style="5" customWidth="1"/>
    <col min="5647" max="5647" width="11.7109375" style="5" bestFit="1" customWidth="1"/>
    <col min="5648" max="5648" width="11.42578125" style="5"/>
    <col min="5649" max="5650" width="11.7109375" style="5" bestFit="1" customWidth="1"/>
    <col min="5651" max="5888" width="11.42578125" style="5"/>
    <col min="5889" max="5889" width="0.28515625" style="5" customWidth="1"/>
    <col min="5890" max="5890" width="1.7109375" style="5" customWidth="1"/>
    <col min="5891" max="5891" width="9" style="5" customWidth="1"/>
    <col min="5892" max="5896" width="16.7109375" style="5" customWidth="1"/>
    <col min="5897" max="5897" width="1.7109375" style="5" customWidth="1"/>
    <col min="5898" max="5901" width="0" style="5" hidden="1" customWidth="1"/>
    <col min="5902" max="5902" width="13.85546875" style="5" customWidth="1"/>
    <col min="5903" max="5903" width="11.7109375" style="5" bestFit="1" customWidth="1"/>
    <col min="5904" max="5904" width="11.42578125" style="5"/>
    <col min="5905" max="5906" width="11.7109375" style="5" bestFit="1" customWidth="1"/>
    <col min="5907" max="6144" width="11.42578125" style="5"/>
    <col min="6145" max="6145" width="0.28515625" style="5" customWidth="1"/>
    <col min="6146" max="6146" width="1.7109375" style="5" customWidth="1"/>
    <col min="6147" max="6147" width="9" style="5" customWidth="1"/>
    <col min="6148" max="6152" width="16.7109375" style="5" customWidth="1"/>
    <col min="6153" max="6153" width="1.7109375" style="5" customWidth="1"/>
    <col min="6154" max="6157" width="0" style="5" hidden="1" customWidth="1"/>
    <col min="6158" max="6158" width="13.85546875" style="5" customWidth="1"/>
    <col min="6159" max="6159" width="11.7109375" style="5" bestFit="1" customWidth="1"/>
    <col min="6160" max="6160" width="11.42578125" style="5"/>
    <col min="6161" max="6162" width="11.7109375" style="5" bestFit="1" customWidth="1"/>
    <col min="6163" max="6400" width="11.42578125" style="5"/>
    <col min="6401" max="6401" width="0.28515625" style="5" customWidth="1"/>
    <col min="6402" max="6402" width="1.7109375" style="5" customWidth="1"/>
    <col min="6403" max="6403" width="9" style="5" customWidth="1"/>
    <col min="6404" max="6408" width="16.7109375" style="5" customWidth="1"/>
    <col min="6409" max="6409" width="1.7109375" style="5" customWidth="1"/>
    <col min="6410" max="6413" width="0" style="5" hidden="1" customWidth="1"/>
    <col min="6414" max="6414" width="13.85546875" style="5" customWidth="1"/>
    <col min="6415" max="6415" width="11.7109375" style="5" bestFit="1" customWidth="1"/>
    <col min="6416" max="6416" width="11.42578125" style="5"/>
    <col min="6417" max="6418" width="11.7109375" style="5" bestFit="1" customWidth="1"/>
    <col min="6419" max="6656" width="11.42578125" style="5"/>
    <col min="6657" max="6657" width="0.28515625" style="5" customWidth="1"/>
    <col min="6658" max="6658" width="1.7109375" style="5" customWidth="1"/>
    <col min="6659" max="6659" width="9" style="5" customWidth="1"/>
    <col min="6660" max="6664" width="16.7109375" style="5" customWidth="1"/>
    <col min="6665" max="6665" width="1.7109375" style="5" customWidth="1"/>
    <col min="6666" max="6669" width="0" style="5" hidden="1" customWidth="1"/>
    <col min="6670" max="6670" width="13.85546875" style="5" customWidth="1"/>
    <col min="6671" max="6671" width="11.7109375" style="5" bestFit="1" customWidth="1"/>
    <col min="6672" max="6672" width="11.42578125" style="5"/>
    <col min="6673" max="6674" width="11.7109375" style="5" bestFit="1" customWidth="1"/>
    <col min="6675" max="6912" width="11.42578125" style="5"/>
    <col min="6913" max="6913" width="0.28515625" style="5" customWidth="1"/>
    <col min="6914" max="6914" width="1.7109375" style="5" customWidth="1"/>
    <col min="6915" max="6915" width="9" style="5" customWidth="1"/>
    <col min="6916" max="6920" width="16.7109375" style="5" customWidth="1"/>
    <col min="6921" max="6921" width="1.7109375" style="5" customWidth="1"/>
    <col min="6922" max="6925" width="0" style="5" hidden="1" customWidth="1"/>
    <col min="6926" max="6926" width="13.85546875" style="5" customWidth="1"/>
    <col min="6927" max="6927" width="11.7109375" style="5" bestFit="1" customWidth="1"/>
    <col min="6928" max="6928" width="11.42578125" style="5"/>
    <col min="6929" max="6930" width="11.7109375" style="5" bestFit="1" customWidth="1"/>
    <col min="6931" max="7168" width="11.42578125" style="5"/>
    <col min="7169" max="7169" width="0.28515625" style="5" customWidth="1"/>
    <col min="7170" max="7170" width="1.7109375" style="5" customWidth="1"/>
    <col min="7171" max="7171" width="9" style="5" customWidth="1"/>
    <col min="7172" max="7176" width="16.7109375" style="5" customWidth="1"/>
    <col min="7177" max="7177" width="1.7109375" style="5" customWidth="1"/>
    <col min="7178" max="7181" width="0" style="5" hidden="1" customWidth="1"/>
    <col min="7182" max="7182" width="13.85546875" style="5" customWidth="1"/>
    <col min="7183" max="7183" width="11.7109375" style="5" bestFit="1" customWidth="1"/>
    <col min="7184" max="7184" width="11.42578125" style="5"/>
    <col min="7185" max="7186" width="11.7109375" style="5" bestFit="1" customWidth="1"/>
    <col min="7187" max="7424" width="11.42578125" style="5"/>
    <col min="7425" max="7425" width="0.28515625" style="5" customWidth="1"/>
    <col min="7426" max="7426" width="1.7109375" style="5" customWidth="1"/>
    <col min="7427" max="7427" width="9" style="5" customWidth="1"/>
    <col min="7428" max="7432" width="16.7109375" style="5" customWidth="1"/>
    <col min="7433" max="7433" width="1.7109375" style="5" customWidth="1"/>
    <col min="7434" max="7437" width="0" style="5" hidden="1" customWidth="1"/>
    <col min="7438" max="7438" width="13.85546875" style="5" customWidth="1"/>
    <col min="7439" max="7439" width="11.7109375" style="5" bestFit="1" customWidth="1"/>
    <col min="7440" max="7440" width="11.42578125" style="5"/>
    <col min="7441" max="7442" width="11.7109375" style="5" bestFit="1" customWidth="1"/>
    <col min="7443" max="7680" width="11.42578125" style="5"/>
    <col min="7681" max="7681" width="0.28515625" style="5" customWidth="1"/>
    <col min="7682" max="7682" width="1.7109375" style="5" customWidth="1"/>
    <col min="7683" max="7683" width="9" style="5" customWidth="1"/>
    <col min="7684" max="7688" width="16.7109375" style="5" customWidth="1"/>
    <col min="7689" max="7689" width="1.7109375" style="5" customWidth="1"/>
    <col min="7690" max="7693" width="0" style="5" hidden="1" customWidth="1"/>
    <col min="7694" max="7694" width="13.85546875" style="5" customWidth="1"/>
    <col min="7695" max="7695" width="11.7109375" style="5" bestFit="1" customWidth="1"/>
    <col min="7696" max="7696" width="11.42578125" style="5"/>
    <col min="7697" max="7698" width="11.7109375" style="5" bestFit="1" customWidth="1"/>
    <col min="7699" max="7936" width="11.42578125" style="5"/>
    <col min="7937" max="7937" width="0.28515625" style="5" customWidth="1"/>
    <col min="7938" max="7938" width="1.7109375" style="5" customWidth="1"/>
    <col min="7939" max="7939" width="9" style="5" customWidth="1"/>
    <col min="7940" max="7944" width="16.7109375" style="5" customWidth="1"/>
    <col min="7945" max="7945" width="1.7109375" style="5" customWidth="1"/>
    <col min="7946" max="7949" width="0" style="5" hidden="1" customWidth="1"/>
    <col min="7950" max="7950" width="13.85546875" style="5" customWidth="1"/>
    <col min="7951" max="7951" width="11.7109375" style="5" bestFit="1" customWidth="1"/>
    <col min="7952" max="7952" width="11.42578125" style="5"/>
    <col min="7953" max="7954" width="11.7109375" style="5" bestFit="1" customWidth="1"/>
    <col min="7955" max="8192" width="11.42578125" style="5"/>
    <col min="8193" max="8193" width="0.28515625" style="5" customWidth="1"/>
    <col min="8194" max="8194" width="1.7109375" style="5" customWidth="1"/>
    <col min="8195" max="8195" width="9" style="5" customWidth="1"/>
    <col min="8196" max="8200" width="16.7109375" style="5" customWidth="1"/>
    <col min="8201" max="8201" width="1.7109375" style="5" customWidth="1"/>
    <col min="8202" max="8205" width="0" style="5" hidden="1" customWidth="1"/>
    <col min="8206" max="8206" width="13.85546875" style="5" customWidth="1"/>
    <col min="8207" max="8207" width="11.7109375" style="5" bestFit="1" customWidth="1"/>
    <col min="8208" max="8208" width="11.42578125" style="5"/>
    <col min="8209" max="8210" width="11.7109375" style="5" bestFit="1" customWidth="1"/>
    <col min="8211" max="8448" width="11.42578125" style="5"/>
    <col min="8449" max="8449" width="0.28515625" style="5" customWidth="1"/>
    <col min="8450" max="8450" width="1.7109375" style="5" customWidth="1"/>
    <col min="8451" max="8451" width="9" style="5" customWidth="1"/>
    <col min="8452" max="8456" width="16.7109375" style="5" customWidth="1"/>
    <col min="8457" max="8457" width="1.7109375" style="5" customWidth="1"/>
    <col min="8458" max="8461" width="0" style="5" hidden="1" customWidth="1"/>
    <col min="8462" max="8462" width="13.85546875" style="5" customWidth="1"/>
    <col min="8463" max="8463" width="11.7109375" style="5" bestFit="1" customWidth="1"/>
    <col min="8464" max="8464" width="11.42578125" style="5"/>
    <col min="8465" max="8466" width="11.7109375" style="5" bestFit="1" customWidth="1"/>
    <col min="8467" max="8704" width="11.42578125" style="5"/>
    <col min="8705" max="8705" width="0.28515625" style="5" customWidth="1"/>
    <col min="8706" max="8706" width="1.7109375" style="5" customWidth="1"/>
    <col min="8707" max="8707" width="9" style="5" customWidth="1"/>
    <col min="8708" max="8712" width="16.7109375" style="5" customWidth="1"/>
    <col min="8713" max="8713" width="1.7109375" style="5" customWidth="1"/>
    <col min="8714" max="8717" width="0" style="5" hidden="1" customWidth="1"/>
    <col min="8718" max="8718" width="13.85546875" style="5" customWidth="1"/>
    <col min="8719" max="8719" width="11.7109375" style="5" bestFit="1" customWidth="1"/>
    <col min="8720" max="8720" width="11.42578125" style="5"/>
    <col min="8721" max="8722" width="11.7109375" style="5" bestFit="1" customWidth="1"/>
    <col min="8723" max="8960" width="11.42578125" style="5"/>
    <col min="8961" max="8961" width="0.28515625" style="5" customWidth="1"/>
    <col min="8962" max="8962" width="1.7109375" style="5" customWidth="1"/>
    <col min="8963" max="8963" width="9" style="5" customWidth="1"/>
    <col min="8964" max="8968" width="16.7109375" style="5" customWidth="1"/>
    <col min="8969" max="8969" width="1.7109375" style="5" customWidth="1"/>
    <col min="8970" max="8973" width="0" style="5" hidden="1" customWidth="1"/>
    <col min="8974" max="8974" width="13.85546875" style="5" customWidth="1"/>
    <col min="8975" max="8975" width="11.7109375" style="5" bestFit="1" customWidth="1"/>
    <col min="8976" max="8976" width="11.42578125" style="5"/>
    <col min="8977" max="8978" width="11.7109375" style="5" bestFit="1" customWidth="1"/>
    <col min="8979" max="9216" width="11.42578125" style="5"/>
    <col min="9217" max="9217" width="0.28515625" style="5" customWidth="1"/>
    <col min="9218" max="9218" width="1.7109375" style="5" customWidth="1"/>
    <col min="9219" max="9219" width="9" style="5" customWidth="1"/>
    <col min="9220" max="9224" width="16.7109375" style="5" customWidth="1"/>
    <col min="9225" max="9225" width="1.7109375" style="5" customWidth="1"/>
    <col min="9226" max="9229" width="0" style="5" hidden="1" customWidth="1"/>
    <col min="9230" max="9230" width="13.85546875" style="5" customWidth="1"/>
    <col min="9231" max="9231" width="11.7109375" style="5" bestFit="1" customWidth="1"/>
    <col min="9232" max="9232" width="11.42578125" style="5"/>
    <col min="9233" max="9234" width="11.7109375" style="5" bestFit="1" customWidth="1"/>
    <col min="9235" max="9472" width="11.42578125" style="5"/>
    <col min="9473" max="9473" width="0.28515625" style="5" customWidth="1"/>
    <col min="9474" max="9474" width="1.7109375" style="5" customWidth="1"/>
    <col min="9475" max="9475" width="9" style="5" customWidth="1"/>
    <col min="9476" max="9480" width="16.7109375" style="5" customWidth="1"/>
    <col min="9481" max="9481" width="1.7109375" style="5" customWidth="1"/>
    <col min="9482" max="9485" width="0" style="5" hidden="1" customWidth="1"/>
    <col min="9486" max="9486" width="13.85546875" style="5" customWidth="1"/>
    <col min="9487" max="9487" width="11.7109375" style="5" bestFit="1" customWidth="1"/>
    <col min="9488" max="9488" width="11.42578125" style="5"/>
    <col min="9489" max="9490" width="11.7109375" style="5" bestFit="1" customWidth="1"/>
    <col min="9491" max="9728" width="11.42578125" style="5"/>
    <col min="9729" max="9729" width="0.28515625" style="5" customWidth="1"/>
    <col min="9730" max="9730" width="1.7109375" style="5" customWidth="1"/>
    <col min="9731" max="9731" width="9" style="5" customWidth="1"/>
    <col min="9732" max="9736" width="16.7109375" style="5" customWidth="1"/>
    <col min="9737" max="9737" width="1.7109375" style="5" customWidth="1"/>
    <col min="9738" max="9741" width="0" style="5" hidden="1" customWidth="1"/>
    <col min="9742" max="9742" width="13.85546875" style="5" customWidth="1"/>
    <col min="9743" max="9743" width="11.7109375" style="5" bestFit="1" customWidth="1"/>
    <col min="9744" max="9744" width="11.42578125" style="5"/>
    <col min="9745" max="9746" width="11.7109375" style="5" bestFit="1" customWidth="1"/>
    <col min="9747" max="9984" width="11.42578125" style="5"/>
    <col min="9985" max="9985" width="0.28515625" style="5" customWidth="1"/>
    <col min="9986" max="9986" width="1.7109375" style="5" customWidth="1"/>
    <col min="9987" max="9987" width="9" style="5" customWidth="1"/>
    <col min="9988" max="9992" width="16.7109375" style="5" customWidth="1"/>
    <col min="9993" max="9993" width="1.7109375" style="5" customWidth="1"/>
    <col min="9994" max="9997" width="0" style="5" hidden="1" customWidth="1"/>
    <col min="9998" max="9998" width="13.85546875" style="5" customWidth="1"/>
    <col min="9999" max="9999" width="11.7109375" style="5" bestFit="1" customWidth="1"/>
    <col min="10000" max="10000" width="11.42578125" style="5"/>
    <col min="10001" max="10002" width="11.7109375" style="5" bestFit="1" customWidth="1"/>
    <col min="10003" max="10240" width="11.42578125" style="5"/>
    <col min="10241" max="10241" width="0.28515625" style="5" customWidth="1"/>
    <col min="10242" max="10242" width="1.7109375" style="5" customWidth="1"/>
    <col min="10243" max="10243" width="9" style="5" customWidth="1"/>
    <col min="10244" max="10248" width="16.7109375" style="5" customWidth="1"/>
    <col min="10249" max="10249" width="1.7109375" style="5" customWidth="1"/>
    <col min="10250" max="10253" width="0" style="5" hidden="1" customWidth="1"/>
    <col min="10254" max="10254" width="13.85546875" style="5" customWidth="1"/>
    <col min="10255" max="10255" width="11.7109375" style="5" bestFit="1" customWidth="1"/>
    <col min="10256" max="10256" width="11.42578125" style="5"/>
    <col min="10257" max="10258" width="11.7109375" style="5" bestFit="1" customWidth="1"/>
    <col min="10259" max="10496" width="11.42578125" style="5"/>
    <col min="10497" max="10497" width="0.28515625" style="5" customWidth="1"/>
    <col min="10498" max="10498" width="1.7109375" style="5" customWidth="1"/>
    <col min="10499" max="10499" width="9" style="5" customWidth="1"/>
    <col min="10500" max="10504" width="16.7109375" style="5" customWidth="1"/>
    <col min="10505" max="10505" width="1.7109375" style="5" customWidth="1"/>
    <col min="10506" max="10509" width="0" style="5" hidden="1" customWidth="1"/>
    <col min="10510" max="10510" width="13.85546875" style="5" customWidth="1"/>
    <col min="10511" max="10511" width="11.7109375" style="5" bestFit="1" customWidth="1"/>
    <col min="10512" max="10512" width="11.42578125" style="5"/>
    <col min="10513" max="10514" width="11.7109375" style="5" bestFit="1" customWidth="1"/>
    <col min="10515" max="10752" width="11.42578125" style="5"/>
    <col min="10753" max="10753" width="0.28515625" style="5" customWidth="1"/>
    <col min="10754" max="10754" width="1.7109375" style="5" customWidth="1"/>
    <col min="10755" max="10755" width="9" style="5" customWidth="1"/>
    <col min="10756" max="10760" width="16.7109375" style="5" customWidth="1"/>
    <col min="10761" max="10761" width="1.7109375" style="5" customWidth="1"/>
    <col min="10762" max="10765" width="0" style="5" hidden="1" customWidth="1"/>
    <col min="10766" max="10766" width="13.85546875" style="5" customWidth="1"/>
    <col min="10767" max="10767" width="11.7109375" style="5" bestFit="1" customWidth="1"/>
    <col min="10768" max="10768" width="11.42578125" style="5"/>
    <col min="10769" max="10770" width="11.7109375" style="5" bestFit="1" customWidth="1"/>
    <col min="10771" max="11008" width="11.42578125" style="5"/>
    <col min="11009" max="11009" width="0.28515625" style="5" customWidth="1"/>
    <col min="11010" max="11010" width="1.7109375" style="5" customWidth="1"/>
    <col min="11011" max="11011" width="9" style="5" customWidth="1"/>
    <col min="11012" max="11016" width="16.7109375" style="5" customWidth="1"/>
    <col min="11017" max="11017" width="1.7109375" style="5" customWidth="1"/>
    <col min="11018" max="11021" width="0" style="5" hidden="1" customWidth="1"/>
    <col min="11022" max="11022" width="13.85546875" style="5" customWidth="1"/>
    <col min="11023" max="11023" width="11.7109375" style="5" bestFit="1" customWidth="1"/>
    <col min="11024" max="11024" width="11.42578125" style="5"/>
    <col min="11025" max="11026" width="11.7109375" style="5" bestFit="1" customWidth="1"/>
    <col min="11027" max="11264" width="11.42578125" style="5"/>
    <col min="11265" max="11265" width="0.28515625" style="5" customWidth="1"/>
    <col min="11266" max="11266" width="1.7109375" style="5" customWidth="1"/>
    <col min="11267" max="11267" width="9" style="5" customWidth="1"/>
    <col min="11268" max="11272" width="16.7109375" style="5" customWidth="1"/>
    <col min="11273" max="11273" width="1.7109375" style="5" customWidth="1"/>
    <col min="11274" max="11277" width="0" style="5" hidden="1" customWidth="1"/>
    <col min="11278" max="11278" width="13.85546875" style="5" customWidth="1"/>
    <col min="11279" max="11279" width="11.7109375" style="5" bestFit="1" customWidth="1"/>
    <col min="11280" max="11280" width="11.42578125" style="5"/>
    <col min="11281" max="11282" width="11.7109375" style="5" bestFit="1" customWidth="1"/>
    <col min="11283" max="11520" width="11.42578125" style="5"/>
    <col min="11521" max="11521" width="0.28515625" style="5" customWidth="1"/>
    <col min="11522" max="11522" width="1.7109375" style="5" customWidth="1"/>
    <col min="11523" max="11523" width="9" style="5" customWidth="1"/>
    <col min="11524" max="11528" width="16.7109375" style="5" customWidth="1"/>
    <col min="11529" max="11529" width="1.7109375" style="5" customWidth="1"/>
    <col min="11530" max="11533" width="0" style="5" hidden="1" customWidth="1"/>
    <col min="11534" max="11534" width="13.85546875" style="5" customWidth="1"/>
    <col min="11535" max="11535" width="11.7109375" style="5" bestFit="1" customWidth="1"/>
    <col min="11536" max="11536" width="11.42578125" style="5"/>
    <col min="11537" max="11538" width="11.7109375" style="5" bestFit="1" customWidth="1"/>
    <col min="11539" max="11776" width="11.42578125" style="5"/>
    <col min="11777" max="11777" width="0.28515625" style="5" customWidth="1"/>
    <col min="11778" max="11778" width="1.7109375" style="5" customWidth="1"/>
    <col min="11779" max="11779" width="9" style="5" customWidth="1"/>
    <col min="11780" max="11784" width="16.7109375" style="5" customWidth="1"/>
    <col min="11785" max="11785" width="1.7109375" style="5" customWidth="1"/>
    <col min="11786" max="11789" width="0" style="5" hidden="1" customWidth="1"/>
    <col min="11790" max="11790" width="13.85546875" style="5" customWidth="1"/>
    <col min="11791" max="11791" width="11.7109375" style="5" bestFit="1" customWidth="1"/>
    <col min="11792" max="11792" width="11.42578125" style="5"/>
    <col min="11793" max="11794" width="11.7109375" style="5" bestFit="1" customWidth="1"/>
    <col min="11795" max="12032" width="11.42578125" style="5"/>
    <col min="12033" max="12033" width="0.28515625" style="5" customWidth="1"/>
    <col min="12034" max="12034" width="1.7109375" style="5" customWidth="1"/>
    <col min="12035" max="12035" width="9" style="5" customWidth="1"/>
    <col min="12036" max="12040" width="16.7109375" style="5" customWidth="1"/>
    <col min="12041" max="12041" width="1.7109375" style="5" customWidth="1"/>
    <col min="12042" max="12045" width="0" style="5" hidden="1" customWidth="1"/>
    <col min="12046" max="12046" width="13.85546875" style="5" customWidth="1"/>
    <col min="12047" max="12047" width="11.7109375" style="5" bestFit="1" customWidth="1"/>
    <col min="12048" max="12048" width="11.42578125" style="5"/>
    <col min="12049" max="12050" width="11.7109375" style="5" bestFit="1" customWidth="1"/>
    <col min="12051" max="12288" width="11.42578125" style="5"/>
    <col min="12289" max="12289" width="0.28515625" style="5" customWidth="1"/>
    <col min="12290" max="12290" width="1.7109375" style="5" customWidth="1"/>
    <col min="12291" max="12291" width="9" style="5" customWidth="1"/>
    <col min="12292" max="12296" width="16.7109375" style="5" customWidth="1"/>
    <col min="12297" max="12297" width="1.7109375" style="5" customWidth="1"/>
    <col min="12298" max="12301" width="0" style="5" hidden="1" customWidth="1"/>
    <col min="12302" max="12302" width="13.85546875" style="5" customWidth="1"/>
    <col min="12303" max="12303" width="11.7109375" style="5" bestFit="1" customWidth="1"/>
    <col min="12304" max="12304" width="11.42578125" style="5"/>
    <col min="12305" max="12306" width="11.7109375" style="5" bestFit="1" customWidth="1"/>
    <col min="12307" max="12544" width="11.42578125" style="5"/>
    <col min="12545" max="12545" width="0.28515625" style="5" customWidth="1"/>
    <col min="12546" max="12546" width="1.7109375" style="5" customWidth="1"/>
    <col min="12547" max="12547" width="9" style="5" customWidth="1"/>
    <col min="12548" max="12552" width="16.7109375" style="5" customWidth="1"/>
    <col min="12553" max="12553" width="1.7109375" style="5" customWidth="1"/>
    <col min="12554" max="12557" width="0" style="5" hidden="1" customWidth="1"/>
    <col min="12558" max="12558" width="13.85546875" style="5" customWidth="1"/>
    <col min="12559" max="12559" width="11.7109375" style="5" bestFit="1" customWidth="1"/>
    <col min="12560" max="12560" width="11.42578125" style="5"/>
    <col min="12561" max="12562" width="11.7109375" style="5" bestFit="1" customWidth="1"/>
    <col min="12563" max="12800" width="11.42578125" style="5"/>
    <col min="12801" max="12801" width="0.28515625" style="5" customWidth="1"/>
    <col min="12802" max="12802" width="1.7109375" style="5" customWidth="1"/>
    <col min="12803" max="12803" width="9" style="5" customWidth="1"/>
    <col min="12804" max="12808" width="16.7109375" style="5" customWidth="1"/>
    <col min="12809" max="12809" width="1.7109375" style="5" customWidth="1"/>
    <col min="12810" max="12813" width="0" style="5" hidden="1" customWidth="1"/>
    <col min="12814" max="12814" width="13.85546875" style="5" customWidth="1"/>
    <col min="12815" max="12815" width="11.7109375" style="5" bestFit="1" customWidth="1"/>
    <col min="12816" max="12816" width="11.42578125" style="5"/>
    <col min="12817" max="12818" width="11.7109375" style="5" bestFit="1" customWidth="1"/>
    <col min="12819" max="13056" width="11.42578125" style="5"/>
    <col min="13057" max="13057" width="0.28515625" style="5" customWidth="1"/>
    <col min="13058" max="13058" width="1.7109375" style="5" customWidth="1"/>
    <col min="13059" max="13059" width="9" style="5" customWidth="1"/>
    <col min="13060" max="13064" width="16.7109375" style="5" customWidth="1"/>
    <col min="13065" max="13065" width="1.7109375" style="5" customWidth="1"/>
    <col min="13066" max="13069" width="0" style="5" hidden="1" customWidth="1"/>
    <col min="13070" max="13070" width="13.85546875" style="5" customWidth="1"/>
    <col min="13071" max="13071" width="11.7109375" style="5" bestFit="1" customWidth="1"/>
    <col min="13072" max="13072" width="11.42578125" style="5"/>
    <col min="13073" max="13074" width="11.7109375" style="5" bestFit="1" customWidth="1"/>
    <col min="13075" max="13312" width="11.42578125" style="5"/>
    <col min="13313" max="13313" width="0.28515625" style="5" customWidth="1"/>
    <col min="13314" max="13314" width="1.7109375" style="5" customWidth="1"/>
    <col min="13315" max="13315" width="9" style="5" customWidth="1"/>
    <col min="13316" max="13320" width="16.7109375" style="5" customWidth="1"/>
    <col min="13321" max="13321" width="1.7109375" style="5" customWidth="1"/>
    <col min="13322" max="13325" width="0" style="5" hidden="1" customWidth="1"/>
    <col min="13326" max="13326" width="13.85546875" style="5" customWidth="1"/>
    <col min="13327" max="13327" width="11.7109375" style="5" bestFit="1" customWidth="1"/>
    <col min="13328" max="13328" width="11.42578125" style="5"/>
    <col min="13329" max="13330" width="11.7109375" style="5" bestFit="1" customWidth="1"/>
    <col min="13331" max="13568" width="11.42578125" style="5"/>
    <col min="13569" max="13569" width="0.28515625" style="5" customWidth="1"/>
    <col min="13570" max="13570" width="1.7109375" style="5" customWidth="1"/>
    <col min="13571" max="13571" width="9" style="5" customWidth="1"/>
    <col min="13572" max="13576" width="16.7109375" style="5" customWidth="1"/>
    <col min="13577" max="13577" width="1.7109375" style="5" customWidth="1"/>
    <col min="13578" max="13581" width="0" style="5" hidden="1" customWidth="1"/>
    <col min="13582" max="13582" width="13.85546875" style="5" customWidth="1"/>
    <col min="13583" max="13583" width="11.7109375" style="5" bestFit="1" customWidth="1"/>
    <col min="13584" max="13584" width="11.42578125" style="5"/>
    <col min="13585" max="13586" width="11.7109375" style="5" bestFit="1" customWidth="1"/>
    <col min="13587" max="13824" width="11.42578125" style="5"/>
    <col min="13825" max="13825" width="0.28515625" style="5" customWidth="1"/>
    <col min="13826" max="13826" width="1.7109375" style="5" customWidth="1"/>
    <col min="13827" max="13827" width="9" style="5" customWidth="1"/>
    <col min="13828" max="13832" width="16.7109375" style="5" customWidth="1"/>
    <col min="13833" max="13833" width="1.7109375" style="5" customWidth="1"/>
    <col min="13834" max="13837" width="0" style="5" hidden="1" customWidth="1"/>
    <col min="13838" max="13838" width="13.85546875" style="5" customWidth="1"/>
    <col min="13839" max="13839" width="11.7109375" style="5" bestFit="1" customWidth="1"/>
    <col min="13840" max="13840" width="11.42578125" style="5"/>
    <col min="13841" max="13842" width="11.7109375" style="5" bestFit="1" customWidth="1"/>
    <col min="13843" max="14080" width="11.42578125" style="5"/>
    <col min="14081" max="14081" width="0.28515625" style="5" customWidth="1"/>
    <col min="14082" max="14082" width="1.7109375" style="5" customWidth="1"/>
    <col min="14083" max="14083" width="9" style="5" customWidth="1"/>
    <col min="14084" max="14088" width="16.7109375" style="5" customWidth="1"/>
    <col min="14089" max="14089" width="1.7109375" style="5" customWidth="1"/>
    <col min="14090" max="14093" width="0" style="5" hidden="1" customWidth="1"/>
    <col min="14094" max="14094" width="13.85546875" style="5" customWidth="1"/>
    <col min="14095" max="14095" width="11.7109375" style="5" bestFit="1" customWidth="1"/>
    <col min="14096" max="14096" width="11.42578125" style="5"/>
    <col min="14097" max="14098" width="11.7109375" style="5" bestFit="1" customWidth="1"/>
    <col min="14099" max="14336" width="11.42578125" style="5"/>
    <col min="14337" max="14337" width="0.28515625" style="5" customWidth="1"/>
    <col min="14338" max="14338" width="1.7109375" style="5" customWidth="1"/>
    <col min="14339" max="14339" width="9" style="5" customWidth="1"/>
    <col min="14340" max="14344" width="16.7109375" style="5" customWidth="1"/>
    <col min="14345" max="14345" width="1.7109375" style="5" customWidth="1"/>
    <col min="14346" max="14349" width="0" style="5" hidden="1" customWidth="1"/>
    <col min="14350" max="14350" width="13.85546875" style="5" customWidth="1"/>
    <col min="14351" max="14351" width="11.7109375" style="5" bestFit="1" customWidth="1"/>
    <col min="14352" max="14352" width="11.42578125" style="5"/>
    <col min="14353" max="14354" width="11.7109375" style="5" bestFit="1" customWidth="1"/>
    <col min="14355" max="14592" width="11.42578125" style="5"/>
    <col min="14593" max="14593" width="0.28515625" style="5" customWidth="1"/>
    <col min="14594" max="14594" width="1.7109375" style="5" customWidth="1"/>
    <col min="14595" max="14595" width="9" style="5" customWidth="1"/>
    <col min="14596" max="14600" width="16.7109375" style="5" customWidth="1"/>
    <col min="14601" max="14601" width="1.7109375" style="5" customWidth="1"/>
    <col min="14602" max="14605" width="0" style="5" hidden="1" customWidth="1"/>
    <col min="14606" max="14606" width="13.85546875" style="5" customWidth="1"/>
    <col min="14607" max="14607" width="11.7109375" style="5" bestFit="1" customWidth="1"/>
    <col min="14608" max="14608" width="11.42578125" style="5"/>
    <col min="14609" max="14610" width="11.7109375" style="5" bestFit="1" customWidth="1"/>
    <col min="14611" max="14848" width="11.42578125" style="5"/>
    <col min="14849" max="14849" width="0.28515625" style="5" customWidth="1"/>
    <col min="14850" max="14850" width="1.7109375" style="5" customWidth="1"/>
    <col min="14851" max="14851" width="9" style="5" customWidth="1"/>
    <col min="14852" max="14856" width="16.7109375" style="5" customWidth="1"/>
    <col min="14857" max="14857" width="1.7109375" style="5" customWidth="1"/>
    <col min="14858" max="14861" width="0" style="5" hidden="1" customWidth="1"/>
    <col min="14862" max="14862" width="13.85546875" style="5" customWidth="1"/>
    <col min="14863" max="14863" width="11.7109375" style="5" bestFit="1" customWidth="1"/>
    <col min="14864" max="14864" width="11.42578125" style="5"/>
    <col min="14865" max="14866" width="11.7109375" style="5" bestFit="1" customWidth="1"/>
    <col min="14867" max="15104" width="11.42578125" style="5"/>
    <col min="15105" max="15105" width="0.28515625" style="5" customWidth="1"/>
    <col min="15106" max="15106" width="1.7109375" style="5" customWidth="1"/>
    <col min="15107" max="15107" width="9" style="5" customWidth="1"/>
    <col min="15108" max="15112" width="16.7109375" style="5" customWidth="1"/>
    <col min="15113" max="15113" width="1.7109375" style="5" customWidth="1"/>
    <col min="15114" max="15117" width="0" style="5" hidden="1" customWidth="1"/>
    <col min="15118" max="15118" width="13.85546875" style="5" customWidth="1"/>
    <col min="15119" max="15119" width="11.7109375" style="5" bestFit="1" customWidth="1"/>
    <col min="15120" max="15120" width="11.42578125" style="5"/>
    <col min="15121" max="15122" width="11.7109375" style="5" bestFit="1" customWidth="1"/>
    <col min="15123" max="15360" width="11.42578125" style="5"/>
    <col min="15361" max="15361" width="0.28515625" style="5" customWidth="1"/>
    <col min="15362" max="15362" width="1.7109375" style="5" customWidth="1"/>
    <col min="15363" max="15363" width="9" style="5" customWidth="1"/>
    <col min="15364" max="15368" width="16.7109375" style="5" customWidth="1"/>
    <col min="15369" max="15369" width="1.7109375" style="5" customWidth="1"/>
    <col min="15370" max="15373" width="0" style="5" hidden="1" customWidth="1"/>
    <col min="15374" max="15374" width="13.85546875" style="5" customWidth="1"/>
    <col min="15375" max="15375" width="11.7109375" style="5" bestFit="1" customWidth="1"/>
    <col min="15376" max="15376" width="11.42578125" style="5"/>
    <col min="15377" max="15378" width="11.7109375" style="5" bestFit="1" customWidth="1"/>
    <col min="15379" max="15616" width="11.42578125" style="5"/>
    <col min="15617" max="15617" width="0.28515625" style="5" customWidth="1"/>
    <col min="15618" max="15618" width="1.7109375" style="5" customWidth="1"/>
    <col min="15619" max="15619" width="9" style="5" customWidth="1"/>
    <col min="15620" max="15624" width="16.7109375" style="5" customWidth="1"/>
    <col min="15625" max="15625" width="1.7109375" style="5" customWidth="1"/>
    <col min="15626" max="15629" width="0" style="5" hidden="1" customWidth="1"/>
    <col min="15630" max="15630" width="13.85546875" style="5" customWidth="1"/>
    <col min="15631" max="15631" width="11.7109375" style="5" bestFit="1" customWidth="1"/>
    <col min="15632" max="15632" width="11.42578125" style="5"/>
    <col min="15633" max="15634" width="11.7109375" style="5" bestFit="1" customWidth="1"/>
    <col min="15635" max="15872" width="11.42578125" style="5"/>
    <col min="15873" max="15873" width="0.28515625" style="5" customWidth="1"/>
    <col min="15874" max="15874" width="1.7109375" style="5" customWidth="1"/>
    <col min="15875" max="15875" width="9" style="5" customWidth="1"/>
    <col min="15876" max="15880" width="16.7109375" style="5" customWidth="1"/>
    <col min="15881" max="15881" width="1.7109375" style="5" customWidth="1"/>
    <col min="15882" max="15885" width="0" style="5" hidden="1" customWidth="1"/>
    <col min="15886" max="15886" width="13.85546875" style="5" customWidth="1"/>
    <col min="15887" max="15887" width="11.7109375" style="5" bestFit="1" customWidth="1"/>
    <col min="15888" max="15888" width="11.42578125" style="5"/>
    <col min="15889" max="15890" width="11.7109375" style="5" bestFit="1" customWidth="1"/>
    <col min="15891" max="16128" width="11.42578125" style="5"/>
    <col min="16129" max="16129" width="0.28515625" style="5" customWidth="1"/>
    <col min="16130" max="16130" width="1.7109375" style="5" customWidth="1"/>
    <col min="16131" max="16131" width="9" style="5" customWidth="1"/>
    <col min="16132" max="16136" width="16.7109375" style="5" customWidth="1"/>
    <col min="16137" max="16137" width="1.7109375" style="5" customWidth="1"/>
    <col min="16138" max="16141" width="0" style="5" hidden="1" customWidth="1"/>
    <col min="16142" max="16142" width="13.85546875" style="5" customWidth="1"/>
    <col min="16143" max="16143" width="11.7109375" style="5" bestFit="1" customWidth="1"/>
    <col min="16144" max="16144" width="11.42578125" style="5"/>
    <col min="16145" max="16146" width="11.7109375" style="5" bestFit="1" customWidth="1"/>
    <col min="16147" max="16384" width="11.42578125" style="5"/>
  </cols>
  <sheetData>
    <row r="1" spans="2:15" ht="12" customHeight="1" thickTop="1" x14ac:dyDescent="0.25">
      <c r="B1" s="210"/>
      <c r="C1" s="211"/>
      <c r="D1" s="211"/>
      <c r="E1" s="211"/>
      <c r="F1" s="211"/>
      <c r="G1" s="211"/>
      <c r="H1" s="211"/>
      <c r="I1" s="211"/>
      <c r="J1" s="27">
        <v>39010</v>
      </c>
      <c r="L1" s="5">
        <v>1</v>
      </c>
      <c r="M1" s="5">
        <v>1</v>
      </c>
    </row>
    <row r="2" spans="2:15" ht="27" customHeight="1" x14ac:dyDescent="0.25">
      <c r="B2" s="212"/>
      <c r="C2" s="213"/>
      <c r="D2" s="213"/>
      <c r="E2" s="213"/>
      <c r="F2" s="213"/>
      <c r="G2" s="213"/>
      <c r="H2" s="213"/>
      <c r="I2" s="213"/>
      <c r="J2" s="26"/>
      <c r="L2" s="5">
        <v>2</v>
      </c>
      <c r="M2" s="5">
        <v>2</v>
      </c>
    </row>
    <row r="3" spans="2:15" ht="19.5" customHeight="1" x14ac:dyDescent="0.25">
      <c r="B3" s="213"/>
      <c r="C3" s="213"/>
      <c r="D3" s="213"/>
      <c r="E3" s="213"/>
      <c r="F3" s="213"/>
      <c r="G3" s="213"/>
      <c r="H3" s="213"/>
      <c r="I3" s="213"/>
      <c r="J3" s="213"/>
      <c r="K3" s="213"/>
      <c r="L3" s="213"/>
      <c r="M3" s="213"/>
      <c r="N3" s="213"/>
      <c r="O3" s="213"/>
    </row>
    <row r="4" spans="2:15" ht="18.75" customHeight="1" x14ac:dyDescent="0.25">
      <c r="B4" s="214" t="s">
        <v>34</v>
      </c>
      <c r="C4" s="215"/>
      <c r="D4" s="215"/>
      <c r="E4" s="215"/>
      <c r="F4" s="215"/>
      <c r="G4" s="215"/>
      <c r="H4" s="215"/>
      <c r="I4" s="216"/>
      <c r="L4" s="5">
        <v>3</v>
      </c>
      <c r="M4" s="5">
        <v>3</v>
      </c>
      <c r="N4" s="225"/>
      <c r="O4" s="225"/>
    </row>
    <row r="5" spans="2:15" ht="12.75" customHeight="1" x14ac:dyDescent="0.25">
      <c r="B5" s="28"/>
      <c r="C5" s="29"/>
      <c r="D5" s="29"/>
      <c r="E5" s="29"/>
      <c r="F5" s="30"/>
      <c r="G5" s="31"/>
      <c r="H5" s="31"/>
      <c r="I5" s="32"/>
      <c r="L5" s="5">
        <v>4</v>
      </c>
      <c r="N5" s="222" t="s">
        <v>112</v>
      </c>
      <c r="O5" s="222"/>
    </row>
    <row r="6" spans="2:15" ht="12.75" customHeight="1" x14ac:dyDescent="0.25">
      <c r="B6" s="33"/>
      <c r="C6" s="209" t="s">
        <v>13</v>
      </c>
      <c r="D6" s="209"/>
      <c r="E6" s="176">
        <v>120000000</v>
      </c>
      <c r="F6" s="34"/>
      <c r="G6" s="217" t="s">
        <v>33</v>
      </c>
      <c r="H6" s="217"/>
      <c r="I6" s="35"/>
      <c r="L6" s="5">
        <v>12</v>
      </c>
      <c r="N6" s="226" t="s">
        <v>113</v>
      </c>
      <c r="O6" s="227"/>
    </row>
    <row r="7" spans="2:15" ht="3.95" customHeight="1" x14ac:dyDescent="0.25">
      <c r="B7" s="33"/>
      <c r="C7" s="36"/>
      <c r="D7" s="37"/>
      <c r="E7" s="38"/>
      <c r="F7" s="34"/>
      <c r="G7" s="39"/>
      <c r="H7" s="39"/>
      <c r="I7" s="35"/>
      <c r="N7" s="159"/>
      <c r="O7" s="159"/>
    </row>
    <row r="8" spans="2:15" ht="12.75" customHeight="1" x14ac:dyDescent="0.25">
      <c r="B8" s="33"/>
      <c r="C8" s="209" t="s">
        <v>14</v>
      </c>
      <c r="D8" s="209"/>
      <c r="E8" s="176">
        <v>15</v>
      </c>
      <c r="F8" s="209" t="s">
        <v>13</v>
      </c>
      <c r="G8" s="209"/>
      <c r="H8" s="179">
        <f>E6</f>
        <v>120000000</v>
      </c>
      <c r="I8" s="35"/>
      <c r="N8" s="223" t="s">
        <v>107</v>
      </c>
      <c r="O8" s="224"/>
    </row>
    <row r="9" spans="2:15" ht="3.95" customHeight="1" x14ac:dyDescent="0.25">
      <c r="B9" s="33"/>
      <c r="C9" s="36"/>
      <c r="D9" s="37"/>
      <c r="E9" s="38"/>
      <c r="F9" s="40"/>
      <c r="G9" s="41"/>
      <c r="H9" s="42"/>
      <c r="I9" s="35"/>
    </row>
    <row r="10" spans="2:15" ht="12.75" customHeight="1" x14ac:dyDescent="0.25">
      <c r="B10" s="33"/>
      <c r="C10" s="209" t="s">
        <v>15</v>
      </c>
      <c r="D10" s="209"/>
      <c r="E10" s="177">
        <v>0</v>
      </c>
      <c r="F10" s="209" t="s">
        <v>32</v>
      </c>
      <c r="G10" s="209"/>
      <c r="H10" s="179">
        <f>SUM(E28:E508)</f>
        <v>94591794.599866271</v>
      </c>
      <c r="I10" s="35"/>
      <c r="N10" s="220" t="s">
        <v>117</v>
      </c>
      <c r="O10" s="221"/>
    </row>
    <row r="11" spans="2:15" ht="13.5" hidden="1" x14ac:dyDescent="0.25">
      <c r="B11" s="33"/>
      <c r="C11" s="36"/>
      <c r="D11" s="37" t="s">
        <v>31</v>
      </c>
      <c r="E11" s="43">
        <f>E6</f>
        <v>120000000</v>
      </c>
      <c r="F11" s="40" t="s">
        <v>30</v>
      </c>
      <c r="G11" s="37"/>
      <c r="H11" s="42"/>
      <c r="I11" s="35"/>
    </row>
    <row r="12" spans="2:15" ht="13.5" hidden="1" x14ac:dyDescent="0.25">
      <c r="B12" s="33"/>
      <c r="C12" s="36"/>
      <c r="D12" s="37" t="s">
        <v>29</v>
      </c>
      <c r="E12" s="43">
        <f>E8</f>
        <v>15</v>
      </c>
      <c r="F12" s="40"/>
      <c r="G12" s="37"/>
      <c r="H12" s="42"/>
      <c r="I12" s="35"/>
    </row>
    <row r="13" spans="2:15" ht="3.95" customHeight="1" x14ac:dyDescent="0.25">
      <c r="B13" s="33"/>
      <c r="C13" s="36"/>
      <c r="D13" s="37"/>
      <c r="E13" s="38"/>
      <c r="F13" s="40"/>
      <c r="G13" s="41"/>
      <c r="H13" s="42"/>
      <c r="I13" s="35"/>
    </row>
    <row r="14" spans="2:15" ht="12.75" customHeight="1" x14ac:dyDescent="0.25">
      <c r="B14" s="33"/>
      <c r="C14" s="209" t="s">
        <v>16</v>
      </c>
      <c r="D14" s="209"/>
      <c r="E14" s="178">
        <f>(((E20+1)^(1/12))-1)*12</f>
        <v>8.6487879793640587E-2</v>
      </c>
      <c r="F14" s="209" t="s">
        <v>28</v>
      </c>
      <c r="G14" s="209"/>
      <c r="H14" s="179">
        <f>E6*E10</f>
        <v>0</v>
      </c>
      <c r="I14" s="35"/>
      <c r="N14" s="218" t="s">
        <v>109</v>
      </c>
      <c r="O14" s="219"/>
    </row>
    <row r="15" spans="2:15" ht="3.95" customHeight="1" x14ac:dyDescent="0.25">
      <c r="B15" s="33"/>
      <c r="C15" s="36"/>
      <c r="D15" s="37"/>
      <c r="E15" s="38"/>
      <c r="F15" s="40"/>
      <c r="G15" s="41"/>
      <c r="H15" s="42"/>
      <c r="I15" s="35"/>
    </row>
    <row r="16" spans="2:15" ht="12.75" customHeight="1" x14ac:dyDescent="0.25">
      <c r="B16" s="33"/>
      <c r="C16" s="209" t="s">
        <v>27</v>
      </c>
      <c r="D16" s="209"/>
      <c r="E16" s="176">
        <v>12</v>
      </c>
      <c r="F16" s="209" t="s">
        <v>26</v>
      </c>
      <c r="G16" s="209"/>
      <c r="H16" s="179">
        <f>H8+H10+H14</f>
        <v>214591794.59986627</v>
      </c>
      <c r="I16" s="35"/>
    </row>
    <row r="17" spans="1:11" ht="3.95" customHeight="1" x14ac:dyDescent="0.25">
      <c r="B17" s="33"/>
      <c r="C17" s="36"/>
      <c r="D17" s="37"/>
      <c r="E17" s="38"/>
      <c r="F17" s="34"/>
      <c r="G17" s="39"/>
      <c r="H17" s="39"/>
      <c r="I17" s="35"/>
    </row>
    <row r="18" spans="1:11" ht="13.5" hidden="1" x14ac:dyDescent="0.25">
      <c r="B18" s="33"/>
      <c r="C18" s="209" t="s">
        <v>25</v>
      </c>
      <c r="D18" s="209"/>
      <c r="E18" s="38">
        <v>1</v>
      </c>
      <c r="F18" s="44"/>
      <c r="G18" s="45"/>
      <c r="H18" s="46"/>
      <c r="I18" s="35"/>
    </row>
    <row r="19" spans="1:11" ht="12.75" hidden="1" customHeight="1" x14ac:dyDescent="0.25">
      <c r="B19" s="33"/>
      <c r="C19" s="36"/>
      <c r="D19" s="37" t="str">
        <f>IF(E18=1,"francés",IF(E18=2,"cuotas constantes",IF(E18=3,"americano","¿Qué has puesto?")))</f>
        <v>francés</v>
      </c>
      <c r="E19" s="47"/>
      <c r="F19" s="34"/>
      <c r="G19" s="45"/>
      <c r="H19" s="46"/>
      <c r="I19" s="35"/>
    </row>
    <row r="20" spans="1:11" ht="12.75" customHeight="1" x14ac:dyDescent="0.25">
      <c r="B20" s="33"/>
      <c r="C20" s="209" t="s">
        <v>17</v>
      </c>
      <c r="D20" s="209"/>
      <c r="E20" s="177">
        <v>0.09</v>
      </c>
      <c r="F20" s="34"/>
      <c r="G20" s="48"/>
      <c r="H20" s="39"/>
      <c r="I20" s="35"/>
    </row>
    <row r="21" spans="1:11" x14ac:dyDescent="0.25">
      <c r="B21" s="33"/>
      <c r="C21" s="49"/>
      <c r="D21" s="49"/>
      <c r="E21" s="49"/>
      <c r="F21" s="34"/>
      <c r="G21" s="49"/>
      <c r="H21" s="49"/>
      <c r="I21" s="35"/>
    </row>
    <row r="22" spans="1:11" ht="8.25" customHeight="1" x14ac:dyDescent="0.25">
      <c r="B22" s="50"/>
      <c r="C22" s="51"/>
      <c r="D22" s="51"/>
      <c r="E22" s="51"/>
      <c r="F22" s="52"/>
      <c r="G22" s="51"/>
      <c r="H22" s="51"/>
      <c r="I22" s="53"/>
    </row>
    <row r="23" spans="1:11" ht="6.95" customHeight="1" x14ac:dyDescent="0.25">
      <c r="B23" s="18"/>
      <c r="C23" s="22"/>
      <c r="D23" s="21"/>
      <c r="E23" s="19"/>
      <c r="F23" s="20"/>
      <c r="G23" s="19"/>
      <c r="H23" s="19"/>
      <c r="I23" s="18"/>
    </row>
    <row r="24" spans="1:11" hidden="1" x14ac:dyDescent="0.25">
      <c r="B24" s="18"/>
      <c r="C24" s="21"/>
      <c r="D24" s="22" t="s">
        <v>24</v>
      </c>
      <c r="E24" s="25">
        <f>-1+(1+IRR($K$27:$K$508,$E$14/$E$16))^$E$16</f>
        <v>8.9999999999999414E-2</v>
      </c>
      <c r="F24" s="20"/>
      <c r="G24" s="24"/>
      <c r="H24" s="21"/>
      <c r="I24" s="18"/>
      <c r="K24" s="23"/>
    </row>
    <row r="25" spans="1:11" ht="6.95" customHeight="1" x14ac:dyDescent="0.25">
      <c r="B25" s="18"/>
      <c r="C25" s="22"/>
      <c r="D25" s="21"/>
      <c r="E25" s="19"/>
      <c r="F25" s="20"/>
      <c r="G25" s="19"/>
      <c r="H25" s="19"/>
      <c r="I25" s="18"/>
      <c r="J25" s="5"/>
    </row>
    <row r="26" spans="1:11" s="17" customFormat="1" ht="16.5" customHeight="1" x14ac:dyDescent="0.25">
      <c r="B26" s="13"/>
      <c r="C26" s="54" t="s">
        <v>23</v>
      </c>
      <c r="D26" s="55" t="s">
        <v>22</v>
      </c>
      <c r="E26" s="55" t="s">
        <v>21</v>
      </c>
      <c r="F26" s="56" t="s">
        <v>20</v>
      </c>
      <c r="G26" s="55" t="s">
        <v>19</v>
      </c>
      <c r="H26" s="55" t="s">
        <v>18</v>
      </c>
      <c r="I26" s="13"/>
      <c r="J26" s="13"/>
    </row>
    <row r="27" spans="1:11" s="13" customFormat="1" x14ac:dyDescent="0.25">
      <c r="A27" s="13">
        <v>0</v>
      </c>
      <c r="C27" s="62">
        <f t="shared" ref="C27:C90" si="0">IF(E$12*E$16&lt;A27,"",A27)</f>
        <v>0</v>
      </c>
      <c r="D27" s="57"/>
      <c r="E27" s="57"/>
      <c r="F27" s="57"/>
      <c r="G27" s="57"/>
      <c r="H27" s="64">
        <f>E11</f>
        <v>120000000</v>
      </c>
      <c r="K27" s="13">
        <f>-E11*(1-E10)</f>
        <v>-120000000</v>
      </c>
    </row>
    <row r="28" spans="1:11" s="13" customFormat="1" x14ac:dyDescent="0.25">
      <c r="A28" s="13">
        <v>1</v>
      </c>
      <c r="C28" s="62">
        <f t="shared" si="0"/>
        <v>1</v>
      </c>
      <c r="D28" s="64">
        <f t="shared" ref="D28:D91" si="1">IF(C28&lt;&gt;"",IF(E$18=1,(H$27*E$14/E$16)/(1-(1+(E$14/E$16))^(-E$12*E$16)),IF(OR(E$18=2,E$18=3),E28+F28,"")),"")</f>
        <v>1192176.6366659349</v>
      </c>
      <c r="E28" s="64">
        <f t="shared" ref="E28:E91" si="2">IF(C28&lt;&gt;"",H27*E$14/E$16,"")</f>
        <v>864878.79793640587</v>
      </c>
      <c r="F28" s="64">
        <f t="shared" ref="F28:F91" si="3">IF(C28&lt;&gt;"",IF(E$18=1,D28-E28,IF(E$18=2,H$27/(E$12*E$16),IF(E$18=3,IF(E$12*E$16=C28,H$27,0),""))),"")</f>
        <v>327297.83872952906</v>
      </c>
      <c r="G28" s="64">
        <f t="shared" ref="G28:G91" si="4">IF(C28&lt;&gt;"",G27+F28,"")</f>
        <v>327297.83872952906</v>
      </c>
      <c r="H28" s="64">
        <f t="shared" ref="H28:H91" si="5">IF(C28&lt;&gt;"",H27-F28,"")</f>
        <v>119672702.16127047</v>
      </c>
      <c r="K28" s="14">
        <f t="shared" ref="K28:K91" si="6">+D28</f>
        <v>1192176.6366659349</v>
      </c>
    </row>
    <row r="29" spans="1:11" s="13" customFormat="1" x14ac:dyDescent="0.25">
      <c r="A29" s="13">
        <v>2</v>
      </c>
      <c r="C29" s="62">
        <f t="shared" si="0"/>
        <v>2</v>
      </c>
      <c r="D29" s="64">
        <f t="shared" si="1"/>
        <v>1192176.6366659349</v>
      </c>
      <c r="E29" s="64">
        <f t="shared" si="2"/>
        <v>862519.85659200931</v>
      </c>
      <c r="F29" s="64">
        <f t="shared" si="3"/>
        <v>329656.78007392562</v>
      </c>
      <c r="G29" s="64">
        <f t="shared" si="4"/>
        <v>656954.61880345468</v>
      </c>
      <c r="H29" s="64">
        <f t="shared" si="5"/>
        <v>119343045.38119654</v>
      </c>
      <c r="K29" s="14">
        <f t="shared" si="6"/>
        <v>1192176.6366659349</v>
      </c>
    </row>
    <row r="30" spans="1:11" s="13" customFormat="1" x14ac:dyDescent="0.25">
      <c r="A30" s="13">
        <v>3</v>
      </c>
      <c r="C30" s="62">
        <f t="shared" si="0"/>
        <v>3</v>
      </c>
      <c r="D30" s="64">
        <f t="shared" si="1"/>
        <v>1192176.6366659349</v>
      </c>
      <c r="E30" s="64">
        <f t="shared" si="2"/>
        <v>860143.91359466</v>
      </c>
      <c r="F30" s="64">
        <f t="shared" si="3"/>
        <v>332032.72307127493</v>
      </c>
      <c r="G30" s="64">
        <f t="shared" si="4"/>
        <v>988987.34187472961</v>
      </c>
      <c r="H30" s="64">
        <f t="shared" si="5"/>
        <v>119011012.65812527</v>
      </c>
      <c r="K30" s="14">
        <f t="shared" si="6"/>
        <v>1192176.6366659349</v>
      </c>
    </row>
    <row r="31" spans="1:11" s="13" customFormat="1" x14ac:dyDescent="0.25">
      <c r="A31" s="13">
        <v>4</v>
      </c>
      <c r="C31" s="62">
        <f t="shared" si="0"/>
        <v>4</v>
      </c>
      <c r="D31" s="64">
        <f t="shared" si="1"/>
        <v>1192176.6366659349</v>
      </c>
      <c r="E31" s="64">
        <f t="shared" si="2"/>
        <v>857750.84640794806</v>
      </c>
      <c r="F31" s="64">
        <f t="shared" si="3"/>
        <v>334425.79025798687</v>
      </c>
      <c r="G31" s="64">
        <f t="shared" si="4"/>
        <v>1323413.1321327165</v>
      </c>
      <c r="H31" s="64">
        <f t="shared" si="5"/>
        <v>118676586.86786728</v>
      </c>
      <c r="K31" s="14">
        <f t="shared" si="6"/>
        <v>1192176.6366659349</v>
      </c>
    </row>
    <row r="32" spans="1:11" s="13" customFormat="1" x14ac:dyDescent="0.25">
      <c r="A32" s="13">
        <v>5</v>
      </c>
      <c r="C32" s="62">
        <f t="shared" si="0"/>
        <v>5</v>
      </c>
      <c r="D32" s="64">
        <f t="shared" si="1"/>
        <v>1192176.6366659349</v>
      </c>
      <c r="E32" s="64">
        <f t="shared" si="2"/>
        <v>855340.53161230416</v>
      </c>
      <c r="F32" s="64">
        <f t="shared" si="3"/>
        <v>336836.10505363077</v>
      </c>
      <c r="G32" s="64">
        <f t="shared" si="4"/>
        <v>1660249.2371863471</v>
      </c>
      <c r="H32" s="64">
        <f t="shared" si="5"/>
        <v>118339750.76281364</v>
      </c>
      <c r="K32" s="14">
        <f t="shared" si="6"/>
        <v>1192176.6366659349</v>
      </c>
    </row>
    <row r="33" spans="1:18" s="13" customFormat="1" x14ac:dyDescent="0.25">
      <c r="A33" s="13">
        <v>6</v>
      </c>
      <c r="C33" s="62">
        <f t="shared" si="0"/>
        <v>6</v>
      </c>
      <c r="D33" s="64">
        <f t="shared" si="1"/>
        <v>1192176.6366659349</v>
      </c>
      <c r="E33" s="64">
        <f t="shared" si="2"/>
        <v>852912.84489863447</v>
      </c>
      <c r="F33" s="64">
        <f t="shared" si="3"/>
        <v>339263.79176730046</v>
      </c>
      <c r="G33" s="64">
        <f t="shared" si="4"/>
        <v>1999513.0289536477</v>
      </c>
      <c r="H33" s="64">
        <f t="shared" si="5"/>
        <v>118000486.97104634</v>
      </c>
      <c r="K33" s="14">
        <f t="shared" si="6"/>
        <v>1192176.6366659349</v>
      </c>
    </row>
    <row r="34" spans="1:18" s="13" customFormat="1" x14ac:dyDescent="0.25">
      <c r="A34" s="13">
        <v>7</v>
      </c>
      <c r="C34" s="62">
        <f t="shared" si="0"/>
        <v>7</v>
      </c>
      <c r="D34" s="64">
        <f t="shared" si="1"/>
        <v>1192176.6366659349</v>
      </c>
      <c r="E34" s="64">
        <f t="shared" si="2"/>
        <v>850467.66106190905</v>
      </c>
      <c r="F34" s="64">
        <f t="shared" si="3"/>
        <v>341708.97560402588</v>
      </c>
      <c r="G34" s="64">
        <f t="shared" si="4"/>
        <v>2341222.0045576738</v>
      </c>
      <c r="H34" s="64">
        <f t="shared" si="5"/>
        <v>117658777.99544232</v>
      </c>
      <c r="K34" s="14">
        <f t="shared" si="6"/>
        <v>1192176.6366659349</v>
      </c>
      <c r="O34" s="16"/>
      <c r="P34" s="16"/>
      <c r="Q34" s="16"/>
      <c r="R34" s="16"/>
    </row>
    <row r="35" spans="1:18" s="13" customFormat="1" x14ac:dyDescent="0.25">
      <c r="A35" s="13">
        <v>8</v>
      </c>
      <c r="C35" s="62">
        <f t="shared" si="0"/>
        <v>8</v>
      </c>
      <c r="D35" s="64">
        <f t="shared" si="1"/>
        <v>1192176.6366659349</v>
      </c>
      <c r="E35" s="64">
        <f t="shared" si="2"/>
        <v>848004.8539947049</v>
      </c>
      <c r="F35" s="64">
        <f t="shared" si="3"/>
        <v>344171.78267123003</v>
      </c>
      <c r="G35" s="64">
        <f t="shared" si="4"/>
        <v>2685393.7872289037</v>
      </c>
      <c r="H35" s="64">
        <f t="shared" si="5"/>
        <v>117314606.21277109</v>
      </c>
      <c r="K35" s="14">
        <f t="shared" si="6"/>
        <v>1192176.6366659349</v>
      </c>
    </row>
    <row r="36" spans="1:18" s="13" customFormat="1" x14ac:dyDescent="0.25">
      <c r="A36" s="13">
        <v>9</v>
      </c>
      <c r="C36" s="62">
        <f t="shared" si="0"/>
        <v>9</v>
      </c>
      <c r="D36" s="64">
        <f t="shared" si="1"/>
        <v>1192176.6366659349</v>
      </c>
      <c r="E36" s="64">
        <f t="shared" si="2"/>
        <v>845524.29668070225</v>
      </c>
      <c r="F36" s="64">
        <f t="shared" si="3"/>
        <v>346652.33998523268</v>
      </c>
      <c r="G36" s="64">
        <f t="shared" si="4"/>
        <v>3032046.1272141365</v>
      </c>
      <c r="H36" s="64">
        <f t="shared" si="5"/>
        <v>116967953.87278585</v>
      </c>
      <c r="K36" s="14">
        <f t="shared" si="6"/>
        <v>1192176.6366659349</v>
      </c>
    </row>
    <row r="37" spans="1:18" s="13" customFormat="1" x14ac:dyDescent="0.25">
      <c r="A37" s="13">
        <v>10</v>
      </c>
      <c r="C37" s="62">
        <f t="shared" si="0"/>
        <v>10</v>
      </c>
      <c r="D37" s="64">
        <f t="shared" si="1"/>
        <v>1192176.6366659349</v>
      </c>
      <c r="E37" s="64">
        <f t="shared" si="2"/>
        <v>843025.86118813325</v>
      </c>
      <c r="F37" s="64">
        <f t="shared" si="3"/>
        <v>349150.77547780168</v>
      </c>
      <c r="G37" s="64">
        <f t="shared" si="4"/>
        <v>3381196.902691938</v>
      </c>
      <c r="H37" s="64">
        <f t="shared" si="5"/>
        <v>116618803.09730805</v>
      </c>
      <c r="K37" s="14">
        <f t="shared" si="6"/>
        <v>1192176.6366659349</v>
      </c>
      <c r="N37" s="14"/>
    </row>
    <row r="38" spans="1:18" s="13" customFormat="1" x14ac:dyDescent="0.25">
      <c r="A38" s="13">
        <v>11</v>
      </c>
      <c r="C38" s="62">
        <f t="shared" si="0"/>
        <v>11</v>
      </c>
      <c r="D38" s="64">
        <f t="shared" si="1"/>
        <v>1192176.6366659349</v>
      </c>
      <c r="E38" s="64">
        <f t="shared" si="2"/>
        <v>840509.41866318497</v>
      </c>
      <c r="F38" s="64">
        <f t="shared" si="3"/>
        <v>351667.21800274996</v>
      </c>
      <c r="G38" s="64">
        <f t="shared" si="4"/>
        <v>3732864.1206946881</v>
      </c>
      <c r="H38" s="64">
        <f t="shared" si="5"/>
        <v>116267135.8793053</v>
      </c>
      <c r="K38" s="14">
        <f t="shared" si="6"/>
        <v>1192176.6366659349</v>
      </c>
    </row>
    <row r="39" spans="1:18" s="13" customFormat="1" x14ac:dyDescent="0.25">
      <c r="A39" s="13">
        <v>12</v>
      </c>
      <c r="C39" s="62">
        <f t="shared" si="0"/>
        <v>12</v>
      </c>
      <c r="D39" s="64">
        <f t="shared" si="1"/>
        <v>1192176.6366659349</v>
      </c>
      <c r="E39" s="64">
        <f t="shared" si="2"/>
        <v>837974.83932335291</v>
      </c>
      <c r="F39" s="64">
        <f t="shared" si="3"/>
        <v>354201.79734258202</v>
      </c>
      <c r="G39" s="64">
        <f t="shared" si="4"/>
        <v>4087065.9180372702</v>
      </c>
      <c r="H39" s="64">
        <f t="shared" si="5"/>
        <v>115912934.08196272</v>
      </c>
      <c r="K39" s="14">
        <f t="shared" si="6"/>
        <v>1192176.6366659349</v>
      </c>
    </row>
    <row r="40" spans="1:18" s="13" customFormat="1" x14ac:dyDescent="0.25">
      <c r="A40" s="13">
        <v>13</v>
      </c>
      <c r="C40" s="62">
        <f t="shared" si="0"/>
        <v>13</v>
      </c>
      <c r="D40" s="64">
        <f t="shared" si="1"/>
        <v>1192176.6366659349</v>
      </c>
      <c r="E40" s="64">
        <f t="shared" si="2"/>
        <v>835421.9924507481</v>
      </c>
      <c r="F40" s="64">
        <f t="shared" si="3"/>
        <v>356754.64421518683</v>
      </c>
      <c r="G40" s="64">
        <f t="shared" si="4"/>
        <v>4443820.5622524573</v>
      </c>
      <c r="H40" s="64">
        <f t="shared" si="5"/>
        <v>115556179.43774754</v>
      </c>
      <c r="K40" s="14">
        <f t="shared" si="6"/>
        <v>1192176.6366659349</v>
      </c>
    </row>
    <row r="41" spans="1:18" s="13" customFormat="1" x14ac:dyDescent="0.25">
      <c r="A41" s="13">
        <v>14</v>
      </c>
      <c r="C41" s="62">
        <f t="shared" si="0"/>
        <v>14</v>
      </c>
      <c r="D41" s="64">
        <f t="shared" si="1"/>
        <v>1192176.6366659349</v>
      </c>
      <c r="E41" s="64">
        <f t="shared" si="2"/>
        <v>832850.74638535595</v>
      </c>
      <c r="F41" s="64">
        <f t="shared" si="3"/>
        <v>359325.89028057898</v>
      </c>
      <c r="G41" s="64">
        <f t="shared" si="4"/>
        <v>4803146.4525330365</v>
      </c>
      <c r="H41" s="64">
        <f t="shared" si="5"/>
        <v>115196853.54746696</v>
      </c>
      <c r="K41" s="14">
        <f t="shared" si="6"/>
        <v>1192176.6366659349</v>
      </c>
    </row>
    <row r="42" spans="1:18" s="13" customFormat="1" x14ac:dyDescent="0.25">
      <c r="A42" s="13">
        <v>15</v>
      </c>
      <c r="C42" s="62">
        <f t="shared" si="0"/>
        <v>15</v>
      </c>
      <c r="D42" s="64">
        <f t="shared" si="1"/>
        <v>1192176.6366659349</v>
      </c>
      <c r="E42" s="64">
        <f t="shared" si="2"/>
        <v>830260.96851824515</v>
      </c>
      <c r="F42" s="64">
        <f t="shared" si="3"/>
        <v>361915.66814768978</v>
      </c>
      <c r="G42" s="64">
        <f t="shared" si="4"/>
        <v>5165062.1206807261</v>
      </c>
      <c r="H42" s="64">
        <f t="shared" si="5"/>
        <v>114834937.87931928</v>
      </c>
      <c r="K42" s="14">
        <f t="shared" si="6"/>
        <v>1192176.6366659349</v>
      </c>
    </row>
    <row r="43" spans="1:18" s="13" customFormat="1" x14ac:dyDescent="0.25">
      <c r="A43" s="13">
        <v>16</v>
      </c>
      <c r="C43" s="62">
        <f t="shared" si="0"/>
        <v>16</v>
      </c>
      <c r="D43" s="64">
        <f t="shared" si="1"/>
        <v>1192176.6366659349</v>
      </c>
      <c r="E43" s="64">
        <f t="shared" si="2"/>
        <v>827652.52528472908</v>
      </c>
      <c r="F43" s="64">
        <f t="shared" si="3"/>
        <v>364524.11138120585</v>
      </c>
      <c r="G43" s="64">
        <f t="shared" si="4"/>
        <v>5529586.2320619319</v>
      </c>
      <c r="H43" s="64">
        <f t="shared" si="5"/>
        <v>114470413.76793808</v>
      </c>
      <c r="K43" s="14">
        <f t="shared" si="6"/>
        <v>1192176.6366659349</v>
      </c>
    </row>
    <row r="44" spans="1:18" s="13" customFormat="1" x14ac:dyDescent="0.25">
      <c r="A44" s="13">
        <v>17</v>
      </c>
      <c r="C44" s="62">
        <f t="shared" si="0"/>
        <v>17</v>
      </c>
      <c r="D44" s="64">
        <f t="shared" si="1"/>
        <v>1192176.6366659349</v>
      </c>
      <c r="E44" s="64">
        <f t="shared" si="2"/>
        <v>825025.28215747746</v>
      </c>
      <c r="F44" s="64">
        <f t="shared" si="3"/>
        <v>367151.35450845747</v>
      </c>
      <c r="G44" s="64">
        <f t="shared" si="4"/>
        <v>5896737.5865703896</v>
      </c>
      <c r="H44" s="64">
        <f t="shared" si="5"/>
        <v>114103262.41342962</v>
      </c>
      <c r="K44" s="14">
        <f t="shared" si="6"/>
        <v>1192176.6366659349</v>
      </c>
    </row>
    <row r="45" spans="1:18" s="13" customFormat="1" x14ac:dyDescent="0.25">
      <c r="A45" s="13">
        <v>18</v>
      </c>
      <c r="C45" s="62">
        <f t="shared" si="0"/>
        <v>18</v>
      </c>
      <c r="D45" s="64">
        <f t="shared" si="1"/>
        <v>1192176.6366659349</v>
      </c>
      <c r="E45" s="64">
        <f t="shared" si="2"/>
        <v>822379.1036395774</v>
      </c>
      <c r="F45" s="64">
        <f t="shared" si="3"/>
        <v>369797.53302635753</v>
      </c>
      <c r="G45" s="64">
        <f t="shared" si="4"/>
        <v>6266535.1195967468</v>
      </c>
      <c r="H45" s="64">
        <f t="shared" si="5"/>
        <v>113733464.88040327</v>
      </c>
      <c r="K45" s="14">
        <f t="shared" si="6"/>
        <v>1192176.6366659349</v>
      </c>
    </row>
    <row r="46" spans="1:18" s="13" customFormat="1" x14ac:dyDescent="0.25">
      <c r="A46" s="13">
        <v>19</v>
      </c>
      <c r="C46" s="62">
        <f t="shared" si="0"/>
        <v>19</v>
      </c>
      <c r="D46" s="64">
        <f t="shared" si="1"/>
        <v>1192176.6366659349</v>
      </c>
      <c r="E46" s="64">
        <f t="shared" si="2"/>
        <v>819713.85325754678</v>
      </c>
      <c r="F46" s="64">
        <f t="shared" si="3"/>
        <v>372462.78340838815</v>
      </c>
      <c r="G46" s="64">
        <f t="shared" si="4"/>
        <v>6638997.9030051352</v>
      </c>
      <c r="H46" s="64">
        <f t="shared" si="5"/>
        <v>113361002.09699488</v>
      </c>
      <c r="K46" s="14">
        <f t="shared" si="6"/>
        <v>1192176.6366659349</v>
      </c>
    </row>
    <row r="47" spans="1:18" s="13" customFormat="1" x14ac:dyDescent="0.25">
      <c r="A47" s="13">
        <v>20</v>
      </c>
      <c r="C47" s="62">
        <f t="shared" si="0"/>
        <v>20</v>
      </c>
      <c r="D47" s="64">
        <f t="shared" si="1"/>
        <v>1192176.6366659349</v>
      </c>
      <c r="E47" s="64">
        <f t="shared" si="2"/>
        <v>817029.39355429437</v>
      </c>
      <c r="F47" s="64">
        <f t="shared" si="3"/>
        <v>375147.24311164056</v>
      </c>
      <c r="G47" s="64">
        <f t="shared" si="4"/>
        <v>7014145.1461167755</v>
      </c>
      <c r="H47" s="64">
        <f t="shared" si="5"/>
        <v>112985854.85388324</v>
      </c>
      <c r="K47" s="14">
        <f t="shared" si="6"/>
        <v>1192176.6366659349</v>
      </c>
    </row>
    <row r="48" spans="1:18" s="13" customFormat="1" x14ac:dyDescent="0.25">
      <c r="A48" s="13">
        <v>21</v>
      </c>
      <c r="C48" s="62">
        <f t="shared" si="0"/>
        <v>21</v>
      </c>
      <c r="D48" s="64">
        <f t="shared" si="1"/>
        <v>1192176.6366659349</v>
      </c>
      <c r="E48" s="64">
        <f t="shared" si="2"/>
        <v>814325.58608203137</v>
      </c>
      <c r="F48" s="64">
        <f t="shared" si="3"/>
        <v>377851.05058390356</v>
      </c>
      <c r="G48" s="64">
        <f t="shared" si="4"/>
        <v>7391996.1967006791</v>
      </c>
      <c r="H48" s="64">
        <f t="shared" si="5"/>
        <v>112608003.80329934</v>
      </c>
      <c r="K48" s="14">
        <f t="shared" si="6"/>
        <v>1192176.6366659349</v>
      </c>
    </row>
    <row r="49" spans="1:11" s="13" customFormat="1" x14ac:dyDescent="0.25">
      <c r="A49" s="13">
        <v>22</v>
      </c>
      <c r="C49" s="62">
        <f t="shared" si="0"/>
        <v>22</v>
      </c>
      <c r="D49" s="64">
        <f t="shared" si="1"/>
        <v>1192176.6366659349</v>
      </c>
      <c r="E49" s="64">
        <f t="shared" si="2"/>
        <v>811602.29139513138</v>
      </c>
      <c r="F49" s="64">
        <f t="shared" si="3"/>
        <v>380574.34527080355</v>
      </c>
      <c r="G49" s="64">
        <f t="shared" si="4"/>
        <v>7772570.5419714823</v>
      </c>
      <c r="H49" s="64">
        <f t="shared" si="5"/>
        <v>112227429.45802854</v>
      </c>
      <c r="K49" s="14">
        <f t="shared" si="6"/>
        <v>1192176.6366659349</v>
      </c>
    </row>
    <row r="50" spans="1:11" s="13" customFormat="1" x14ac:dyDescent="0.25">
      <c r="A50" s="13">
        <v>23</v>
      </c>
      <c r="C50" s="62">
        <f t="shared" si="0"/>
        <v>23</v>
      </c>
      <c r="D50" s="64">
        <f t="shared" si="1"/>
        <v>1192176.6366659349</v>
      </c>
      <c r="E50" s="64">
        <f t="shared" si="2"/>
        <v>808859.36904293764</v>
      </c>
      <c r="F50" s="64">
        <f t="shared" si="3"/>
        <v>383317.26762299729</v>
      </c>
      <c r="G50" s="64">
        <f t="shared" si="4"/>
        <v>8155887.8095944794</v>
      </c>
      <c r="H50" s="64">
        <f t="shared" si="5"/>
        <v>111844112.19040555</v>
      </c>
      <c r="K50" s="14">
        <f t="shared" si="6"/>
        <v>1192176.6366659349</v>
      </c>
    </row>
    <row r="51" spans="1:11" s="13" customFormat="1" x14ac:dyDescent="0.25">
      <c r="A51" s="13">
        <v>24</v>
      </c>
      <c r="C51" s="62">
        <f t="shared" si="0"/>
        <v>24</v>
      </c>
      <c r="D51" s="64">
        <f t="shared" si="1"/>
        <v>1192176.6366659349</v>
      </c>
      <c r="E51" s="64">
        <f t="shared" si="2"/>
        <v>806096.67756252049</v>
      </c>
      <c r="F51" s="64">
        <f t="shared" si="3"/>
        <v>386079.95910341444</v>
      </c>
      <c r="G51" s="64">
        <f t="shared" si="4"/>
        <v>8541967.7686978932</v>
      </c>
      <c r="H51" s="64">
        <f t="shared" si="5"/>
        <v>111458032.23130213</v>
      </c>
      <c r="K51" s="14">
        <f t="shared" si="6"/>
        <v>1192176.6366659349</v>
      </c>
    </row>
    <row r="52" spans="1:11" s="13" customFormat="1" x14ac:dyDescent="0.25">
      <c r="A52" s="13">
        <v>25</v>
      </c>
      <c r="C52" s="62">
        <f t="shared" si="0"/>
        <v>25</v>
      </c>
      <c r="D52" s="64">
        <f t="shared" si="1"/>
        <v>1192176.6366659349</v>
      </c>
      <c r="E52" s="64">
        <f t="shared" si="2"/>
        <v>803314.07447138138</v>
      </c>
      <c r="F52" s="64">
        <f t="shared" si="3"/>
        <v>388862.56219455355</v>
      </c>
      <c r="G52" s="64">
        <f t="shared" si="4"/>
        <v>8930830.3308924474</v>
      </c>
      <c r="H52" s="64">
        <f t="shared" si="5"/>
        <v>111069169.66910757</v>
      </c>
      <c r="K52" s="14">
        <f t="shared" si="6"/>
        <v>1192176.6366659349</v>
      </c>
    </row>
    <row r="53" spans="1:11" s="13" customFormat="1" x14ac:dyDescent="0.25">
      <c r="A53" s="13">
        <v>26</v>
      </c>
      <c r="C53" s="62">
        <f t="shared" si="0"/>
        <v>26</v>
      </c>
      <c r="D53" s="64">
        <f t="shared" si="1"/>
        <v>1192176.6366659349</v>
      </c>
      <c r="E53" s="64">
        <f t="shared" si="2"/>
        <v>800511.41626010381</v>
      </c>
      <c r="F53" s="64">
        <f t="shared" si="3"/>
        <v>391665.22040583112</v>
      </c>
      <c r="G53" s="64">
        <f t="shared" si="4"/>
        <v>9322495.5512982793</v>
      </c>
      <c r="H53" s="64">
        <f t="shared" si="5"/>
        <v>110677504.44870174</v>
      </c>
      <c r="K53" s="14">
        <f t="shared" si="6"/>
        <v>1192176.6366659349</v>
      </c>
    </row>
    <row r="54" spans="1:11" s="13" customFormat="1" x14ac:dyDescent="0.25">
      <c r="A54" s="13">
        <v>27</v>
      </c>
      <c r="C54" s="62">
        <f t="shared" si="0"/>
        <v>27</v>
      </c>
      <c r="D54" s="64">
        <f t="shared" si="1"/>
        <v>1192176.6366659349</v>
      </c>
      <c r="E54" s="64">
        <f t="shared" si="2"/>
        <v>797688.55838495307</v>
      </c>
      <c r="F54" s="64">
        <f t="shared" si="3"/>
        <v>394488.07828098186</v>
      </c>
      <c r="G54" s="64">
        <f t="shared" si="4"/>
        <v>9716983.6295792609</v>
      </c>
      <c r="H54" s="64">
        <f t="shared" si="5"/>
        <v>110283016.37042075</v>
      </c>
      <c r="K54" s="14">
        <f t="shared" si="6"/>
        <v>1192176.6366659349</v>
      </c>
    </row>
    <row r="55" spans="1:11" s="13" customFormat="1" x14ac:dyDescent="0.25">
      <c r="A55" s="13">
        <v>28</v>
      </c>
      <c r="C55" s="62">
        <f t="shared" si="0"/>
        <v>28</v>
      </c>
      <c r="D55" s="64">
        <f t="shared" si="1"/>
        <v>1192176.6366659349</v>
      </c>
      <c r="E55" s="64">
        <f t="shared" si="2"/>
        <v>794845.35526042059</v>
      </c>
      <c r="F55" s="64">
        <f t="shared" si="3"/>
        <v>397331.28140551434</v>
      </c>
      <c r="G55" s="64">
        <f t="shared" si="4"/>
        <v>10114314.910984775</v>
      </c>
      <c r="H55" s="64">
        <f t="shared" si="5"/>
        <v>109885685.08901525</v>
      </c>
      <c r="K55" s="14">
        <f t="shared" si="6"/>
        <v>1192176.6366659349</v>
      </c>
    </row>
    <row r="56" spans="1:11" s="13" customFormat="1" x14ac:dyDescent="0.25">
      <c r="A56" s="13">
        <v>29</v>
      </c>
      <c r="C56" s="62">
        <f t="shared" si="0"/>
        <v>29</v>
      </c>
      <c r="D56" s="64">
        <f t="shared" si="1"/>
        <v>1192176.6366659349</v>
      </c>
      <c r="E56" s="64">
        <f t="shared" si="2"/>
        <v>791981.66025171615</v>
      </c>
      <c r="F56" s="64">
        <f t="shared" si="3"/>
        <v>400194.97641421878</v>
      </c>
      <c r="G56" s="64">
        <f t="shared" si="4"/>
        <v>10514509.887398994</v>
      </c>
      <c r="H56" s="64">
        <f t="shared" si="5"/>
        <v>109485490.11260103</v>
      </c>
      <c r="K56" s="14">
        <f t="shared" si="6"/>
        <v>1192176.6366659349</v>
      </c>
    </row>
    <row r="57" spans="1:11" s="13" customFormat="1" x14ac:dyDescent="0.25">
      <c r="A57" s="13">
        <v>30</v>
      </c>
      <c r="C57" s="62">
        <f t="shared" si="0"/>
        <v>30</v>
      </c>
      <c r="D57" s="64">
        <f t="shared" si="1"/>
        <v>1192176.6366659349</v>
      </c>
      <c r="E57" s="64">
        <f t="shared" si="2"/>
        <v>789097.32566720527</v>
      </c>
      <c r="F57" s="64">
        <f t="shared" si="3"/>
        <v>403079.31099872966</v>
      </c>
      <c r="G57" s="64">
        <f t="shared" si="4"/>
        <v>10917589.198397724</v>
      </c>
      <c r="H57" s="64">
        <f t="shared" si="5"/>
        <v>109082410.8016023</v>
      </c>
      <c r="K57" s="14">
        <f t="shared" si="6"/>
        <v>1192176.6366659349</v>
      </c>
    </row>
    <row r="58" spans="1:11" s="13" customFormat="1" x14ac:dyDescent="0.25">
      <c r="A58" s="13">
        <v>31</v>
      </c>
      <c r="C58" s="62">
        <f t="shared" si="0"/>
        <v>31</v>
      </c>
      <c r="D58" s="64">
        <f t="shared" si="1"/>
        <v>1192176.6366659349</v>
      </c>
      <c r="E58" s="64">
        <f t="shared" si="2"/>
        <v>786192.2027507918</v>
      </c>
      <c r="F58" s="64">
        <f t="shared" si="3"/>
        <v>405984.43391514313</v>
      </c>
      <c r="G58" s="64">
        <f t="shared" si="4"/>
        <v>11323573.632312868</v>
      </c>
      <c r="H58" s="64">
        <f t="shared" si="5"/>
        <v>108676426.36768717</v>
      </c>
      <c r="K58" s="14">
        <f t="shared" si="6"/>
        <v>1192176.6366659349</v>
      </c>
    </row>
    <row r="59" spans="1:11" s="13" customFormat="1" x14ac:dyDescent="0.25">
      <c r="A59" s="13">
        <v>32</v>
      </c>
      <c r="C59" s="62">
        <f t="shared" si="0"/>
        <v>32</v>
      </c>
      <c r="D59" s="64">
        <f t="shared" si="1"/>
        <v>1192176.6366659349</v>
      </c>
      <c r="E59" s="64">
        <f t="shared" si="2"/>
        <v>783266.14167424664</v>
      </c>
      <c r="F59" s="64">
        <f t="shared" si="3"/>
        <v>408910.49499168829</v>
      </c>
      <c r="G59" s="64">
        <f t="shared" si="4"/>
        <v>11732484.127304556</v>
      </c>
      <c r="H59" s="64">
        <f t="shared" si="5"/>
        <v>108267515.87269548</v>
      </c>
      <c r="K59" s="14">
        <f t="shared" si="6"/>
        <v>1192176.6366659349</v>
      </c>
    </row>
    <row r="60" spans="1:11" s="13" customFormat="1" x14ac:dyDescent="0.25">
      <c r="A60" s="13">
        <v>33</v>
      </c>
      <c r="C60" s="62">
        <f t="shared" si="0"/>
        <v>33</v>
      </c>
      <c r="D60" s="64">
        <f t="shared" si="1"/>
        <v>1192176.6366659349</v>
      </c>
      <c r="E60" s="64">
        <f t="shared" si="2"/>
        <v>780318.99152948009</v>
      </c>
      <c r="F60" s="64">
        <f t="shared" si="3"/>
        <v>411857.64513645484</v>
      </c>
      <c r="G60" s="64">
        <f t="shared" si="4"/>
        <v>12144341.772441011</v>
      </c>
      <c r="H60" s="64">
        <f t="shared" si="5"/>
        <v>107855658.22755902</v>
      </c>
      <c r="K60" s="14">
        <f t="shared" si="6"/>
        <v>1192176.6366659349</v>
      </c>
    </row>
    <row r="61" spans="1:11" s="13" customFormat="1" x14ac:dyDescent="0.25">
      <c r="A61" s="13">
        <v>34</v>
      </c>
      <c r="C61" s="62">
        <f t="shared" si="0"/>
        <v>34</v>
      </c>
      <c r="D61" s="64">
        <f t="shared" si="1"/>
        <v>1192176.6366659349</v>
      </c>
      <c r="E61" s="64">
        <f t="shared" si="2"/>
        <v>777350.60032075888</v>
      </c>
      <c r="F61" s="64">
        <f t="shared" si="3"/>
        <v>414826.03634517605</v>
      </c>
      <c r="G61" s="64">
        <f t="shared" si="4"/>
        <v>12559167.808786187</v>
      </c>
      <c r="H61" s="64">
        <f t="shared" si="5"/>
        <v>107440832.19121385</v>
      </c>
      <c r="K61" s="14">
        <f t="shared" si="6"/>
        <v>1192176.6366659349</v>
      </c>
    </row>
    <row r="62" spans="1:11" s="13" customFormat="1" x14ac:dyDescent="0.25">
      <c r="A62" s="13">
        <v>35</v>
      </c>
      <c r="C62" s="62">
        <f t="shared" si="0"/>
        <v>35</v>
      </c>
      <c r="D62" s="64">
        <f t="shared" si="1"/>
        <v>1192176.6366659349</v>
      </c>
      <c r="E62" s="64">
        <f t="shared" si="2"/>
        <v>774360.81495686772</v>
      </c>
      <c r="F62" s="64">
        <f t="shared" si="3"/>
        <v>417815.82170906721</v>
      </c>
      <c r="G62" s="64">
        <f t="shared" si="4"/>
        <v>12976983.630495254</v>
      </c>
      <c r="H62" s="64">
        <f t="shared" si="5"/>
        <v>107023016.36950478</v>
      </c>
      <c r="K62" s="14">
        <f t="shared" si="6"/>
        <v>1192176.6366659349</v>
      </c>
    </row>
    <row r="63" spans="1:11" s="13" customFormat="1" x14ac:dyDescent="0.25">
      <c r="A63" s="13">
        <v>36</v>
      </c>
      <c r="C63" s="62">
        <f t="shared" si="0"/>
        <v>36</v>
      </c>
      <c r="D63" s="64">
        <f t="shared" si="1"/>
        <v>1192176.6366659349</v>
      </c>
      <c r="E63" s="64">
        <f t="shared" si="2"/>
        <v>771349.48124321317</v>
      </c>
      <c r="F63" s="64">
        <f t="shared" si="3"/>
        <v>420827.15542272176</v>
      </c>
      <c r="G63" s="64">
        <f t="shared" si="4"/>
        <v>13397810.785917975</v>
      </c>
      <c r="H63" s="64">
        <f t="shared" si="5"/>
        <v>106602189.21408206</v>
      </c>
      <c r="K63" s="14">
        <f t="shared" si="6"/>
        <v>1192176.6366659349</v>
      </c>
    </row>
    <row r="64" spans="1:11" s="13" customFormat="1" x14ac:dyDescent="0.25">
      <c r="A64" s="13">
        <v>37</v>
      </c>
      <c r="C64" s="62">
        <f t="shared" si="0"/>
        <v>37</v>
      </c>
      <c r="D64" s="64">
        <f t="shared" si="1"/>
        <v>1192176.6366659349</v>
      </c>
      <c r="E64" s="64">
        <f t="shared" si="2"/>
        <v>768316.44387387158</v>
      </c>
      <c r="F64" s="64">
        <f t="shared" si="3"/>
        <v>423860.19279206335</v>
      </c>
      <c r="G64" s="64">
        <f t="shared" si="4"/>
        <v>13821670.978710039</v>
      </c>
      <c r="H64" s="64">
        <f t="shared" si="5"/>
        <v>106178329.02129</v>
      </c>
      <c r="K64" s="14">
        <f t="shared" si="6"/>
        <v>1192176.6366659349</v>
      </c>
    </row>
    <row r="65" spans="1:11" s="13" customFormat="1" x14ac:dyDescent="0.25">
      <c r="A65" s="13">
        <v>38</v>
      </c>
      <c r="C65" s="62">
        <f t="shared" si="0"/>
        <v>38</v>
      </c>
      <c r="D65" s="64">
        <f t="shared" si="1"/>
        <v>1192176.6366659349</v>
      </c>
      <c r="E65" s="64">
        <f t="shared" si="2"/>
        <v>765261.5464235791</v>
      </c>
      <c r="F65" s="64">
        <f t="shared" si="3"/>
        <v>426915.09024235583</v>
      </c>
      <c r="G65" s="64">
        <f t="shared" si="4"/>
        <v>14248586.068952395</v>
      </c>
      <c r="H65" s="64">
        <f t="shared" si="5"/>
        <v>105751413.93104765</v>
      </c>
      <c r="K65" s="14">
        <f t="shared" si="6"/>
        <v>1192176.6366659349</v>
      </c>
    </row>
    <row r="66" spans="1:11" s="13" customFormat="1" x14ac:dyDescent="0.25">
      <c r="A66" s="13">
        <v>39</v>
      </c>
      <c r="C66" s="62">
        <f t="shared" si="0"/>
        <v>39</v>
      </c>
      <c r="D66" s="64">
        <f t="shared" si="1"/>
        <v>1192176.6366659349</v>
      </c>
      <c r="E66" s="64">
        <f t="shared" si="2"/>
        <v>762184.63133966469</v>
      </c>
      <c r="F66" s="64">
        <f t="shared" si="3"/>
        <v>429992.00532627024</v>
      </c>
      <c r="G66" s="64">
        <f t="shared" si="4"/>
        <v>14678578.074278666</v>
      </c>
      <c r="H66" s="64">
        <f t="shared" si="5"/>
        <v>105321421.92572138</v>
      </c>
      <c r="K66" s="14">
        <f t="shared" si="6"/>
        <v>1192176.6366659349</v>
      </c>
    </row>
    <row r="67" spans="1:11" s="13" customFormat="1" x14ac:dyDescent="0.25">
      <c r="A67" s="13">
        <v>40</v>
      </c>
      <c r="C67" s="62">
        <f t="shared" si="0"/>
        <v>40</v>
      </c>
      <c r="D67" s="64">
        <f t="shared" si="1"/>
        <v>1192176.6366659349</v>
      </c>
      <c r="E67" s="64">
        <f t="shared" si="2"/>
        <v>759085.53993392445</v>
      </c>
      <c r="F67" s="64">
        <f t="shared" si="3"/>
        <v>433091.09673201048</v>
      </c>
      <c r="G67" s="64">
        <f t="shared" si="4"/>
        <v>15111669.171010677</v>
      </c>
      <c r="H67" s="64">
        <f t="shared" si="5"/>
        <v>104888330.82898937</v>
      </c>
      <c r="K67" s="14">
        <f t="shared" si="6"/>
        <v>1192176.6366659349</v>
      </c>
    </row>
    <row r="68" spans="1:11" s="13" customFormat="1" x14ac:dyDescent="0.25">
      <c r="A68" s="13">
        <v>41</v>
      </c>
      <c r="C68" s="62">
        <f t="shared" si="0"/>
        <v>41</v>
      </c>
      <c r="D68" s="64">
        <f t="shared" si="1"/>
        <v>1192176.6366659349</v>
      </c>
      <c r="E68" s="64">
        <f t="shared" si="2"/>
        <v>755964.11237443658</v>
      </c>
      <c r="F68" s="64">
        <f t="shared" si="3"/>
        <v>436212.52429149835</v>
      </c>
      <c r="G68" s="64">
        <f t="shared" si="4"/>
        <v>15547881.695302175</v>
      </c>
      <c r="H68" s="64">
        <f t="shared" si="5"/>
        <v>104452118.30469787</v>
      </c>
      <c r="K68" s="14">
        <f t="shared" si="6"/>
        <v>1192176.6366659349</v>
      </c>
    </row>
    <row r="69" spans="1:11" s="13" customFormat="1" x14ac:dyDescent="0.25">
      <c r="A69" s="13">
        <v>42</v>
      </c>
      <c r="C69" s="62">
        <f t="shared" si="0"/>
        <v>42</v>
      </c>
      <c r="D69" s="64">
        <f t="shared" si="1"/>
        <v>1192176.6366659349</v>
      </c>
      <c r="E69" s="64">
        <f t="shared" si="2"/>
        <v>752820.18767731963</v>
      </c>
      <c r="F69" s="64">
        <f t="shared" si="3"/>
        <v>439356.4489886153</v>
      </c>
      <c r="G69" s="64">
        <f t="shared" si="4"/>
        <v>15987238.14429079</v>
      </c>
      <c r="H69" s="64">
        <f t="shared" si="5"/>
        <v>104012761.85570925</v>
      </c>
      <c r="K69" s="14">
        <f t="shared" si="6"/>
        <v>1192176.6366659349</v>
      </c>
    </row>
    <row r="70" spans="1:11" s="13" customFormat="1" x14ac:dyDescent="0.25">
      <c r="A70" s="13">
        <v>43</v>
      </c>
      <c r="C70" s="62">
        <f t="shared" si="0"/>
        <v>43</v>
      </c>
      <c r="D70" s="64">
        <f t="shared" si="1"/>
        <v>1192176.6366659349</v>
      </c>
      <c r="E70" s="64">
        <f t="shared" si="2"/>
        <v>749653.60369842884</v>
      </c>
      <c r="F70" s="64">
        <f t="shared" si="3"/>
        <v>442523.03296750609</v>
      </c>
      <c r="G70" s="64">
        <f t="shared" si="4"/>
        <v>16429761.177258296</v>
      </c>
      <c r="H70" s="64">
        <f t="shared" si="5"/>
        <v>103570238.82274175</v>
      </c>
      <c r="K70" s="14">
        <f t="shared" si="6"/>
        <v>1192176.6366659349</v>
      </c>
    </row>
    <row r="71" spans="1:11" s="13" customFormat="1" x14ac:dyDescent="0.25">
      <c r="A71" s="13">
        <v>44</v>
      </c>
      <c r="C71" s="62">
        <f t="shared" si="0"/>
        <v>44</v>
      </c>
      <c r="D71" s="64">
        <f t="shared" si="1"/>
        <v>1192176.6366659349</v>
      </c>
      <c r="E71" s="64">
        <f t="shared" si="2"/>
        <v>746464.19712499471</v>
      </c>
      <c r="F71" s="64">
        <f t="shared" si="3"/>
        <v>445712.43954094022</v>
      </c>
      <c r="G71" s="64">
        <f t="shared" si="4"/>
        <v>16875473.616799235</v>
      </c>
      <c r="H71" s="64">
        <f t="shared" si="5"/>
        <v>103124526.38320081</v>
      </c>
      <c r="K71" s="14">
        <f t="shared" si="6"/>
        <v>1192176.6366659349</v>
      </c>
    </row>
    <row r="72" spans="1:11" s="13" customFormat="1" x14ac:dyDescent="0.25">
      <c r="A72" s="13">
        <v>45</v>
      </c>
      <c r="C72" s="62">
        <f t="shared" si="0"/>
        <v>45</v>
      </c>
      <c r="D72" s="64">
        <f t="shared" si="1"/>
        <v>1192176.6366659349</v>
      </c>
      <c r="E72" s="64">
        <f t="shared" si="2"/>
        <v>743251.80346719909</v>
      </c>
      <c r="F72" s="64">
        <f t="shared" si="3"/>
        <v>448924.83319873584</v>
      </c>
      <c r="G72" s="64">
        <f t="shared" si="4"/>
        <v>17324398.449997973</v>
      </c>
      <c r="H72" s="64">
        <f t="shared" si="5"/>
        <v>102675601.55000207</v>
      </c>
      <c r="K72" s="14">
        <f t="shared" si="6"/>
        <v>1192176.6366659349</v>
      </c>
    </row>
    <row r="73" spans="1:11" s="13" customFormat="1" x14ac:dyDescent="0.25">
      <c r="A73" s="13">
        <v>46</v>
      </c>
      <c r="C73" s="62">
        <f t="shared" si="0"/>
        <v>46</v>
      </c>
      <c r="D73" s="64">
        <f t="shared" si="1"/>
        <v>1192176.6366659349</v>
      </c>
      <c r="E73" s="64">
        <f t="shared" si="2"/>
        <v>740016.25704969291</v>
      </c>
      <c r="F73" s="64">
        <f t="shared" si="3"/>
        <v>452160.37961624202</v>
      </c>
      <c r="G73" s="64">
        <f t="shared" si="4"/>
        <v>17776558.829614215</v>
      </c>
      <c r="H73" s="64">
        <f t="shared" si="5"/>
        <v>102223441.17038582</v>
      </c>
      <c r="K73" s="14">
        <f t="shared" si="6"/>
        <v>1192176.6366659349</v>
      </c>
    </row>
    <row r="74" spans="1:11" s="13" customFormat="1" x14ac:dyDescent="0.25">
      <c r="A74" s="13">
        <v>47</v>
      </c>
      <c r="C74" s="62">
        <f t="shared" si="0"/>
        <v>47</v>
      </c>
      <c r="D74" s="64">
        <f t="shared" si="1"/>
        <v>1192176.6366659349</v>
      </c>
      <c r="E74" s="64">
        <f t="shared" si="2"/>
        <v>736757.39100305166</v>
      </c>
      <c r="F74" s="64">
        <f t="shared" si="3"/>
        <v>455419.24566288327</v>
      </c>
      <c r="G74" s="64">
        <f t="shared" si="4"/>
        <v>18231978.075277098</v>
      </c>
      <c r="H74" s="64">
        <f t="shared" si="5"/>
        <v>101768021.92472294</v>
      </c>
      <c r="K74" s="14">
        <f t="shared" si="6"/>
        <v>1192176.6366659349</v>
      </c>
    </row>
    <row r="75" spans="1:11" s="13" customFormat="1" x14ac:dyDescent="0.25">
      <c r="A75" s="13">
        <v>48</v>
      </c>
      <c r="C75" s="62">
        <f t="shared" si="0"/>
        <v>48</v>
      </c>
      <c r="D75" s="64">
        <f t="shared" si="1"/>
        <v>1192176.6366659349</v>
      </c>
      <c r="E75" s="64">
        <f t="shared" si="2"/>
        <v>733475.03725516808</v>
      </c>
      <c r="F75" s="64">
        <f t="shared" si="3"/>
        <v>458701.59941076685</v>
      </c>
      <c r="G75" s="64">
        <f t="shared" si="4"/>
        <v>18690679.674687866</v>
      </c>
      <c r="H75" s="64">
        <f t="shared" si="5"/>
        <v>101309320.32531217</v>
      </c>
      <c r="K75" s="14">
        <f t="shared" si="6"/>
        <v>1192176.6366659349</v>
      </c>
    </row>
    <row r="76" spans="1:11" s="13" customFormat="1" x14ac:dyDescent="0.25">
      <c r="A76" s="13">
        <v>49</v>
      </c>
      <c r="C76" s="62">
        <f t="shared" si="0"/>
        <v>49</v>
      </c>
      <c r="D76" s="64">
        <f t="shared" si="1"/>
        <v>1192176.6366659349</v>
      </c>
      <c r="E76" s="64">
        <f t="shared" si="2"/>
        <v>730169.02652258566</v>
      </c>
      <c r="F76" s="64">
        <f t="shared" si="3"/>
        <v>462007.61014334927</v>
      </c>
      <c r="G76" s="64">
        <f t="shared" si="4"/>
        <v>19152687.284831215</v>
      </c>
      <c r="H76" s="64">
        <f t="shared" si="5"/>
        <v>100847312.71516882</v>
      </c>
      <c r="K76" s="14">
        <f t="shared" si="6"/>
        <v>1192176.6366659349</v>
      </c>
    </row>
    <row r="77" spans="1:11" s="13" customFormat="1" x14ac:dyDescent="0.25">
      <c r="A77" s="13">
        <v>50</v>
      </c>
      <c r="C77" s="62">
        <f t="shared" si="0"/>
        <v>50</v>
      </c>
      <c r="D77" s="64">
        <f t="shared" si="1"/>
        <v>1192176.6366659349</v>
      </c>
      <c r="E77" s="64">
        <f t="shared" si="2"/>
        <v>726839.18830176687</v>
      </c>
      <c r="F77" s="64">
        <f t="shared" si="3"/>
        <v>465337.44836416806</v>
      </c>
      <c r="G77" s="64">
        <f t="shared" si="4"/>
        <v>19618024.733195383</v>
      </c>
      <c r="H77" s="64">
        <f t="shared" si="5"/>
        <v>100381975.26680465</v>
      </c>
      <c r="K77" s="14">
        <f t="shared" si="6"/>
        <v>1192176.6366659349</v>
      </c>
    </row>
    <row r="78" spans="1:11" s="13" customFormat="1" x14ac:dyDescent="0.25">
      <c r="A78" s="13">
        <v>51</v>
      </c>
      <c r="C78" s="62">
        <f t="shared" si="0"/>
        <v>51</v>
      </c>
      <c r="D78" s="64">
        <f t="shared" si="1"/>
        <v>1192176.6366659349</v>
      </c>
      <c r="E78" s="64">
        <f t="shared" si="2"/>
        <v>723485.35086030036</v>
      </c>
      <c r="F78" s="64">
        <f t="shared" si="3"/>
        <v>468691.28580563457</v>
      </c>
      <c r="G78" s="64">
        <f t="shared" si="4"/>
        <v>20086716.019001018</v>
      </c>
      <c r="H78" s="64">
        <f t="shared" si="5"/>
        <v>99913283.980999023</v>
      </c>
      <c r="K78" s="14">
        <f t="shared" si="6"/>
        <v>1192176.6366659349</v>
      </c>
    </row>
    <row r="79" spans="1:11" s="13" customFormat="1" x14ac:dyDescent="0.25">
      <c r="A79" s="13">
        <v>52</v>
      </c>
      <c r="C79" s="62">
        <f t="shared" si="0"/>
        <v>52</v>
      </c>
      <c r="D79" s="64">
        <f t="shared" si="1"/>
        <v>1192176.6366659349</v>
      </c>
      <c r="E79" s="64">
        <f t="shared" si="2"/>
        <v>720107.34122804319</v>
      </c>
      <c r="F79" s="64">
        <f t="shared" si="3"/>
        <v>472069.29543789173</v>
      </c>
      <c r="G79" s="64">
        <f t="shared" si="4"/>
        <v>20558785.314438909</v>
      </c>
      <c r="H79" s="64">
        <f t="shared" si="5"/>
        <v>99441214.685561135</v>
      </c>
      <c r="K79" s="14">
        <f t="shared" si="6"/>
        <v>1192176.6366659349</v>
      </c>
    </row>
    <row r="80" spans="1:11" s="13" customFormat="1" x14ac:dyDescent="0.25">
      <c r="A80" s="13">
        <v>53</v>
      </c>
      <c r="C80" s="62">
        <f t="shared" si="0"/>
        <v>53</v>
      </c>
      <c r="D80" s="64">
        <f t="shared" si="1"/>
        <v>1192176.6366659349</v>
      </c>
      <c r="E80" s="64">
        <f t="shared" si="2"/>
        <v>716704.98518820154</v>
      </c>
      <c r="F80" s="64">
        <f t="shared" si="3"/>
        <v>475471.65147773339</v>
      </c>
      <c r="G80" s="64">
        <f t="shared" si="4"/>
        <v>21034256.965916641</v>
      </c>
      <c r="H80" s="64">
        <f t="shared" si="5"/>
        <v>98965743.034083396</v>
      </c>
      <c r="K80" s="14">
        <f t="shared" si="6"/>
        <v>1192176.6366659349</v>
      </c>
    </row>
    <row r="81" spans="1:11" s="13" customFormat="1" x14ac:dyDescent="0.25">
      <c r="A81" s="13">
        <v>54</v>
      </c>
      <c r="C81" s="62">
        <f t="shared" si="0"/>
        <v>54</v>
      </c>
      <c r="D81" s="64">
        <f t="shared" si="1"/>
        <v>1192176.6366659349</v>
      </c>
      <c r="E81" s="64">
        <f t="shared" si="2"/>
        <v>713278.10726834403</v>
      </c>
      <c r="F81" s="64">
        <f t="shared" si="3"/>
        <v>478898.5293975909</v>
      </c>
      <c r="G81" s="64">
        <f t="shared" si="4"/>
        <v>21513155.495314233</v>
      </c>
      <c r="H81" s="64">
        <f t="shared" si="5"/>
        <v>98486844.504685804</v>
      </c>
      <c r="K81" s="14">
        <f t="shared" si="6"/>
        <v>1192176.6366659349</v>
      </c>
    </row>
    <row r="82" spans="1:11" s="13" customFormat="1" x14ac:dyDescent="0.25">
      <c r="A82" s="13">
        <v>55</v>
      </c>
      <c r="C82" s="62">
        <f t="shared" si="0"/>
        <v>55</v>
      </c>
      <c r="D82" s="64">
        <f t="shared" si="1"/>
        <v>1192176.6366659349</v>
      </c>
      <c r="E82" s="64">
        <f t="shared" si="2"/>
        <v>709826.53073135309</v>
      </c>
      <c r="F82" s="64">
        <f t="shared" si="3"/>
        <v>482350.10593458184</v>
      </c>
      <c r="G82" s="64">
        <f t="shared" si="4"/>
        <v>21995505.601248816</v>
      </c>
      <c r="H82" s="64">
        <f t="shared" si="5"/>
        <v>98004494.398751229</v>
      </c>
      <c r="K82" s="14">
        <f t="shared" si="6"/>
        <v>1192176.6366659349</v>
      </c>
    </row>
    <row r="83" spans="1:11" s="13" customFormat="1" x14ac:dyDescent="0.25">
      <c r="A83" s="13">
        <v>56</v>
      </c>
      <c r="C83" s="62">
        <f t="shared" si="0"/>
        <v>56</v>
      </c>
      <c r="D83" s="64">
        <f t="shared" si="1"/>
        <v>1192176.6366659349</v>
      </c>
      <c r="E83" s="64">
        <f t="shared" si="2"/>
        <v>706350.07756630983</v>
      </c>
      <c r="F83" s="64">
        <f t="shared" si="3"/>
        <v>485826.5590996251</v>
      </c>
      <c r="G83" s="64">
        <f t="shared" si="4"/>
        <v>22481332.160348441</v>
      </c>
      <c r="H83" s="64">
        <f t="shared" si="5"/>
        <v>97518667.8396516</v>
      </c>
      <c r="K83" s="14">
        <f t="shared" si="6"/>
        <v>1192176.6366659349</v>
      </c>
    </row>
    <row r="84" spans="1:11" s="13" customFormat="1" x14ac:dyDescent="0.25">
      <c r="A84" s="13">
        <v>57</v>
      </c>
      <c r="C84" s="62">
        <f t="shared" si="0"/>
        <v>57</v>
      </c>
      <c r="D84" s="64">
        <f t="shared" si="1"/>
        <v>1192176.6366659349</v>
      </c>
      <c r="E84" s="64">
        <f t="shared" si="2"/>
        <v>702848.56847931258</v>
      </c>
      <c r="F84" s="64">
        <f t="shared" si="3"/>
        <v>489328.06818662235</v>
      </c>
      <c r="G84" s="64">
        <f t="shared" si="4"/>
        <v>22970660.228535064</v>
      </c>
      <c r="H84" s="64">
        <f t="shared" si="5"/>
        <v>97029339.771464974</v>
      </c>
      <c r="K84" s="14">
        <f t="shared" si="6"/>
        <v>1192176.6366659349</v>
      </c>
    </row>
    <row r="85" spans="1:11" s="13" customFormat="1" x14ac:dyDescent="0.25">
      <c r="A85" s="13">
        <v>58</v>
      </c>
      <c r="C85" s="62">
        <f t="shared" si="0"/>
        <v>58</v>
      </c>
      <c r="D85" s="64">
        <f t="shared" si="1"/>
        <v>1192176.6366659349</v>
      </c>
      <c r="E85" s="64">
        <f t="shared" si="2"/>
        <v>699321.82288423099</v>
      </c>
      <c r="F85" s="64">
        <f t="shared" si="3"/>
        <v>492854.81378170394</v>
      </c>
      <c r="G85" s="64">
        <f t="shared" si="4"/>
        <v>23463515.042316768</v>
      </c>
      <c r="H85" s="64">
        <f t="shared" si="5"/>
        <v>96536484.957683265</v>
      </c>
      <c r="K85" s="14">
        <f t="shared" si="6"/>
        <v>1192176.6366659349</v>
      </c>
    </row>
    <row r="86" spans="1:11" s="13" customFormat="1" x14ac:dyDescent="0.25">
      <c r="A86" s="13">
        <v>59</v>
      </c>
      <c r="C86" s="62">
        <f t="shared" si="0"/>
        <v>59</v>
      </c>
      <c r="D86" s="64">
        <f t="shared" si="1"/>
        <v>1192176.6366659349</v>
      </c>
      <c r="E86" s="64">
        <f t="shared" si="2"/>
        <v>695769.65889339184</v>
      </c>
      <c r="F86" s="64">
        <f t="shared" si="3"/>
        <v>496406.97777254309</v>
      </c>
      <c r="G86" s="64">
        <f t="shared" si="4"/>
        <v>23959922.02008931</v>
      </c>
      <c r="H86" s="64">
        <f t="shared" si="5"/>
        <v>96040077.979910716</v>
      </c>
      <c r="K86" s="14">
        <f t="shared" si="6"/>
        <v>1192176.6366659349</v>
      </c>
    </row>
    <row r="87" spans="1:11" s="13" customFormat="1" x14ac:dyDescent="0.25">
      <c r="A87" s="13">
        <v>60</v>
      </c>
      <c r="C87" s="62">
        <f t="shared" si="0"/>
        <v>60</v>
      </c>
      <c r="D87" s="64">
        <f t="shared" si="1"/>
        <v>1192176.6366659349</v>
      </c>
      <c r="E87" s="64">
        <f t="shared" si="2"/>
        <v>692191.89330819889</v>
      </c>
      <c r="F87" s="64">
        <f t="shared" si="3"/>
        <v>499984.74335773604</v>
      </c>
      <c r="G87" s="64">
        <f t="shared" si="4"/>
        <v>24459906.763447046</v>
      </c>
      <c r="H87" s="64">
        <f t="shared" si="5"/>
        <v>95540093.236552984</v>
      </c>
      <c r="K87" s="14">
        <f t="shared" si="6"/>
        <v>1192176.6366659349</v>
      </c>
    </row>
    <row r="88" spans="1:11" s="13" customFormat="1" x14ac:dyDescent="0.25">
      <c r="A88" s="13">
        <v>61</v>
      </c>
      <c r="C88" s="62">
        <f t="shared" si="0"/>
        <v>61</v>
      </c>
      <c r="D88" s="64">
        <f t="shared" si="1"/>
        <v>1192176.6366659349</v>
      </c>
      <c r="E88" s="64">
        <f t="shared" si="2"/>
        <v>688588.34160968405</v>
      </c>
      <c r="F88" s="64">
        <f t="shared" si="3"/>
        <v>503588.29505625088</v>
      </c>
      <c r="G88" s="64">
        <f t="shared" si="4"/>
        <v>24963495.058503296</v>
      </c>
      <c r="H88" s="64">
        <f t="shared" si="5"/>
        <v>95036504.94149673</v>
      </c>
      <c r="K88" s="14">
        <f t="shared" si="6"/>
        <v>1192176.6366659349</v>
      </c>
    </row>
    <row r="89" spans="1:11" s="13" customFormat="1" x14ac:dyDescent="0.25">
      <c r="A89" s="13">
        <v>62</v>
      </c>
      <c r="C89" s="62">
        <f t="shared" si="0"/>
        <v>62</v>
      </c>
      <c r="D89" s="64">
        <f t="shared" si="1"/>
        <v>1192176.6366659349</v>
      </c>
      <c r="E89" s="64">
        <f t="shared" si="2"/>
        <v>684958.81794899155</v>
      </c>
      <c r="F89" s="64">
        <f t="shared" si="3"/>
        <v>507217.81871694338</v>
      </c>
      <c r="G89" s="64">
        <f t="shared" si="4"/>
        <v>25470712.877220239</v>
      </c>
      <c r="H89" s="64">
        <f t="shared" si="5"/>
        <v>94529287.122779787</v>
      </c>
      <c r="K89" s="14">
        <f t="shared" si="6"/>
        <v>1192176.6366659349</v>
      </c>
    </row>
    <row r="90" spans="1:11" s="13" customFormat="1" x14ac:dyDescent="0.25">
      <c r="A90" s="13">
        <v>63</v>
      </c>
      <c r="C90" s="62">
        <f t="shared" si="0"/>
        <v>63</v>
      </c>
      <c r="D90" s="64">
        <f t="shared" si="1"/>
        <v>1192176.6366659349</v>
      </c>
      <c r="E90" s="64">
        <f t="shared" si="2"/>
        <v>681303.13513779291</v>
      </c>
      <c r="F90" s="64">
        <f t="shared" si="3"/>
        <v>510873.50152814202</v>
      </c>
      <c r="G90" s="64">
        <f t="shared" si="4"/>
        <v>25981586.37874838</v>
      </c>
      <c r="H90" s="64">
        <f t="shared" si="5"/>
        <v>94018413.621251643</v>
      </c>
      <c r="K90" s="14">
        <f t="shared" si="6"/>
        <v>1192176.6366659349</v>
      </c>
    </row>
    <row r="91" spans="1:11" s="13" customFormat="1" x14ac:dyDescent="0.25">
      <c r="A91" s="13">
        <v>64</v>
      </c>
      <c r="C91" s="62">
        <f t="shared" ref="C91:C154" si="7">IF(E$12*E$16&lt;A91,"",A91)</f>
        <v>64</v>
      </c>
      <c r="D91" s="64">
        <f t="shared" si="1"/>
        <v>1192176.6366659349</v>
      </c>
      <c r="E91" s="64">
        <f t="shared" si="2"/>
        <v>677621.10463863274</v>
      </c>
      <c r="F91" s="64">
        <f t="shared" si="3"/>
        <v>514555.53202730219</v>
      </c>
      <c r="G91" s="64">
        <f t="shared" si="4"/>
        <v>26496141.91077568</v>
      </c>
      <c r="H91" s="64">
        <f t="shared" si="5"/>
        <v>93503858.089224339</v>
      </c>
      <c r="K91" s="14">
        <f t="shared" si="6"/>
        <v>1192176.6366659349</v>
      </c>
    </row>
    <row r="92" spans="1:11" s="13" customFormat="1" x14ac:dyDescent="0.25">
      <c r="A92" s="13">
        <v>65</v>
      </c>
      <c r="C92" s="62">
        <f t="shared" si="7"/>
        <v>65</v>
      </c>
      <c r="D92" s="64">
        <f t="shared" ref="D92:D155" si="8">IF(C92&lt;&gt;"",IF(E$18=1,(H$27*E$14/E$16)/(1-(1+(E$14/E$16))^(-E$12*E$16)),IF(OR(E$18=2,E$18=3),E92+F92,"")),"")</f>
        <v>1192176.6366659349</v>
      </c>
      <c r="E92" s="64">
        <f t="shared" ref="E92:E155" si="9">IF(C92&lt;&gt;"",H91*E$14/E$16,"")</f>
        <v>673912.53655520524</v>
      </c>
      <c r="F92" s="64">
        <f t="shared" ref="F92:F155" si="10">IF(C92&lt;&gt;"",IF(E$18=1,D92-E92,IF(E$18=2,H$27/(E$12*E$16),IF(E$18=3,IF(E$12*E$16=C92,H$27,0),""))),"")</f>
        <v>518264.10011072969</v>
      </c>
      <c r="G92" s="64">
        <f t="shared" ref="G92:G155" si="11">IF(C92&lt;&gt;"",G91+F92,"")</f>
        <v>27014406.010886408</v>
      </c>
      <c r="H92" s="64">
        <f t="shared" ref="H92:H155" si="12">IF(C92&lt;&gt;"",H91-F92,"")</f>
        <v>92985593.989113614</v>
      </c>
      <c r="K92" s="14">
        <f t="shared" ref="K92:K155" si="13">+D92</f>
        <v>1192176.6366659349</v>
      </c>
    </row>
    <row r="93" spans="1:11" s="13" customFormat="1" x14ac:dyDescent="0.25">
      <c r="A93" s="13">
        <v>66</v>
      </c>
      <c r="C93" s="62">
        <f t="shared" si="7"/>
        <v>66</v>
      </c>
      <c r="D93" s="64">
        <f t="shared" si="8"/>
        <v>1192176.6366659349</v>
      </c>
      <c r="E93" s="64">
        <f t="shared" si="9"/>
        <v>670177.23962256056</v>
      </c>
      <c r="F93" s="64">
        <f t="shared" si="10"/>
        <v>521999.39704337437</v>
      </c>
      <c r="G93" s="64">
        <f t="shared" si="11"/>
        <v>27536405.407929782</v>
      </c>
      <c r="H93" s="64">
        <f t="shared" si="12"/>
        <v>92463594.592070237</v>
      </c>
      <c r="K93" s="14">
        <f t="shared" si="13"/>
        <v>1192176.6366659349</v>
      </c>
    </row>
    <row r="94" spans="1:11" s="13" customFormat="1" x14ac:dyDescent="0.25">
      <c r="A94" s="13">
        <v>67</v>
      </c>
      <c r="C94" s="62">
        <f t="shared" si="7"/>
        <v>67</v>
      </c>
      <c r="D94" s="64">
        <f t="shared" si="8"/>
        <v>1192176.6366659349</v>
      </c>
      <c r="E94" s="64">
        <f t="shared" si="9"/>
        <v>666415.02119724057</v>
      </c>
      <c r="F94" s="64">
        <f t="shared" si="10"/>
        <v>525761.61546869436</v>
      </c>
      <c r="G94" s="64">
        <f t="shared" si="11"/>
        <v>28062167.023398478</v>
      </c>
      <c r="H94" s="64">
        <f t="shared" si="12"/>
        <v>91937832.976601541</v>
      </c>
      <c r="K94" s="14">
        <f t="shared" si="13"/>
        <v>1192176.6366659349</v>
      </c>
    </row>
    <row r="95" spans="1:11" s="13" customFormat="1" x14ac:dyDescent="0.25">
      <c r="A95" s="13">
        <v>68</v>
      </c>
      <c r="C95" s="62">
        <f t="shared" si="7"/>
        <v>68</v>
      </c>
      <c r="D95" s="64">
        <f t="shared" si="8"/>
        <v>1192176.6366659349</v>
      </c>
      <c r="E95" s="64">
        <f t="shared" si="9"/>
        <v>662625.68724734324</v>
      </c>
      <c r="F95" s="64">
        <f t="shared" si="10"/>
        <v>529550.94941859168</v>
      </c>
      <c r="G95" s="64">
        <f t="shared" si="11"/>
        <v>28591717.972817071</v>
      </c>
      <c r="H95" s="64">
        <f t="shared" si="12"/>
        <v>91408282.027182952</v>
      </c>
      <c r="K95" s="14">
        <f t="shared" si="13"/>
        <v>1192176.6366659349</v>
      </c>
    </row>
    <row r="96" spans="1:11" s="13" customFormat="1" x14ac:dyDescent="0.25">
      <c r="A96" s="13">
        <v>69</v>
      </c>
      <c r="C96" s="62">
        <f t="shared" si="7"/>
        <v>69</v>
      </c>
      <c r="D96" s="64">
        <f t="shared" si="8"/>
        <v>1192176.6366659349</v>
      </c>
      <c r="E96" s="64">
        <f t="shared" si="9"/>
        <v>658809.04234251636</v>
      </c>
      <c r="F96" s="64">
        <f t="shared" si="10"/>
        <v>533367.59432341857</v>
      </c>
      <c r="G96" s="64">
        <f t="shared" si="11"/>
        <v>29125085.56714049</v>
      </c>
      <c r="H96" s="64">
        <f t="shared" si="12"/>
        <v>90874914.43285954</v>
      </c>
      <c r="K96" s="14">
        <f t="shared" si="13"/>
        <v>1192176.6366659349</v>
      </c>
    </row>
    <row r="97" spans="1:11" s="13" customFormat="1" x14ac:dyDescent="0.25">
      <c r="A97" s="13">
        <v>70</v>
      </c>
      <c r="C97" s="62">
        <f t="shared" si="7"/>
        <v>70</v>
      </c>
      <c r="D97" s="64">
        <f t="shared" si="8"/>
        <v>1192176.6366659349</v>
      </c>
      <c r="E97" s="64">
        <f t="shared" si="9"/>
        <v>654964.88964387751</v>
      </c>
      <c r="F97" s="64">
        <f t="shared" si="10"/>
        <v>537211.74702205742</v>
      </c>
      <c r="G97" s="64">
        <f t="shared" si="11"/>
        <v>29662297.314162549</v>
      </c>
      <c r="H97" s="64">
        <f t="shared" si="12"/>
        <v>90337702.685837477</v>
      </c>
      <c r="K97" s="14">
        <f t="shared" si="13"/>
        <v>1192176.6366659349</v>
      </c>
    </row>
    <row r="98" spans="1:11" s="13" customFormat="1" x14ac:dyDescent="0.25">
      <c r="A98" s="13">
        <v>71</v>
      </c>
      <c r="C98" s="62">
        <f t="shared" si="7"/>
        <v>71</v>
      </c>
      <c r="D98" s="64">
        <f t="shared" si="8"/>
        <v>1192176.6366659349</v>
      </c>
      <c r="E98" s="64">
        <f t="shared" si="9"/>
        <v>651093.03089386283</v>
      </c>
      <c r="F98" s="64">
        <f t="shared" si="10"/>
        <v>541083.6057720721</v>
      </c>
      <c r="G98" s="64">
        <f t="shared" si="11"/>
        <v>30203380.919934619</v>
      </c>
      <c r="H98" s="64">
        <f t="shared" si="12"/>
        <v>89796619.080065399</v>
      </c>
      <c r="K98" s="14">
        <f t="shared" si="13"/>
        <v>1192176.6366659349</v>
      </c>
    </row>
    <row r="99" spans="1:11" s="13" customFormat="1" x14ac:dyDescent="0.25">
      <c r="A99" s="13">
        <v>72</v>
      </c>
      <c r="C99" s="62">
        <f t="shared" si="7"/>
        <v>72</v>
      </c>
      <c r="D99" s="64">
        <f t="shared" si="8"/>
        <v>1192176.6366659349</v>
      </c>
      <c r="E99" s="64">
        <f t="shared" si="9"/>
        <v>647193.26640600245</v>
      </c>
      <c r="F99" s="64">
        <f t="shared" si="10"/>
        <v>544983.37025993248</v>
      </c>
      <c r="G99" s="64">
        <f t="shared" si="11"/>
        <v>30748364.290194552</v>
      </c>
      <c r="H99" s="64">
        <f t="shared" si="12"/>
        <v>89251635.709805474</v>
      </c>
      <c r="K99" s="14">
        <f t="shared" si="13"/>
        <v>1192176.6366659349</v>
      </c>
    </row>
    <row r="100" spans="1:11" s="13" customFormat="1" x14ac:dyDescent="0.25">
      <c r="A100" s="13">
        <v>73</v>
      </c>
      <c r="C100" s="62">
        <f t="shared" si="7"/>
        <v>73</v>
      </c>
      <c r="D100" s="64">
        <f t="shared" si="8"/>
        <v>1192176.6366659349</v>
      </c>
      <c r="E100" s="64">
        <f t="shared" si="9"/>
        <v>643265.39505462127</v>
      </c>
      <c r="F100" s="64">
        <f t="shared" si="10"/>
        <v>548911.24161131366</v>
      </c>
      <c r="G100" s="64">
        <f t="shared" si="11"/>
        <v>31297275.531805865</v>
      </c>
      <c r="H100" s="64">
        <f t="shared" si="12"/>
        <v>88702724.468194157</v>
      </c>
      <c r="K100" s="14">
        <f t="shared" si="13"/>
        <v>1192176.6366659349</v>
      </c>
    </row>
    <row r="101" spans="1:11" s="13" customFormat="1" x14ac:dyDescent="0.25">
      <c r="A101" s="13">
        <v>74</v>
      </c>
      <c r="C101" s="62">
        <f t="shared" si="7"/>
        <v>74</v>
      </c>
      <c r="D101" s="64">
        <f t="shared" si="8"/>
        <v>1192176.6366659349</v>
      </c>
      <c r="E101" s="64">
        <f t="shared" si="9"/>
        <v>639309.21426446654</v>
      </c>
      <c r="F101" s="64">
        <f t="shared" si="10"/>
        <v>552867.42240146839</v>
      </c>
      <c r="G101" s="64">
        <f t="shared" si="11"/>
        <v>31850142.954207335</v>
      </c>
      <c r="H101" s="64">
        <f t="shared" si="12"/>
        <v>88149857.045792684</v>
      </c>
      <c r="K101" s="14">
        <f t="shared" si="13"/>
        <v>1192176.6366659349</v>
      </c>
    </row>
    <row r="102" spans="1:11" s="13" customFormat="1" x14ac:dyDescent="0.25">
      <c r="A102" s="13">
        <v>75</v>
      </c>
      <c r="C102" s="62">
        <f t="shared" si="7"/>
        <v>75</v>
      </c>
      <c r="D102" s="64">
        <f t="shared" si="8"/>
        <v>1192176.6366659349</v>
      </c>
      <c r="E102" s="64">
        <f t="shared" si="9"/>
        <v>635324.52000025997</v>
      </c>
      <c r="F102" s="64">
        <f t="shared" si="10"/>
        <v>556852.11666567496</v>
      </c>
      <c r="G102" s="64">
        <f t="shared" si="11"/>
        <v>32406995.070873011</v>
      </c>
      <c r="H102" s="64">
        <f t="shared" si="12"/>
        <v>87593004.929127008</v>
      </c>
      <c r="K102" s="14">
        <f t="shared" si="13"/>
        <v>1192176.6366659349</v>
      </c>
    </row>
    <row r="103" spans="1:11" s="13" customFormat="1" x14ac:dyDescent="0.25">
      <c r="A103" s="13">
        <v>76</v>
      </c>
      <c r="C103" s="62">
        <f t="shared" si="7"/>
        <v>76</v>
      </c>
      <c r="D103" s="64">
        <f t="shared" si="8"/>
        <v>1192176.6366659349</v>
      </c>
      <c r="E103" s="64">
        <f t="shared" si="9"/>
        <v>631311.10675617529</v>
      </c>
      <c r="F103" s="64">
        <f t="shared" si="10"/>
        <v>560865.52990975964</v>
      </c>
      <c r="G103" s="64">
        <f t="shared" si="11"/>
        <v>32967860.600782771</v>
      </c>
      <c r="H103" s="64">
        <f t="shared" si="12"/>
        <v>87032139.399217248</v>
      </c>
      <c r="K103" s="14">
        <f t="shared" si="13"/>
        <v>1192176.6366659349</v>
      </c>
    </row>
    <row r="104" spans="1:11" s="13" customFormat="1" x14ac:dyDescent="0.25">
      <c r="A104" s="13">
        <v>77</v>
      </c>
      <c r="C104" s="62">
        <f t="shared" si="7"/>
        <v>77</v>
      </c>
      <c r="D104" s="64">
        <f t="shared" si="8"/>
        <v>1192176.6366659349</v>
      </c>
      <c r="E104" s="64">
        <f t="shared" si="9"/>
        <v>627268.76754523942</v>
      </c>
      <c r="F104" s="64">
        <f t="shared" si="10"/>
        <v>564907.86912069551</v>
      </c>
      <c r="G104" s="64">
        <f t="shared" si="11"/>
        <v>33532768.469903465</v>
      </c>
      <c r="H104" s="64">
        <f t="shared" si="12"/>
        <v>86467231.530096546</v>
      </c>
      <c r="K104" s="14">
        <f t="shared" si="13"/>
        <v>1192176.6366659349</v>
      </c>
    </row>
    <row r="105" spans="1:11" s="13" customFormat="1" x14ac:dyDescent="0.25">
      <c r="A105" s="13">
        <v>78</v>
      </c>
      <c r="C105" s="62">
        <f t="shared" si="7"/>
        <v>78</v>
      </c>
      <c r="D105" s="64">
        <f t="shared" si="8"/>
        <v>1192176.6366659349</v>
      </c>
      <c r="E105" s="64">
        <f t="shared" si="9"/>
        <v>623197.29388865654</v>
      </c>
      <c r="F105" s="64">
        <f t="shared" si="10"/>
        <v>568979.34277727839</v>
      </c>
      <c r="G105" s="64">
        <f t="shared" si="11"/>
        <v>34101747.812680744</v>
      </c>
      <c r="H105" s="64">
        <f t="shared" si="12"/>
        <v>85898252.187319264</v>
      </c>
      <c r="K105" s="14">
        <f t="shared" si="13"/>
        <v>1192176.6366659349</v>
      </c>
    </row>
    <row r="106" spans="1:11" s="13" customFormat="1" x14ac:dyDescent="0.25">
      <c r="A106" s="13">
        <v>79</v>
      </c>
      <c r="C106" s="62">
        <f t="shared" si="7"/>
        <v>79</v>
      </c>
      <c r="D106" s="64">
        <f t="shared" si="8"/>
        <v>1192176.6366659349</v>
      </c>
      <c r="E106" s="64">
        <f t="shared" si="9"/>
        <v>619096.47580505779</v>
      </c>
      <c r="F106" s="64">
        <f t="shared" si="10"/>
        <v>573080.16086087713</v>
      </c>
      <c r="G106" s="64">
        <f t="shared" si="11"/>
        <v>34674827.973541617</v>
      </c>
      <c r="H106" s="64">
        <f t="shared" si="12"/>
        <v>85325172.026458383</v>
      </c>
      <c r="K106" s="14">
        <f t="shared" si="13"/>
        <v>1192176.6366659349</v>
      </c>
    </row>
    <row r="107" spans="1:11" s="13" customFormat="1" x14ac:dyDescent="0.25">
      <c r="A107" s="13">
        <v>80</v>
      </c>
      <c r="C107" s="62">
        <f t="shared" si="7"/>
        <v>80</v>
      </c>
      <c r="D107" s="64">
        <f t="shared" si="8"/>
        <v>1192176.6366659349</v>
      </c>
      <c r="E107" s="64">
        <f t="shared" si="9"/>
        <v>614966.10179966979</v>
      </c>
      <c r="F107" s="64">
        <f t="shared" si="10"/>
        <v>577210.53486626514</v>
      </c>
      <c r="G107" s="64">
        <f t="shared" si="11"/>
        <v>35252038.508407883</v>
      </c>
      <c r="H107" s="64">
        <f t="shared" si="12"/>
        <v>84747961.491592124</v>
      </c>
      <c r="K107" s="14">
        <f t="shared" si="13"/>
        <v>1192176.6366659349</v>
      </c>
    </row>
    <row r="108" spans="1:11" s="13" customFormat="1" x14ac:dyDescent="0.25">
      <c r="A108" s="13">
        <v>81</v>
      </c>
      <c r="C108" s="62">
        <f t="shared" si="7"/>
        <v>81</v>
      </c>
      <c r="D108" s="64">
        <f t="shared" si="8"/>
        <v>1192176.6366659349</v>
      </c>
      <c r="E108" s="64">
        <f t="shared" si="9"/>
        <v>610805.95885340846</v>
      </c>
      <c r="F108" s="64">
        <f t="shared" si="10"/>
        <v>581370.67781252647</v>
      </c>
      <c r="G108" s="64">
        <f t="shared" si="11"/>
        <v>35833409.186220407</v>
      </c>
      <c r="H108" s="64">
        <f t="shared" si="12"/>
        <v>84166590.813779593</v>
      </c>
      <c r="K108" s="14">
        <f t="shared" si="13"/>
        <v>1192176.6366659349</v>
      </c>
    </row>
    <row r="109" spans="1:11" s="13" customFormat="1" x14ac:dyDescent="0.25">
      <c r="A109" s="13">
        <v>82</v>
      </c>
      <c r="C109" s="62">
        <f t="shared" si="7"/>
        <v>82</v>
      </c>
      <c r="D109" s="64">
        <f t="shared" si="8"/>
        <v>1192176.6366659349</v>
      </c>
      <c r="E109" s="64">
        <f t="shared" si="9"/>
        <v>606615.8324118919</v>
      </c>
      <c r="F109" s="64">
        <f t="shared" si="10"/>
        <v>585560.80425404303</v>
      </c>
      <c r="G109" s="64">
        <f t="shared" si="11"/>
        <v>36418969.990474448</v>
      </c>
      <c r="H109" s="64">
        <f t="shared" si="12"/>
        <v>83581030.009525552</v>
      </c>
      <c r="K109" s="14">
        <f t="shared" si="13"/>
        <v>1192176.6366659349</v>
      </c>
    </row>
    <row r="110" spans="1:11" s="13" customFormat="1" x14ac:dyDescent="0.25">
      <c r="A110" s="13">
        <v>83</v>
      </c>
      <c r="C110" s="62">
        <f t="shared" si="7"/>
        <v>83</v>
      </c>
      <c r="D110" s="64">
        <f t="shared" si="8"/>
        <v>1192176.6366659349</v>
      </c>
      <c r="E110" s="64">
        <f t="shared" si="9"/>
        <v>602395.50637437601</v>
      </c>
      <c r="F110" s="64">
        <f t="shared" si="10"/>
        <v>589781.13029155892</v>
      </c>
      <c r="G110" s="64">
        <f t="shared" si="11"/>
        <v>37008751.120766006</v>
      </c>
      <c r="H110" s="64">
        <f t="shared" si="12"/>
        <v>82991248.879233986</v>
      </c>
      <c r="K110" s="14">
        <f t="shared" si="13"/>
        <v>1192176.6366659349</v>
      </c>
    </row>
    <row r="111" spans="1:11" s="13" customFormat="1" x14ac:dyDescent="0.25">
      <c r="A111" s="13">
        <v>84</v>
      </c>
      <c r="C111" s="62">
        <f t="shared" si="7"/>
        <v>84</v>
      </c>
      <c r="D111" s="64">
        <f t="shared" si="8"/>
        <v>1192176.6366659349</v>
      </c>
      <c r="E111" s="64">
        <f t="shared" si="9"/>
        <v>598144.76308260823</v>
      </c>
      <c r="F111" s="64">
        <f t="shared" si="10"/>
        <v>594031.8735833267</v>
      </c>
      <c r="G111" s="64">
        <f t="shared" si="11"/>
        <v>37602782.994349331</v>
      </c>
      <c r="H111" s="64">
        <f t="shared" si="12"/>
        <v>82397217.005650654</v>
      </c>
      <c r="K111" s="14">
        <f t="shared" si="13"/>
        <v>1192176.6366659349</v>
      </c>
    </row>
    <row r="112" spans="1:11" s="13" customFormat="1" x14ac:dyDescent="0.25">
      <c r="A112" s="13">
        <v>85</v>
      </c>
      <c r="C112" s="62">
        <f t="shared" si="7"/>
        <v>85</v>
      </c>
      <c r="D112" s="64">
        <f t="shared" si="8"/>
        <v>1192176.6366659349</v>
      </c>
      <c r="E112" s="64">
        <f t="shared" si="9"/>
        <v>593863.38330960262</v>
      </c>
      <c r="F112" s="64">
        <f t="shared" si="10"/>
        <v>598313.25335633231</v>
      </c>
      <c r="G112" s="64">
        <f t="shared" si="11"/>
        <v>38201096.247705661</v>
      </c>
      <c r="H112" s="64">
        <f t="shared" si="12"/>
        <v>81798903.752294317</v>
      </c>
      <c r="K112" s="14">
        <f t="shared" si="13"/>
        <v>1192176.6366659349</v>
      </c>
    </row>
    <row r="113" spans="1:11" s="13" customFormat="1" x14ac:dyDescent="0.25">
      <c r="A113" s="13">
        <v>86</v>
      </c>
      <c r="C113" s="62">
        <f t="shared" si="7"/>
        <v>86</v>
      </c>
      <c r="D113" s="64">
        <f t="shared" si="8"/>
        <v>1192176.6366659349</v>
      </c>
      <c r="E113" s="64">
        <f t="shared" si="9"/>
        <v>589551.14624833397</v>
      </c>
      <c r="F113" s="64">
        <f t="shared" si="10"/>
        <v>602625.49041760096</v>
      </c>
      <c r="G113" s="64">
        <f t="shared" si="11"/>
        <v>38803721.73812326</v>
      </c>
      <c r="H113" s="64">
        <f t="shared" si="12"/>
        <v>81196278.261876717</v>
      </c>
      <c r="K113" s="14">
        <f t="shared" si="13"/>
        <v>1192176.6366659349</v>
      </c>
    </row>
    <row r="114" spans="1:11" s="13" customFormat="1" x14ac:dyDescent="0.25">
      <c r="A114" s="13">
        <v>87</v>
      </c>
      <c r="C114" s="62">
        <f t="shared" si="7"/>
        <v>87</v>
      </c>
      <c r="D114" s="64">
        <f t="shared" si="8"/>
        <v>1192176.6366659349</v>
      </c>
      <c r="E114" s="64">
        <f t="shared" si="9"/>
        <v>585207.82950034889</v>
      </c>
      <c r="F114" s="64">
        <f t="shared" si="10"/>
        <v>606968.80716558604</v>
      </c>
      <c r="G114" s="64">
        <f t="shared" si="11"/>
        <v>39410690.545288846</v>
      </c>
      <c r="H114" s="64">
        <f t="shared" si="12"/>
        <v>80589309.454711124</v>
      </c>
      <c r="K114" s="14">
        <f t="shared" si="13"/>
        <v>1192176.6366659349</v>
      </c>
    </row>
    <row r="115" spans="1:11" s="13" customFormat="1" x14ac:dyDescent="0.25">
      <c r="A115" s="13">
        <v>88</v>
      </c>
      <c r="C115" s="62">
        <f t="shared" si="7"/>
        <v>88</v>
      </c>
      <c r="D115" s="64">
        <f t="shared" si="8"/>
        <v>1192176.6366659349</v>
      </c>
      <c r="E115" s="64">
        <f t="shared" si="9"/>
        <v>580833.20906429656</v>
      </c>
      <c r="F115" s="64">
        <f t="shared" si="10"/>
        <v>611343.42760163837</v>
      </c>
      <c r="G115" s="64">
        <f t="shared" si="11"/>
        <v>40022033.972890481</v>
      </c>
      <c r="H115" s="64">
        <f t="shared" si="12"/>
        <v>79977966.027109489</v>
      </c>
      <c r="K115" s="14">
        <f t="shared" si="13"/>
        <v>1192176.6366659349</v>
      </c>
    </row>
    <row r="116" spans="1:11" s="13" customFormat="1" x14ac:dyDescent="0.25">
      <c r="A116" s="13">
        <v>89</v>
      </c>
      <c r="C116" s="62">
        <f t="shared" si="7"/>
        <v>89</v>
      </c>
      <c r="D116" s="64">
        <f t="shared" si="8"/>
        <v>1192176.6366659349</v>
      </c>
      <c r="E116" s="64">
        <f t="shared" si="9"/>
        <v>576427.0593243764</v>
      </c>
      <c r="F116" s="64">
        <f t="shared" si="10"/>
        <v>615749.57734155853</v>
      </c>
      <c r="G116" s="64">
        <f t="shared" si="11"/>
        <v>40637783.550232038</v>
      </c>
      <c r="H116" s="64">
        <f t="shared" si="12"/>
        <v>79362216.449767932</v>
      </c>
      <c r="K116" s="14">
        <f t="shared" si="13"/>
        <v>1192176.6366659349</v>
      </c>
    </row>
    <row r="117" spans="1:11" s="13" customFormat="1" x14ac:dyDescent="0.25">
      <c r="A117" s="13">
        <v>90</v>
      </c>
      <c r="C117" s="62">
        <f t="shared" si="7"/>
        <v>90</v>
      </c>
      <c r="D117" s="64">
        <f t="shared" si="8"/>
        <v>1192176.6366659349</v>
      </c>
      <c r="E117" s="64">
        <f t="shared" si="9"/>
        <v>571989.15303870116</v>
      </c>
      <c r="F117" s="64">
        <f t="shared" si="10"/>
        <v>620187.48362723377</v>
      </c>
      <c r="G117" s="64">
        <f t="shared" si="11"/>
        <v>41257971.033859275</v>
      </c>
      <c r="H117" s="64">
        <f t="shared" si="12"/>
        <v>78742028.966140702</v>
      </c>
      <c r="K117" s="14">
        <f t="shared" si="13"/>
        <v>1192176.6366659349</v>
      </c>
    </row>
    <row r="118" spans="1:11" s="13" customFormat="1" x14ac:dyDescent="0.25">
      <c r="A118" s="13">
        <v>91</v>
      </c>
      <c r="C118" s="62">
        <f t="shared" si="7"/>
        <v>91</v>
      </c>
      <c r="D118" s="64">
        <f t="shared" si="8"/>
        <v>1192176.6366659349</v>
      </c>
      <c r="E118" s="64">
        <f t="shared" si="9"/>
        <v>567519.26132757857</v>
      </c>
      <c r="F118" s="64">
        <f t="shared" si="10"/>
        <v>624657.37533835636</v>
      </c>
      <c r="G118" s="64">
        <f t="shared" si="11"/>
        <v>41882628.409197628</v>
      </c>
      <c r="H118" s="64">
        <f t="shared" si="12"/>
        <v>78117371.590802342</v>
      </c>
      <c r="K118" s="14">
        <f t="shared" si="13"/>
        <v>1192176.6366659349</v>
      </c>
    </row>
    <row r="119" spans="1:11" s="13" customFormat="1" x14ac:dyDescent="0.25">
      <c r="A119" s="13">
        <v>92</v>
      </c>
      <c r="C119" s="62">
        <f t="shared" si="7"/>
        <v>92</v>
      </c>
      <c r="D119" s="64">
        <f t="shared" si="8"/>
        <v>1192176.6366659349</v>
      </c>
      <c r="E119" s="64">
        <f t="shared" si="9"/>
        <v>563017.15366170567</v>
      </c>
      <c r="F119" s="64">
        <f t="shared" si="10"/>
        <v>629159.48300422926</v>
      </c>
      <c r="G119" s="64">
        <f t="shared" si="11"/>
        <v>42511787.892201856</v>
      </c>
      <c r="H119" s="64">
        <f t="shared" si="12"/>
        <v>77488212.107798114</v>
      </c>
      <c r="K119" s="14">
        <f t="shared" si="13"/>
        <v>1192176.6366659349</v>
      </c>
    </row>
    <row r="120" spans="1:11" s="13" customFormat="1" x14ac:dyDescent="0.25">
      <c r="A120" s="13">
        <v>93</v>
      </c>
      <c r="C120" s="62">
        <f t="shared" si="7"/>
        <v>93</v>
      </c>
      <c r="D120" s="64">
        <f t="shared" si="8"/>
        <v>1192176.6366659349</v>
      </c>
      <c r="E120" s="64">
        <f t="shared" si="9"/>
        <v>558482.5978502807</v>
      </c>
      <c r="F120" s="64">
        <f t="shared" si="10"/>
        <v>633694.03881565423</v>
      </c>
      <c r="G120" s="64">
        <f t="shared" si="11"/>
        <v>43145481.931017511</v>
      </c>
      <c r="H120" s="64">
        <f t="shared" si="12"/>
        <v>76854518.068982467</v>
      </c>
      <c r="K120" s="14">
        <f t="shared" si="13"/>
        <v>1192176.6366659349</v>
      </c>
    </row>
    <row r="121" spans="1:11" s="13" customFormat="1" x14ac:dyDescent="0.25">
      <c r="A121" s="13">
        <v>94</v>
      </c>
      <c r="C121" s="62">
        <f t="shared" si="7"/>
        <v>94</v>
      </c>
      <c r="D121" s="64">
        <f t="shared" si="8"/>
        <v>1192176.6366659349</v>
      </c>
      <c r="E121" s="64">
        <f t="shared" si="9"/>
        <v>553915.36002902791</v>
      </c>
      <c r="F121" s="64">
        <f t="shared" si="10"/>
        <v>638261.27663690702</v>
      </c>
      <c r="G121" s="64">
        <f t="shared" si="11"/>
        <v>43783743.207654417</v>
      </c>
      <c r="H121" s="64">
        <f t="shared" si="12"/>
        <v>76216256.792345554</v>
      </c>
      <c r="K121" s="14">
        <f t="shared" si="13"/>
        <v>1192176.6366659349</v>
      </c>
    </row>
    <row r="122" spans="1:11" s="13" customFormat="1" x14ac:dyDescent="0.25">
      <c r="A122" s="13">
        <v>95</v>
      </c>
      <c r="C122" s="62">
        <f t="shared" si="7"/>
        <v>95</v>
      </c>
      <c r="D122" s="64">
        <f t="shared" si="8"/>
        <v>1192176.6366659349</v>
      </c>
      <c r="E122" s="64">
        <f t="shared" si="9"/>
        <v>549315.20464813546</v>
      </c>
      <c r="F122" s="64">
        <f t="shared" si="10"/>
        <v>642861.43201779947</v>
      </c>
      <c r="G122" s="64">
        <f t="shared" si="11"/>
        <v>44426604.63967222</v>
      </c>
      <c r="H122" s="64">
        <f t="shared" si="12"/>
        <v>75573395.36032775</v>
      </c>
      <c r="K122" s="14">
        <f t="shared" si="13"/>
        <v>1192176.6366659349</v>
      </c>
    </row>
    <row r="123" spans="1:11" s="13" customFormat="1" x14ac:dyDescent="0.25">
      <c r="A123" s="13">
        <v>96</v>
      </c>
      <c r="C123" s="62">
        <f t="shared" si="7"/>
        <v>96</v>
      </c>
      <c r="D123" s="64">
        <f t="shared" si="8"/>
        <v>1192176.6366659349</v>
      </c>
      <c r="E123" s="64">
        <f t="shared" si="9"/>
        <v>544681.89446010848</v>
      </c>
      <c r="F123" s="64">
        <f t="shared" si="10"/>
        <v>647494.74220582645</v>
      </c>
      <c r="G123" s="64">
        <f t="shared" si="11"/>
        <v>45074099.381878048</v>
      </c>
      <c r="H123" s="64">
        <f t="shared" si="12"/>
        <v>74925900.618121922</v>
      </c>
      <c r="K123" s="14">
        <f t="shared" si="13"/>
        <v>1192176.6366659349</v>
      </c>
    </row>
    <row r="124" spans="1:11" s="13" customFormat="1" x14ac:dyDescent="0.25">
      <c r="A124" s="13">
        <v>97</v>
      </c>
      <c r="C124" s="62">
        <f t="shared" si="7"/>
        <v>97</v>
      </c>
      <c r="D124" s="64">
        <f t="shared" si="8"/>
        <v>1192176.6366659349</v>
      </c>
      <c r="E124" s="64">
        <f t="shared" si="9"/>
        <v>540015.19050753245</v>
      </c>
      <c r="F124" s="64">
        <f t="shared" si="10"/>
        <v>652161.44615840248</v>
      </c>
      <c r="G124" s="64">
        <f t="shared" si="11"/>
        <v>45726260.82803645</v>
      </c>
      <c r="H124" s="64">
        <f t="shared" si="12"/>
        <v>74273739.171963513</v>
      </c>
      <c r="K124" s="14">
        <f t="shared" si="13"/>
        <v>1192176.6366659349</v>
      </c>
    </row>
    <row r="125" spans="1:11" s="13" customFormat="1" x14ac:dyDescent="0.25">
      <c r="A125" s="13">
        <v>98</v>
      </c>
      <c r="C125" s="62">
        <f t="shared" si="7"/>
        <v>98</v>
      </c>
      <c r="D125" s="64">
        <f t="shared" si="8"/>
        <v>1192176.6366659349</v>
      </c>
      <c r="E125" s="64">
        <f t="shared" si="9"/>
        <v>535314.85211074958</v>
      </c>
      <c r="F125" s="64">
        <f t="shared" si="10"/>
        <v>656861.78455518535</v>
      </c>
      <c r="G125" s="64">
        <f t="shared" si="11"/>
        <v>46383122.612591632</v>
      </c>
      <c r="H125" s="64">
        <f t="shared" si="12"/>
        <v>73616877.387408331</v>
      </c>
      <c r="K125" s="14">
        <f t="shared" si="13"/>
        <v>1192176.6366659349</v>
      </c>
    </row>
    <row r="126" spans="1:11" s="13" customFormat="1" x14ac:dyDescent="0.25">
      <c r="A126" s="13">
        <v>99</v>
      </c>
      <c r="C126" s="62">
        <f t="shared" si="7"/>
        <v>99</v>
      </c>
      <c r="D126" s="64">
        <f t="shared" si="8"/>
        <v>1192176.6366659349</v>
      </c>
      <c r="E126" s="64">
        <f t="shared" si="9"/>
        <v>530580.6368554458</v>
      </c>
      <c r="F126" s="64">
        <f t="shared" si="10"/>
        <v>661595.99981048913</v>
      </c>
      <c r="G126" s="64">
        <f t="shared" si="11"/>
        <v>47044718.612402119</v>
      </c>
      <c r="H126" s="64">
        <f t="shared" si="12"/>
        <v>72955281.387597844</v>
      </c>
      <c r="K126" s="14">
        <f t="shared" si="13"/>
        <v>1192176.6366659349</v>
      </c>
    </row>
    <row r="127" spans="1:11" s="13" customFormat="1" x14ac:dyDescent="0.25">
      <c r="A127" s="13">
        <v>100</v>
      </c>
      <c r="C127" s="62">
        <f t="shared" si="7"/>
        <v>100</v>
      </c>
      <c r="D127" s="64">
        <f t="shared" si="8"/>
        <v>1192176.6366659349</v>
      </c>
      <c r="E127" s="64">
        <f t="shared" si="9"/>
        <v>525812.30058014893</v>
      </c>
      <c r="F127" s="64">
        <f t="shared" si="10"/>
        <v>666364.336085786</v>
      </c>
      <c r="G127" s="64">
        <f t="shared" si="11"/>
        <v>47711082.948487908</v>
      </c>
      <c r="H127" s="64">
        <f t="shared" si="12"/>
        <v>72288917.051512063</v>
      </c>
      <c r="K127" s="14">
        <f t="shared" si="13"/>
        <v>1192176.6366659349</v>
      </c>
    </row>
    <row r="128" spans="1:11" s="13" customFormat="1" x14ac:dyDescent="0.25">
      <c r="A128" s="13">
        <v>101</v>
      </c>
      <c r="C128" s="62">
        <f t="shared" si="7"/>
        <v>101</v>
      </c>
      <c r="D128" s="64">
        <f t="shared" si="8"/>
        <v>1192176.6366659349</v>
      </c>
      <c r="E128" s="64">
        <f t="shared" si="9"/>
        <v>521009.5973636359</v>
      </c>
      <c r="F128" s="64">
        <f t="shared" si="10"/>
        <v>671167.03930229903</v>
      </c>
      <c r="G128" s="64">
        <f t="shared" si="11"/>
        <v>48382249.987790205</v>
      </c>
      <c r="H128" s="64">
        <f t="shared" si="12"/>
        <v>71617750.012209758</v>
      </c>
      <c r="K128" s="14">
        <f t="shared" si="13"/>
        <v>1192176.6366659349</v>
      </c>
    </row>
    <row r="129" spans="1:11" s="13" customFormat="1" x14ac:dyDescent="0.25">
      <c r="A129" s="13">
        <v>102</v>
      </c>
      <c r="C129" s="62">
        <f t="shared" si="7"/>
        <v>102</v>
      </c>
      <c r="D129" s="64">
        <f t="shared" si="8"/>
        <v>1192176.6366659349</v>
      </c>
      <c r="E129" s="64">
        <f t="shared" si="9"/>
        <v>516172.27951224992</v>
      </c>
      <c r="F129" s="64">
        <f t="shared" si="10"/>
        <v>676004.35715368506</v>
      </c>
      <c r="G129" s="64">
        <f t="shared" si="11"/>
        <v>49058254.344943888</v>
      </c>
      <c r="H129" s="64">
        <f t="shared" si="12"/>
        <v>70941745.655056074</v>
      </c>
      <c r="K129" s="14">
        <f t="shared" si="13"/>
        <v>1192176.6366659349</v>
      </c>
    </row>
    <row r="130" spans="1:11" s="13" customFormat="1" x14ac:dyDescent="0.25">
      <c r="A130" s="13">
        <v>103</v>
      </c>
      <c r="C130" s="62">
        <f t="shared" si="7"/>
        <v>103</v>
      </c>
      <c r="D130" s="64">
        <f t="shared" si="8"/>
        <v>1192176.6366659349</v>
      </c>
      <c r="E130" s="64">
        <f t="shared" si="9"/>
        <v>511300.09754712618</v>
      </c>
      <c r="F130" s="64">
        <f t="shared" si="10"/>
        <v>680876.53911880869</v>
      </c>
      <c r="G130" s="64">
        <f t="shared" si="11"/>
        <v>49739130.8840627</v>
      </c>
      <c r="H130" s="64">
        <f t="shared" si="12"/>
        <v>70260869.115937263</v>
      </c>
      <c r="K130" s="14">
        <f t="shared" si="13"/>
        <v>1192176.6366659349</v>
      </c>
    </row>
    <row r="131" spans="1:11" s="13" customFormat="1" x14ac:dyDescent="0.25">
      <c r="A131" s="13">
        <v>104</v>
      </c>
      <c r="C131" s="62">
        <f t="shared" si="7"/>
        <v>104</v>
      </c>
      <c r="D131" s="64">
        <f t="shared" si="8"/>
        <v>1192176.6366659349</v>
      </c>
      <c r="E131" s="64">
        <f t="shared" si="9"/>
        <v>506392.80019132467</v>
      </c>
      <c r="F131" s="64">
        <f t="shared" si="10"/>
        <v>685783.83647461026</v>
      </c>
      <c r="G131" s="64">
        <f t="shared" si="11"/>
        <v>50424914.720537312</v>
      </c>
      <c r="H131" s="64">
        <f t="shared" si="12"/>
        <v>69575085.27946265</v>
      </c>
      <c r="K131" s="14">
        <f t="shared" si="13"/>
        <v>1192176.6366659349</v>
      </c>
    </row>
    <row r="132" spans="1:11" s="13" customFormat="1" x14ac:dyDescent="0.25">
      <c r="A132" s="13">
        <v>105</v>
      </c>
      <c r="C132" s="62">
        <f t="shared" si="7"/>
        <v>105</v>
      </c>
      <c r="D132" s="64">
        <f t="shared" si="8"/>
        <v>1192176.6366659349</v>
      </c>
      <c r="E132" s="64">
        <f t="shared" si="9"/>
        <v>501450.13435687154</v>
      </c>
      <c r="F132" s="64">
        <f t="shared" si="10"/>
        <v>690726.50230906345</v>
      </c>
      <c r="G132" s="64">
        <f t="shared" si="11"/>
        <v>51115641.222846374</v>
      </c>
      <c r="H132" s="64">
        <f t="shared" si="12"/>
        <v>68884358.777153581</v>
      </c>
      <c r="K132" s="14">
        <f t="shared" si="13"/>
        <v>1192176.6366659349</v>
      </c>
    </row>
    <row r="133" spans="1:11" s="13" customFormat="1" x14ac:dyDescent="0.25">
      <c r="A133" s="13">
        <v>106</v>
      </c>
      <c r="C133" s="62">
        <f t="shared" si="7"/>
        <v>106</v>
      </c>
      <c r="D133" s="64">
        <f t="shared" si="8"/>
        <v>1192176.6366659349</v>
      </c>
      <c r="E133" s="64">
        <f t="shared" si="9"/>
        <v>496471.84513170581</v>
      </c>
      <c r="F133" s="64">
        <f t="shared" si="10"/>
        <v>695704.79153422918</v>
      </c>
      <c r="G133" s="64">
        <f t="shared" si="11"/>
        <v>51811346.014380604</v>
      </c>
      <c r="H133" s="64">
        <f t="shared" si="12"/>
        <v>68188653.985619351</v>
      </c>
      <c r="K133" s="14">
        <f t="shared" si="13"/>
        <v>1192176.6366659349</v>
      </c>
    </row>
    <row r="134" spans="1:11" s="13" customFormat="1" x14ac:dyDescent="0.25">
      <c r="A134" s="13">
        <v>107</v>
      </c>
      <c r="C134" s="62">
        <f t="shared" si="7"/>
        <v>107</v>
      </c>
      <c r="D134" s="64">
        <f t="shared" si="8"/>
        <v>1192176.6366659349</v>
      </c>
      <c r="E134" s="64">
        <f t="shared" si="9"/>
        <v>491457.67576653318</v>
      </c>
      <c r="F134" s="64">
        <f t="shared" si="10"/>
        <v>700718.96089940169</v>
      </c>
      <c r="G134" s="64">
        <f t="shared" si="11"/>
        <v>52512064.975280009</v>
      </c>
      <c r="H134" s="64">
        <f t="shared" si="12"/>
        <v>67487935.024719954</v>
      </c>
      <c r="K134" s="14">
        <f t="shared" si="13"/>
        <v>1192176.6366659349</v>
      </c>
    </row>
    <row r="135" spans="1:11" s="13" customFormat="1" x14ac:dyDescent="0.25">
      <c r="A135" s="13">
        <v>108</v>
      </c>
      <c r="C135" s="62">
        <f t="shared" si="7"/>
        <v>108</v>
      </c>
      <c r="D135" s="64">
        <f t="shared" si="8"/>
        <v>1192176.6366659349</v>
      </c>
      <c r="E135" s="64">
        <f t="shared" si="9"/>
        <v>486407.36766158376</v>
      </c>
      <c r="F135" s="64">
        <f t="shared" si="10"/>
        <v>705769.26900435123</v>
      </c>
      <c r="G135" s="64">
        <f t="shared" si="11"/>
        <v>53217834.244284362</v>
      </c>
      <c r="H135" s="64">
        <f t="shared" si="12"/>
        <v>66782165.755715601</v>
      </c>
      <c r="K135" s="14">
        <f t="shared" si="13"/>
        <v>1192176.6366659349</v>
      </c>
    </row>
    <row r="136" spans="1:11" s="13" customFormat="1" x14ac:dyDescent="0.25">
      <c r="A136" s="13">
        <v>109</v>
      </c>
      <c r="C136" s="62">
        <f t="shared" si="7"/>
        <v>109</v>
      </c>
      <c r="D136" s="64">
        <f t="shared" si="8"/>
        <v>1192176.6366659349</v>
      </c>
      <c r="E136" s="64">
        <f t="shared" si="9"/>
        <v>481320.66035327595</v>
      </c>
      <c r="F136" s="64">
        <f t="shared" si="10"/>
        <v>710855.97631265898</v>
      </c>
      <c r="G136" s="64">
        <f t="shared" si="11"/>
        <v>53928690.220597021</v>
      </c>
      <c r="H136" s="64">
        <f t="shared" si="12"/>
        <v>66071309.779402941</v>
      </c>
      <c r="K136" s="14">
        <f t="shared" si="13"/>
        <v>1192176.6366659349</v>
      </c>
    </row>
    <row r="137" spans="1:11" s="13" customFormat="1" x14ac:dyDescent="0.25">
      <c r="A137" s="13">
        <v>110</v>
      </c>
      <c r="C137" s="62">
        <f t="shared" si="7"/>
        <v>110</v>
      </c>
      <c r="D137" s="64">
        <f t="shared" si="8"/>
        <v>1192176.6366659349</v>
      </c>
      <c r="E137" s="64">
        <f t="shared" si="9"/>
        <v>476197.29150078259</v>
      </c>
      <c r="F137" s="64">
        <f t="shared" si="10"/>
        <v>715979.34516515234</v>
      </c>
      <c r="G137" s="64">
        <f t="shared" si="11"/>
        <v>54644669.565762177</v>
      </c>
      <c r="H137" s="64">
        <f t="shared" si="12"/>
        <v>65355330.434237786</v>
      </c>
      <c r="K137" s="14">
        <f t="shared" si="13"/>
        <v>1192176.6366659349</v>
      </c>
    </row>
    <row r="138" spans="1:11" s="13" customFormat="1" x14ac:dyDescent="0.25">
      <c r="A138" s="13">
        <v>111</v>
      </c>
      <c r="C138" s="62">
        <f t="shared" si="7"/>
        <v>111</v>
      </c>
      <c r="D138" s="64">
        <f t="shared" si="8"/>
        <v>1192176.6366659349</v>
      </c>
      <c r="E138" s="64">
        <f t="shared" si="9"/>
        <v>471036.99687250151</v>
      </c>
      <c r="F138" s="64">
        <f t="shared" si="10"/>
        <v>721139.63979343348</v>
      </c>
      <c r="G138" s="64">
        <f t="shared" si="11"/>
        <v>55365809.20555561</v>
      </c>
      <c r="H138" s="64">
        <f t="shared" si="12"/>
        <v>64634190.794444352</v>
      </c>
      <c r="K138" s="14">
        <f t="shared" si="13"/>
        <v>1192176.6366659349</v>
      </c>
    </row>
    <row r="139" spans="1:11" s="13" customFormat="1" x14ac:dyDescent="0.25">
      <c r="A139" s="13">
        <v>112</v>
      </c>
      <c r="C139" s="62">
        <f t="shared" si="7"/>
        <v>112</v>
      </c>
      <c r="D139" s="64">
        <f t="shared" si="8"/>
        <v>1192176.6366659349</v>
      </c>
      <c r="E139" s="64">
        <f t="shared" si="9"/>
        <v>465839.51033242786</v>
      </c>
      <c r="F139" s="64">
        <f t="shared" si="10"/>
        <v>726337.12633350701</v>
      </c>
      <c r="G139" s="64">
        <f t="shared" si="11"/>
        <v>56092146.331889115</v>
      </c>
      <c r="H139" s="64">
        <f t="shared" si="12"/>
        <v>63907853.668110847</v>
      </c>
      <c r="K139" s="14">
        <f t="shared" si="13"/>
        <v>1192176.6366659349</v>
      </c>
    </row>
    <row r="140" spans="1:11" s="13" customFormat="1" x14ac:dyDescent="0.25">
      <c r="A140" s="13">
        <v>113</v>
      </c>
      <c r="C140" s="62">
        <f t="shared" si="7"/>
        <v>113</v>
      </c>
      <c r="D140" s="64">
        <f t="shared" si="8"/>
        <v>1192176.6366659349</v>
      </c>
      <c r="E140" s="64">
        <f t="shared" si="9"/>
        <v>460604.56382642867</v>
      </c>
      <c r="F140" s="64">
        <f t="shared" si="10"/>
        <v>731572.0728395062</v>
      </c>
      <c r="G140" s="64">
        <f t="shared" si="11"/>
        <v>56823718.404728621</v>
      </c>
      <c r="H140" s="64">
        <f t="shared" si="12"/>
        <v>63176281.595271342</v>
      </c>
      <c r="K140" s="14">
        <f t="shared" si="13"/>
        <v>1192176.6366659349</v>
      </c>
    </row>
    <row r="141" spans="1:11" s="13" customFormat="1" x14ac:dyDescent="0.25">
      <c r="A141" s="13">
        <v>114</v>
      </c>
      <c r="C141" s="62">
        <f t="shared" si="7"/>
        <v>114</v>
      </c>
      <c r="D141" s="64">
        <f t="shared" si="8"/>
        <v>1192176.6366659349</v>
      </c>
      <c r="E141" s="64">
        <f t="shared" si="9"/>
        <v>455331.88736841799</v>
      </c>
      <c r="F141" s="64">
        <f t="shared" si="10"/>
        <v>736844.74929751689</v>
      </c>
      <c r="G141" s="64">
        <f t="shared" si="11"/>
        <v>57560563.154026136</v>
      </c>
      <c r="H141" s="64">
        <f t="shared" si="12"/>
        <v>62439436.845973827</v>
      </c>
      <c r="K141" s="14">
        <f t="shared" si="13"/>
        <v>1192176.6366659349</v>
      </c>
    </row>
    <row r="142" spans="1:11" s="13" customFormat="1" x14ac:dyDescent="0.25">
      <c r="A142" s="13">
        <v>115</v>
      </c>
      <c r="C142" s="62">
        <f t="shared" si="7"/>
        <v>115</v>
      </c>
      <c r="D142" s="64">
        <f t="shared" si="8"/>
        <v>1192176.6366659349</v>
      </c>
      <c r="E142" s="64">
        <f t="shared" si="9"/>
        <v>450021.20902643312</v>
      </c>
      <c r="F142" s="64">
        <f t="shared" si="10"/>
        <v>742155.42763950187</v>
      </c>
      <c r="G142" s="64">
        <f t="shared" si="11"/>
        <v>58302718.581665635</v>
      </c>
      <c r="H142" s="64">
        <f t="shared" si="12"/>
        <v>61697281.418334328</v>
      </c>
      <c r="K142" s="14">
        <f t="shared" si="13"/>
        <v>1192176.6366659349</v>
      </c>
    </row>
    <row r="143" spans="1:11" s="13" customFormat="1" x14ac:dyDescent="0.25">
      <c r="A143" s="13">
        <v>116</v>
      </c>
      <c r="C143" s="62">
        <f t="shared" si="7"/>
        <v>116</v>
      </c>
      <c r="D143" s="64">
        <f t="shared" si="8"/>
        <v>1192176.6366659349</v>
      </c>
      <c r="E143" s="64">
        <f t="shared" si="9"/>
        <v>444672.2549086095</v>
      </c>
      <c r="F143" s="64">
        <f t="shared" si="10"/>
        <v>747504.38175732549</v>
      </c>
      <c r="G143" s="64">
        <f t="shared" si="11"/>
        <v>59050222.963422962</v>
      </c>
      <c r="H143" s="64">
        <f t="shared" si="12"/>
        <v>60949777.036577001</v>
      </c>
      <c r="K143" s="14">
        <f t="shared" si="13"/>
        <v>1192176.6366659349</v>
      </c>
    </row>
    <row r="144" spans="1:11" s="13" customFormat="1" x14ac:dyDescent="0.25">
      <c r="A144" s="13">
        <v>117</v>
      </c>
      <c r="C144" s="62">
        <f t="shared" si="7"/>
        <v>117</v>
      </c>
      <c r="D144" s="64">
        <f t="shared" si="8"/>
        <v>1192176.6366659349</v>
      </c>
      <c r="E144" s="64">
        <f t="shared" si="9"/>
        <v>439284.74914905563</v>
      </c>
      <c r="F144" s="64">
        <f t="shared" si="10"/>
        <v>752891.88751687924</v>
      </c>
      <c r="G144" s="64">
        <f t="shared" si="11"/>
        <v>59803114.85093984</v>
      </c>
      <c r="H144" s="64">
        <f t="shared" si="12"/>
        <v>60196885.149060123</v>
      </c>
      <c r="K144" s="14">
        <f t="shared" si="13"/>
        <v>1192176.6366659349</v>
      </c>
    </row>
    <row r="145" spans="1:11" s="13" customFormat="1" x14ac:dyDescent="0.25">
      <c r="A145" s="13">
        <v>118</v>
      </c>
      <c r="C145" s="62">
        <f t="shared" si="7"/>
        <v>118</v>
      </c>
      <c r="D145" s="64">
        <f t="shared" si="8"/>
        <v>1192176.6366659349</v>
      </c>
      <c r="E145" s="64">
        <f t="shared" si="9"/>
        <v>433858.41389362497</v>
      </c>
      <c r="F145" s="64">
        <f t="shared" si="10"/>
        <v>758318.22277231002</v>
      </c>
      <c r="G145" s="64">
        <f t="shared" si="11"/>
        <v>60561433.073712148</v>
      </c>
      <c r="H145" s="64">
        <f t="shared" si="12"/>
        <v>59438566.926287815</v>
      </c>
      <c r="K145" s="14">
        <f t="shared" si="13"/>
        <v>1192176.6366659349</v>
      </c>
    </row>
    <row r="146" spans="1:11" s="13" customFormat="1" x14ac:dyDescent="0.25">
      <c r="A146" s="13">
        <v>119</v>
      </c>
      <c r="C146" s="62">
        <f t="shared" si="7"/>
        <v>119</v>
      </c>
      <c r="D146" s="64">
        <f t="shared" si="8"/>
        <v>1192176.6366659349</v>
      </c>
      <c r="E146" s="64">
        <f t="shared" si="9"/>
        <v>428392.96928558679</v>
      </c>
      <c r="F146" s="64">
        <f t="shared" si="10"/>
        <v>763783.66738034808</v>
      </c>
      <c r="G146" s="64">
        <f t="shared" si="11"/>
        <v>61325216.741092496</v>
      </c>
      <c r="H146" s="64">
        <f t="shared" si="12"/>
        <v>58674783.258907467</v>
      </c>
      <c r="K146" s="14">
        <f t="shared" si="13"/>
        <v>1192176.6366659349</v>
      </c>
    </row>
    <row r="147" spans="1:11" s="13" customFormat="1" x14ac:dyDescent="0.25">
      <c r="A147" s="13">
        <v>120</v>
      </c>
      <c r="C147" s="62">
        <f t="shared" si="7"/>
        <v>120</v>
      </c>
      <c r="D147" s="64">
        <f t="shared" si="8"/>
        <v>1192176.6366659349</v>
      </c>
      <c r="E147" s="64">
        <f t="shared" si="9"/>
        <v>422888.133451192</v>
      </c>
      <c r="F147" s="64">
        <f t="shared" si="10"/>
        <v>769288.50321474299</v>
      </c>
      <c r="G147" s="64">
        <f t="shared" si="11"/>
        <v>62094505.244307235</v>
      </c>
      <c r="H147" s="64">
        <f t="shared" si="12"/>
        <v>57905494.75569272</v>
      </c>
      <c r="K147" s="14">
        <f t="shared" si="13"/>
        <v>1192176.6366659349</v>
      </c>
    </row>
    <row r="148" spans="1:11" s="13" customFormat="1" x14ac:dyDescent="0.25">
      <c r="A148" s="13">
        <v>121</v>
      </c>
      <c r="C148" s="62">
        <f t="shared" si="7"/>
        <v>121</v>
      </c>
      <c r="D148" s="64">
        <f t="shared" si="8"/>
        <v>1192176.6366659349</v>
      </c>
      <c r="E148" s="64">
        <f t="shared" si="9"/>
        <v>417343.62248513644</v>
      </c>
      <c r="F148" s="64">
        <f t="shared" si="10"/>
        <v>774833.01418079855</v>
      </c>
      <c r="G148" s="64">
        <f t="shared" si="11"/>
        <v>62869338.258488037</v>
      </c>
      <c r="H148" s="64">
        <f t="shared" si="12"/>
        <v>57130661.741511919</v>
      </c>
      <c r="K148" s="14">
        <f t="shared" si="13"/>
        <v>1192176.6366659349</v>
      </c>
    </row>
    <row r="149" spans="1:11" s="13" customFormat="1" x14ac:dyDescent="0.25">
      <c r="A149" s="13">
        <v>122</v>
      </c>
      <c r="C149" s="62">
        <f t="shared" si="7"/>
        <v>122</v>
      </c>
      <c r="D149" s="64">
        <f t="shared" si="8"/>
        <v>1192176.6366659349</v>
      </c>
      <c r="E149" s="64">
        <f t="shared" si="9"/>
        <v>411759.15043591865</v>
      </c>
      <c r="F149" s="64">
        <f t="shared" si="10"/>
        <v>780417.48623001622</v>
      </c>
      <c r="G149" s="64">
        <f t="shared" si="11"/>
        <v>63649755.744718052</v>
      </c>
      <c r="H149" s="64">
        <f t="shared" si="12"/>
        <v>56350244.255281903</v>
      </c>
      <c r="K149" s="14">
        <f t="shared" si="13"/>
        <v>1192176.6366659349</v>
      </c>
    </row>
    <row r="150" spans="1:11" s="13" customFormat="1" x14ac:dyDescent="0.25">
      <c r="A150" s="13">
        <v>123</v>
      </c>
      <c r="C150" s="62">
        <f t="shared" si="7"/>
        <v>123</v>
      </c>
      <c r="D150" s="64">
        <f t="shared" si="8"/>
        <v>1192176.6366659349</v>
      </c>
      <c r="E150" s="64">
        <f t="shared" si="9"/>
        <v>406134.42929109227</v>
      </c>
      <c r="F150" s="64">
        <f t="shared" si="10"/>
        <v>786042.2073748426</v>
      </c>
      <c r="G150" s="64">
        <f t="shared" si="11"/>
        <v>64435797.952092893</v>
      </c>
      <c r="H150" s="64">
        <f t="shared" si="12"/>
        <v>55564202.047907062</v>
      </c>
      <c r="K150" s="14">
        <f t="shared" si="13"/>
        <v>1192176.6366659349</v>
      </c>
    </row>
    <row r="151" spans="1:11" s="13" customFormat="1" x14ac:dyDescent="0.25">
      <c r="A151" s="13">
        <v>124</v>
      </c>
      <c r="C151" s="62">
        <f t="shared" si="7"/>
        <v>124</v>
      </c>
      <c r="D151" s="64">
        <f t="shared" si="8"/>
        <v>1192176.6366659349</v>
      </c>
      <c r="E151" s="64">
        <f t="shared" si="9"/>
        <v>400469.16896241205</v>
      </c>
      <c r="F151" s="64">
        <f t="shared" si="10"/>
        <v>791707.46770352288</v>
      </c>
      <c r="G151" s="64">
        <f t="shared" si="11"/>
        <v>65227505.419796415</v>
      </c>
      <c r="H151" s="64">
        <f t="shared" si="12"/>
        <v>54772494.580203541</v>
      </c>
      <c r="K151" s="14">
        <f t="shared" si="13"/>
        <v>1192176.6366659349</v>
      </c>
    </row>
    <row r="152" spans="1:11" s="13" customFormat="1" x14ac:dyDescent="0.25">
      <c r="A152" s="13">
        <v>125</v>
      </c>
      <c r="C152" s="62">
        <f t="shared" si="7"/>
        <v>125</v>
      </c>
      <c r="D152" s="64">
        <f t="shared" si="8"/>
        <v>1192176.6366659349</v>
      </c>
      <c r="E152" s="64">
        <f t="shared" si="9"/>
        <v>394763.07727087289</v>
      </c>
      <c r="F152" s="64">
        <f t="shared" si="10"/>
        <v>797413.55939506204</v>
      </c>
      <c r="G152" s="64">
        <f t="shared" si="11"/>
        <v>66024918.979191475</v>
      </c>
      <c r="H152" s="64">
        <f t="shared" si="12"/>
        <v>53975081.020808481</v>
      </c>
      <c r="K152" s="14">
        <f t="shared" si="13"/>
        <v>1192176.6366659349</v>
      </c>
    </row>
    <row r="153" spans="1:11" s="13" customFormat="1" x14ac:dyDescent="0.25">
      <c r="A153" s="13">
        <v>126</v>
      </c>
      <c r="C153" s="62">
        <f t="shared" si="7"/>
        <v>126</v>
      </c>
      <c r="D153" s="64">
        <f t="shared" si="8"/>
        <v>1192176.6366659349</v>
      </c>
      <c r="E153" s="64">
        <f t="shared" si="9"/>
        <v>389015.85993164126</v>
      </c>
      <c r="F153" s="64">
        <f t="shared" si="10"/>
        <v>803160.77673429367</v>
      </c>
      <c r="G153" s="64">
        <f t="shared" si="11"/>
        <v>66828079.755925767</v>
      </c>
      <c r="H153" s="64">
        <f t="shared" si="12"/>
        <v>53171920.244074188</v>
      </c>
      <c r="K153" s="14">
        <f t="shared" si="13"/>
        <v>1192176.6366659349</v>
      </c>
    </row>
    <row r="154" spans="1:11" s="13" customFormat="1" x14ac:dyDescent="0.25">
      <c r="A154" s="13">
        <v>127</v>
      </c>
      <c r="C154" s="62">
        <f t="shared" si="7"/>
        <v>127</v>
      </c>
      <c r="D154" s="64">
        <f t="shared" si="8"/>
        <v>1192176.6366659349</v>
      </c>
      <c r="E154" s="64">
        <f t="shared" si="9"/>
        <v>383227.22053887771</v>
      </c>
      <c r="F154" s="64">
        <f t="shared" si="10"/>
        <v>808949.41612705728</v>
      </c>
      <c r="G154" s="64">
        <f t="shared" si="11"/>
        <v>67637029.17205283</v>
      </c>
      <c r="H154" s="64">
        <f t="shared" si="12"/>
        <v>52362970.827947132</v>
      </c>
      <c r="K154" s="14">
        <f t="shared" si="13"/>
        <v>1192176.6366659349</v>
      </c>
    </row>
    <row r="155" spans="1:11" s="13" customFormat="1" x14ac:dyDescent="0.25">
      <c r="A155" s="13">
        <v>128</v>
      </c>
      <c r="C155" s="62">
        <f t="shared" ref="C155:C218" si="14">IF(E$12*E$16&lt;A155,"",A155)</f>
        <v>128</v>
      </c>
      <c r="D155" s="64">
        <f t="shared" si="8"/>
        <v>1192176.6366659349</v>
      </c>
      <c r="E155" s="64">
        <f t="shared" si="9"/>
        <v>377396.86055044999</v>
      </c>
      <c r="F155" s="64">
        <f t="shared" si="10"/>
        <v>814779.776115485</v>
      </c>
      <c r="G155" s="64">
        <f t="shared" si="11"/>
        <v>68451808.948168322</v>
      </c>
      <c r="H155" s="64">
        <f t="shared" si="12"/>
        <v>51548191.051831648</v>
      </c>
      <c r="K155" s="14">
        <f t="shared" si="13"/>
        <v>1192176.6366659349</v>
      </c>
    </row>
    <row r="156" spans="1:11" s="13" customFormat="1" x14ac:dyDescent="0.25">
      <c r="A156" s="13">
        <v>129</v>
      </c>
      <c r="C156" s="62">
        <f t="shared" si="14"/>
        <v>129</v>
      </c>
      <c r="D156" s="64">
        <f t="shared" ref="D156:D219" si="15">IF(C156&lt;&gt;"",IF(E$18=1,(H$27*E$14/E$16)/(1-(1+(E$14/E$16))^(-E$12*E$16)),IF(OR(E$18=2,E$18=3),E156+F156,"")),"")</f>
        <v>1192176.6366659349</v>
      </c>
      <c r="E156" s="64">
        <f t="shared" ref="E156:E219" si="16">IF(C156&lt;&gt;"",H155*E$14/E$16,"")</f>
        <v>371524.47927253623</v>
      </c>
      <c r="F156" s="64">
        <f t="shared" ref="F156:F219" si="17">IF(C156&lt;&gt;"",IF(E$18=1,D156-E156,IF(E$18=2,H$27/(E$12*E$16),IF(E$18=3,IF(E$12*E$16=C156,H$27,0),""))),"")</f>
        <v>820652.15739339869</v>
      </c>
      <c r="G156" s="64">
        <f t="shared" ref="G156:G219" si="18">IF(C156&lt;&gt;"",G155+F156,"")</f>
        <v>69272461.105561718</v>
      </c>
      <c r="H156" s="64">
        <f t="shared" ref="H156:H219" si="19">IF(C156&lt;&gt;"",H155-F156,"")</f>
        <v>50727538.894438252</v>
      </c>
      <c r="K156" s="14">
        <f t="shared" ref="K156:K219" si="20">+D156</f>
        <v>1192176.6366659349</v>
      </c>
    </row>
    <row r="157" spans="1:11" s="13" customFormat="1" x14ac:dyDescent="0.25">
      <c r="A157" s="13">
        <v>130</v>
      </c>
      <c r="C157" s="62">
        <f t="shared" si="14"/>
        <v>130</v>
      </c>
      <c r="D157" s="64">
        <f t="shared" si="15"/>
        <v>1192176.6366659349</v>
      </c>
      <c r="E157" s="64">
        <f t="shared" si="16"/>
        <v>365609.77384411689</v>
      </c>
      <c r="F157" s="64">
        <f t="shared" si="17"/>
        <v>826566.8628218181</v>
      </c>
      <c r="G157" s="64">
        <f t="shared" si="18"/>
        <v>70099027.968383536</v>
      </c>
      <c r="H157" s="64">
        <f t="shared" si="19"/>
        <v>49900972.031616434</v>
      </c>
      <c r="K157" s="14">
        <f t="shared" si="20"/>
        <v>1192176.6366659349</v>
      </c>
    </row>
    <row r="158" spans="1:11" s="13" customFormat="1" x14ac:dyDescent="0.25">
      <c r="A158" s="13">
        <v>131</v>
      </c>
      <c r="C158" s="62">
        <f t="shared" si="14"/>
        <v>131</v>
      </c>
      <c r="D158" s="64">
        <f t="shared" si="15"/>
        <v>1192176.6366659349</v>
      </c>
      <c r="E158" s="64">
        <f t="shared" si="16"/>
        <v>359652.43922135531</v>
      </c>
      <c r="F158" s="64">
        <f t="shared" si="17"/>
        <v>832524.19744457956</v>
      </c>
      <c r="G158" s="64">
        <f t="shared" si="18"/>
        <v>70931552.165828109</v>
      </c>
      <c r="H158" s="64">
        <f t="shared" si="19"/>
        <v>49068447.834171854</v>
      </c>
      <c r="K158" s="14">
        <f t="shared" si="20"/>
        <v>1192176.6366659349</v>
      </c>
    </row>
    <row r="159" spans="1:11" s="13" customFormat="1" x14ac:dyDescent="0.25">
      <c r="A159" s="13">
        <v>132</v>
      </c>
      <c r="C159" s="62">
        <f t="shared" si="14"/>
        <v>132</v>
      </c>
      <c r="D159" s="64">
        <f t="shared" si="15"/>
        <v>1192176.6366659349</v>
      </c>
      <c r="E159" s="64">
        <f t="shared" si="16"/>
        <v>353652.16816186492</v>
      </c>
      <c r="F159" s="64">
        <f t="shared" si="17"/>
        <v>838524.46850407007</v>
      </c>
      <c r="G159" s="64">
        <f t="shared" si="18"/>
        <v>71770076.63433218</v>
      </c>
      <c r="H159" s="64">
        <f t="shared" si="19"/>
        <v>48229923.365667783</v>
      </c>
      <c r="K159" s="14">
        <f t="shared" si="20"/>
        <v>1192176.6366659349</v>
      </c>
    </row>
    <row r="160" spans="1:11" s="13" customFormat="1" x14ac:dyDescent="0.25">
      <c r="A160" s="13">
        <v>133</v>
      </c>
      <c r="C160" s="62">
        <f t="shared" si="14"/>
        <v>133</v>
      </c>
      <c r="D160" s="64">
        <f t="shared" si="15"/>
        <v>1192176.6366659349</v>
      </c>
      <c r="E160" s="64">
        <f t="shared" si="16"/>
        <v>347608.65120886435</v>
      </c>
      <c r="F160" s="64">
        <f t="shared" si="17"/>
        <v>844567.98545707064</v>
      </c>
      <c r="G160" s="64">
        <f t="shared" si="18"/>
        <v>72614644.619789258</v>
      </c>
      <c r="H160" s="64">
        <f t="shared" si="19"/>
        <v>47385355.380210713</v>
      </c>
      <c r="K160" s="14">
        <f t="shared" si="20"/>
        <v>1192176.6366659349</v>
      </c>
    </row>
    <row r="161" spans="1:11" s="13" customFormat="1" x14ac:dyDescent="0.25">
      <c r="A161" s="13">
        <v>134</v>
      </c>
      <c r="C161" s="62">
        <f t="shared" si="14"/>
        <v>134</v>
      </c>
      <c r="D161" s="64">
        <f t="shared" si="15"/>
        <v>1192176.6366659349</v>
      </c>
      <c r="E161" s="64">
        <f t="shared" si="16"/>
        <v>341521.57667521702</v>
      </c>
      <c r="F161" s="64">
        <f t="shared" si="17"/>
        <v>850655.05999071791</v>
      </c>
      <c r="G161" s="64">
        <f t="shared" si="18"/>
        <v>73465299.679779977</v>
      </c>
      <c r="H161" s="64">
        <f t="shared" si="19"/>
        <v>46534700.320219994</v>
      </c>
      <c r="K161" s="14">
        <f t="shared" si="20"/>
        <v>1192176.6366659349</v>
      </c>
    </row>
    <row r="162" spans="1:11" s="13" customFormat="1" x14ac:dyDescent="0.25">
      <c r="A162" s="13">
        <v>135</v>
      </c>
      <c r="C162" s="62">
        <f t="shared" si="14"/>
        <v>135</v>
      </c>
      <c r="D162" s="64">
        <f t="shared" si="15"/>
        <v>1192176.6366659349</v>
      </c>
      <c r="E162" s="64">
        <f t="shared" si="16"/>
        <v>335390.63062735624</v>
      </c>
      <c r="F162" s="64">
        <f t="shared" si="17"/>
        <v>856786.00603857869</v>
      </c>
      <c r="G162" s="64">
        <f t="shared" si="18"/>
        <v>74322085.685818553</v>
      </c>
      <c r="H162" s="64">
        <f t="shared" si="19"/>
        <v>45677914.314181417</v>
      </c>
      <c r="K162" s="14">
        <f t="shared" si="20"/>
        <v>1192176.6366659349</v>
      </c>
    </row>
    <row r="163" spans="1:11" s="13" customFormat="1" x14ac:dyDescent="0.25">
      <c r="A163" s="13">
        <v>136</v>
      </c>
      <c r="C163" s="62">
        <f t="shared" si="14"/>
        <v>136</v>
      </c>
      <c r="D163" s="64">
        <f t="shared" si="15"/>
        <v>1192176.6366659349</v>
      </c>
      <c r="E163" s="64">
        <f t="shared" si="16"/>
        <v>329215.49686909473</v>
      </c>
      <c r="F163" s="64">
        <f t="shared" si="17"/>
        <v>862961.13979684026</v>
      </c>
      <c r="G163" s="64">
        <f t="shared" si="18"/>
        <v>75185046.825615391</v>
      </c>
      <c r="H163" s="64">
        <f t="shared" si="19"/>
        <v>44814953.174384579</v>
      </c>
      <c r="K163" s="14">
        <f t="shared" si="20"/>
        <v>1192176.6366659349</v>
      </c>
    </row>
    <row r="164" spans="1:11" s="13" customFormat="1" x14ac:dyDescent="0.25">
      <c r="A164" s="13">
        <v>137</v>
      </c>
      <c r="C164" s="62">
        <f t="shared" si="14"/>
        <v>137</v>
      </c>
      <c r="D164" s="64">
        <f t="shared" si="15"/>
        <v>1192176.6366659349</v>
      </c>
      <c r="E164" s="64">
        <f t="shared" si="16"/>
        <v>322995.85692531709</v>
      </c>
      <c r="F164" s="64">
        <f t="shared" si="17"/>
        <v>869180.77974061784</v>
      </c>
      <c r="G164" s="64">
        <f t="shared" si="18"/>
        <v>76054227.605356008</v>
      </c>
      <c r="H164" s="64">
        <f t="shared" si="19"/>
        <v>43945772.394643962</v>
      </c>
      <c r="K164" s="14">
        <f t="shared" si="20"/>
        <v>1192176.6366659349</v>
      </c>
    </row>
    <row r="165" spans="1:11" s="13" customFormat="1" x14ac:dyDescent="0.25">
      <c r="A165" s="13">
        <v>138</v>
      </c>
      <c r="C165" s="62">
        <f t="shared" si="14"/>
        <v>138</v>
      </c>
      <c r="D165" s="64">
        <f t="shared" si="15"/>
        <v>1192176.6366659349</v>
      </c>
      <c r="E165" s="64">
        <f t="shared" si="16"/>
        <v>316731.39002555463</v>
      </c>
      <c r="F165" s="64">
        <f t="shared" si="17"/>
        <v>875445.24664038024</v>
      </c>
      <c r="G165" s="64">
        <f t="shared" si="18"/>
        <v>76929672.851996392</v>
      </c>
      <c r="H165" s="64">
        <f t="shared" si="19"/>
        <v>43070327.148003586</v>
      </c>
      <c r="K165" s="14">
        <f t="shared" si="20"/>
        <v>1192176.6366659349</v>
      </c>
    </row>
    <row r="166" spans="1:11" s="13" customFormat="1" x14ac:dyDescent="0.25">
      <c r="A166" s="13">
        <v>139</v>
      </c>
      <c r="C166" s="62">
        <f t="shared" si="14"/>
        <v>139</v>
      </c>
      <c r="D166" s="64">
        <f t="shared" si="15"/>
        <v>1192176.6366659349</v>
      </c>
      <c r="E166" s="64">
        <f t="shared" si="16"/>
        <v>310421.77308744245</v>
      </c>
      <c r="F166" s="64">
        <f t="shared" si="17"/>
        <v>881754.86357849254</v>
      </c>
      <c r="G166" s="64">
        <f t="shared" si="18"/>
        <v>77811427.71557489</v>
      </c>
      <c r="H166" s="64">
        <f t="shared" si="19"/>
        <v>42188572.284425095</v>
      </c>
      <c r="K166" s="14">
        <f t="shared" si="20"/>
        <v>1192176.6366659349</v>
      </c>
    </row>
    <row r="167" spans="1:11" s="13" customFormat="1" x14ac:dyDescent="0.25">
      <c r="A167" s="13">
        <v>140</v>
      </c>
      <c r="C167" s="62">
        <f t="shared" si="14"/>
        <v>140</v>
      </c>
      <c r="D167" s="64">
        <f t="shared" si="15"/>
        <v>1192176.6366659349</v>
      </c>
      <c r="E167" s="64">
        <f t="shared" si="16"/>
        <v>304066.6807000562</v>
      </c>
      <c r="F167" s="64">
        <f t="shared" si="17"/>
        <v>888109.95596587867</v>
      </c>
      <c r="G167" s="64">
        <f t="shared" si="18"/>
        <v>78699537.671540767</v>
      </c>
      <c r="H167" s="64">
        <f t="shared" si="19"/>
        <v>41300462.328459218</v>
      </c>
      <c r="K167" s="14">
        <f t="shared" si="20"/>
        <v>1192176.6366659349</v>
      </c>
    </row>
    <row r="168" spans="1:11" s="13" customFormat="1" x14ac:dyDescent="0.25">
      <c r="A168" s="13">
        <v>141</v>
      </c>
      <c r="C168" s="62">
        <f t="shared" si="14"/>
        <v>141</v>
      </c>
      <c r="D168" s="64">
        <f t="shared" si="15"/>
        <v>1192176.6366659349</v>
      </c>
      <c r="E168" s="64">
        <f t="shared" si="16"/>
        <v>297665.78510713018</v>
      </c>
      <c r="F168" s="64">
        <f t="shared" si="17"/>
        <v>894510.85155880474</v>
      </c>
      <c r="G168" s="64">
        <f t="shared" si="18"/>
        <v>79594048.523099571</v>
      </c>
      <c r="H168" s="64">
        <f t="shared" si="19"/>
        <v>40405951.476900414</v>
      </c>
      <c r="K168" s="14">
        <f t="shared" si="20"/>
        <v>1192176.6366659349</v>
      </c>
    </row>
    <row r="169" spans="1:11" s="13" customFormat="1" x14ac:dyDescent="0.25">
      <c r="A169" s="13">
        <v>142</v>
      </c>
      <c r="C169" s="62">
        <f t="shared" si="14"/>
        <v>142</v>
      </c>
      <c r="D169" s="64">
        <f t="shared" si="15"/>
        <v>1192176.6366659349</v>
      </c>
      <c r="E169" s="64">
        <f t="shared" si="16"/>
        <v>291218.75619015313</v>
      </c>
      <c r="F169" s="64">
        <f t="shared" si="17"/>
        <v>900957.88047578186</v>
      </c>
      <c r="G169" s="64">
        <f t="shared" si="18"/>
        <v>80495006.403575361</v>
      </c>
      <c r="H169" s="64">
        <f t="shared" si="19"/>
        <v>39504993.596424632</v>
      </c>
      <c r="K169" s="14">
        <f t="shared" si="20"/>
        <v>1192176.6366659349</v>
      </c>
    </row>
    <row r="170" spans="1:11" s="13" customFormat="1" x14ac:dyDescent="0.25">
      <c r="A170" s="13">
        <v>143</v>
      </c>
      <c r="C170" s="62">
        <f t="shared" si="14"/>
        <v>143</v>
      </c>
      <c r="D170" s="64">
        <f t="shared" si="15"/>
        <v>1192176.6366659349</v>
      </c>
      <c r="E170" s="64">
        <f t="shared" si="16"/>
        <v>284725.2614513429</v>
      </c>
      <c r="F170" s="64">
        <f t="shared" si="17"/>
        <v>907451.37521459209</v>
      </c>
      <c r="G170" s="64">
        <f t="shared" si="18"/>
        <v>81402457.778789952</v>
      </c>
      <c r="H170" s="64">
        <f t="shared" si="19"/>
        <v>38597542.22121004</v>
      </c>
      <c r="K170" s="14">
        <f t="shared" si="20"/>
        <v>1192176.6366659349</v>
      </c>
    </row>
    <row r="171" spans="1:11" s="13" customFormat="1" x14ac:dyDescent="0.25">
      <c r="A171" s="13">
        <v>144</v>
      </c>
      <c r="C171" s="62">
        <f t="shared" si="14"/>
        <v>144</v>
      </c>
      <c r="D171" s="64">
        <f t="shared" si="15"/>
        <v>1192176.6366659349</v>
      </c>
      <c r="E171" s="64">
        <f t="shared" si="16"/>
        <v>278184.96599649842</v>
      </c>
      <c r="F171" s="64">
        <f t="shared" si="17"/>
        <v>913991.67066943645</v>
      </c>
      <c r="G171" s="64">
        <f t="shared" si="18"/>
        <v>82316449.449459389</v>
      </c>
      <c r="H171" s="64">
        <f t="shared" si="19"/>
        <v>37683550.550540604</v>
      </c>
      <c r="K171" s="14">
        <f t="shared" si="20"/>
        <v>1192176.6366659349</v>
      </c>
    </row>
    <row r="172" spans="1:11" s="13" customFormat="1" x14ac:dyDescent="0.25">
      <c r="A172" s="13">
        <v>145</v>
      </c>
      <c r="C172" s="62">
        <f t="shared" si="14"/>
        <v>145</v>
      </c>
      <c r="D172" s="64">
        <f t="shared" si="15"/>
        <v>1192176.6366659349</v>
      </c>
      <c r="E172" s="64">
        <f t="shared" si="16"/>
        <v>271597.53251772787</v>
      </c>
      <c r="F172" s="64">
        <f t="shared" si="17"/>
        <v>920579.104148207</v>
      </c>
      <c r="G172" s="64">
        <f t="shared" si="18"/>
        <v>83237028.553607598</v>
      </c>
      <c r="H172" s="64">
        <f t="shared" si="19"/>
        <v>36762971.446392395</v>
      </c>
      <c r="K172" s="14">
        <f t="shared" si="20"/>
        <v>1192176.6366659349</v>
      </c>
    </row>
    <row r="173" spans="1:11" s="13" customFormat="1" x14ac:dyDescent="0.25">
      <c r="A173" s="13">
        <v>146</v>
      </c>
      <c r="C173" s="62">
        <f t="shared" si="14"/>
        <v>146</v>
      </c>
      <c r="D173" s="64">
        <f t="shared" si="15"/>
        <v>1192176.6366659349</v>
      </c>
      <c r="E173" s="64">
        <f t="shared" si="16"/>
        <v>264962.6212760522</v>
      </c>
      <c r="F173" s="64">
        <f t="shared" si="17"/>
        <v>927214.01538988273</v>
      </c>
      <c r="G173" s="64">
        <f t="shared" si="18"/>
        <v>84164242.568997487</v>
      </c>
      <c r="H173" s="64">
        <f t="shared" si="19"/>
        <v>35835757.431002513</v>
      </c>
      <c r="K173" s="14">
        <f t="shared" si="20"/>
        <v>1192176.6366659349</v>
      </c>
    </row>
    <row r="174" spans="1:11" s="13" customFormat="1" x14ac:dyDescent="0.25">
      <c r="A174" s="13">
        <v>147</v>
      </c>
      <c r="C174" s="62">
        <f t="shared" si="14"/>
        <v>147</v>
      </c>
      <c r="D174" s="64">
        <f t="shared" si="15"/>
        <v>1192176.6366659349</v>
      </c>
      <c r="E174" s="64">
        <f t="shared" si="16"/>
        <v>258279.89008388398</v>
      </c>
      <c r="F174" s="64">
        <f t="shared" si="17"/>
        <v>933896.74658205092</v>
      </c>
      <c r="G174" s="64">
        <f t="shared" si="18"/>
        <v>85098139.315579534</v>
      </c>
      <c r="H174" s="64">
        <f t="shared" si="19"/>
        <v>34901860.684420459</v>
      </c>
      <c r="K174" s="14">
        <f t="shared" si="20"/>
        <v>1192176.6366659349</v>
      </c>
    </row>
    <row r="175" spans="1:11" s="13" customFormat="1" x14ac:dyDescent="0.25">
      <c r="A175" s="13">
        <v>148</v>
      </c>
      <c r="C175" s="62">
        <f t="shared" si="14"/>
        <v>148</v>
      </c>
      <c r="D175" s="64">
        <f t="shared" si="15"/>
        <v>1192176.6366659349</v>
      </c>
      <c r="E175" s="64">
        <f t="shared" si="16"/>
        <v>251548.99428737894</v>
      </c>
      <c r="F175" s="64">
        <f t="shared" si="17"/>
        <v>940627.64237855596</v>
      </c>
      <c r="G175" s="64">
        <f t="shared" si="18"/>
        <v>86038766.957958087</v>
      </c>
      <c r="H175" s="64">
        <f t="shared" si="19"/>
        <v>33961233.042041905</v>
      </c>
      <c r="K175" s="14">
        <f t="shared" si="20"/>
        <v>1192176.6366659349</v>
      </c>
    </row>
    <row r="176" spans="1:11" s="13" customFormat="1" x14ac:dyDescent="0.25">
      <c r="A176" s="13">
        <v>149</v>
      </c>
      <c r="C176" s="62">
        <f t="shared" si="14"/>
        <v>149</v>
      </c>
      <c r="D176" s="64">
        <f t="shared" si="15"/>
        <v>1192176.6366659349</v>
      </c>
      <c r="E176" s="64">
        <f t="shared" si="16"/>
        <v>244769.58674866127</v>
      </c>
      <c r="F176" s="64">
        <f t="shared" si="17"/>
        <v>947407.04991727369</v>
      </c>
      <c r="G176" s="64">
        <f t="shared" si="18"/>
        <v>86986174.007875368</v>
      </c>
      <c r="H176" s="64">
        <f t="shared" si="19"/>
        <v>33013825.992124632</v>
      </c>
      <c r="K176" s="14">
        <f t="shared" si="20"/>
        <v>1192176.6366659349</v>
      </c>
    </row>
    <row r="177" spans="1:11" s="13" customFormat="1" x14ac:dyDescent="0.25">
      <c r="A177" s="13">
        <v>150</v>
      </c>
      <c r="C177" s="62">
        <f t="shared" si="14"/>
        <v>150</v>
      </c>
      <c r="D177" s="64">
        <f t="shared" si="15"/>
        <v>1192176.6366659349</v>
      </c>
      <c r="E177" s="64">
        <f t="shared" si="16"/>
        <v>237941.3178279202</v>
      </c>
      <c r="F177" s="64">
        <f t="shared" si="17"/>
        <v>954235.31883801473</v>
      </c>
      <c r="G177" s="64">
        <f t="shared" si="18"/>
        <v>87940409.326713383</v>
      </c>
      <c r="H177" s="64">
        <f t="shared" si="19"/>
        <v>32059590.673286617</v>
      </c>
      <c r="K177" s="14">
        <f t="shared" si="20"/>
        <v>1192176.6366659349</v>
      </c>
    </row>
    <row r="178" spans="1:11" s="13" customFormat="1" x14ac:dyDescent="0.25">
      <c r="A178" s="13">
        <v>151</v>
      </c>
      <c r="C178" s="62">
        <f t="shared" si="14"/>
        <v>151</v>
      </c>
      <c r="D178" s="64">
        <f t="shared" si="15"/>
        <v>1192176.6366659349</v>
      </c>
      <c r="E178" s="64">
        <f t="shared" si="16"/>
        <v>231063.83536537783</v>
      </c>
      <c r="F178" s="64">
        <f t="shared" si="17"/>
        <v>961112.8013005571</v>
      </c>
      <c r="G178" s="64">
        <f t="shared" si="18"/>
        <v>88901522.128013939</v>
      </c>
      <c r="H178" s="64">
        <f t="shared" si="19"/>
        <v>31098477.871986061</v>
      </c>
      <c r="K178" s="14">
        <f t="shared" si="20"/>
        <v>1192176.6366659349</v>
      </c>
    </row>
    <row r="179" spans="1:11" s="13" customFormat="1" x14ac:dyDescent="0.25">
      <c r="A179" s="13">
        <v>152</v>
      </c>
      <c r="C179" s="62">
        <f t="shared" si="14"/>
        <v>152</v>
      </c>
      <c r="D179" s="64">
        <f t="shared" si="15"/>
        <v>1192176.6366659349</v>
      </c>
      <c r="E179" s="64">
        <f t="shared" si="16"/>
        <v>224136.78466312683</v>
      </c>
      <c r="F179" s="64">
        <f t="shared" si="17"/>
        <v>968039.85200280813</v>
      </c>
      <c r="G179" s="64">
        <f t="shared" si="18"/>
        <v>89869561.980016753</v>
      </c>
      <c r="H179" s="64">
        <f t="shared" si="19"/>
        <v>30130438.019983254</v>
      </c>
      <c r="K179" s="14">
        <f t="shared" si="20"/>
        <v>1192176.6366659349</v>
      </c>
    </row>
    <row r="180" spans="1:11" s="13" customFormat="1" x14ac:dyDescent="0.25">
      <c r="A180" s="13">
        <v>153</v>
      </c>
      <c r="C180" s="62">
        <f t="shared" si="14"/>
        <v>153</v>
      </c>
      <c r="D180" s="64">
        <f t="shared" si="15"/>
        <v>1192176.6366659349</v>
      </c>
      <c r="E180" s="64">
        <f t="shared" si="16"/>
        <v>217159.80846683748</v>
      </c>
      <c r="F180" s="64">
        <f t="shared" si="17"/>
        <v>975016.82819909742</v>
      </c>
      <c r="G180" s="64">
        <f t="shared" si="18"/>
        <v>90844578.808215857</v>
      </c>
      <c r="H180" s="64">
        <f t="shared" si="19"/>
        <v>29155421.191784158</v>
      </c>
      <c r="K180" s="14">
        <f t="shared" si="20"/>
        <v>1192176.6366659349</v>
      </c>
    </row>
    <row r="181" spans="1:11" s="13" customFormat="1" x14ac:dyDescent="0.25">
      <c r="A181" s="13">
        <v>154</v>
      </c>
      <c r="C181" s="62">
        <f t="shared" si="14"/>
        <v>154</v>
      </c>
      <c r="D181" s="64">
        <f t="shared" si="15"/>
        <v>1192176.6366659349</v>
      </c>
      <c r="E181" s="64">
        <f t="shared" si="16"/>
        <v>210132.54694733248</v>
      </c>
      <c r="F181" s="64">
        <f t="shared" si="17"/>
        <v>982044.08971860248</v>
      </c>
      <c r="G181" s="64">
        <f t="shared" si="18"/>
        <v>91826622.897934452</v>
      </c>
      <c r="H181" s="64">
        <f t="shared" si="19"/>
        <v>28173377.102065556</v>
      </c>
      <c r="K181" s="14">
        <f t="shared" si="20"/>
        <v>1192176.6366659349</v>
      </c>
    </row>
    <row r="182" spans="1:11" s="13" customFormat="1" x14ac:dyDescent="0.25">
      <c r="A182" s="13">
        <v>155</v>
      </c>
      <c r="C182" s="62">
        <f t="shared" si="14"/>
        <v>155</v>
      </c>
      <c r="D182" s="64">
        <f t="shared" si="15"/>
        <v>1192176.6366659349</v>
      </c>
      <c r="E182" s="64">
        <f t="shared" si="16"/>
        <v>203054.63768202931</v>
      </c>
      <c r="F182" s="64">
        <f t="shared" si="17"/>
        <v>989121.99898390565</v>
      </c>
      <c r="G182" s="64">
        <f t="shared" si="18"/>
        <v>92815744.896918356</v>
      </c>
      <c r="H182" s="64">
        <f t="shared" si="19"/>
        <v>27184255.103081651</v>
      </c>
      <c r="K182" s="14">
        <f t="shared" si="20"/>
        <v>1192176.6366659349</v>
      </c>
    </row>
    <row r="183" spans="1:11" s="13" customFormat="1" x14ac:dyDescent="0.25">
      <c r="A183" s="13">
        <v>156</v>
      </c>
      <c r="C183" s="62">
        <f t="shared" si="14"/>
        <v>156</v>
      </c>
      <c r="D183" s="64">
        <f t="shared" si="15"/>
        <v>1192176.6366659349</v>
      </c>
      <c r="E183" s="64">
        <f t="shared" si="16"/>
        <v>195925.7156362489</v>
      </c>
      <c r="F183" s="64">
        <f t="shared" si="17"/>
        <v>996250.921029686</v>
      </c>
      <c r="G183" s="64">
        <f t="shared" si="18"/>
        <v>93811995.817948043</v>
      </c>
      <c r="H183" s="64">
        <f t="shared" si="19"/>
        <v>26188004.182051964</v>
      </c>
      <c r="K183" s="14">
        <f t="shared" si="20"/>
        <v>1192176.6366659349</v>
      </c>
    </row>
    <row r="184" spans="1:11" s="13" customFormat="1" x14ac:dyDescent="0.25">
      <c r="A184" s="13">
        <v>157</v>
      </c>
      <c r="C184" s="62">
        <f t="shared" si="14"/>
        <v>157</v>
      </c>
      <c r="D184" s="64">
        <f t="shared" si="15"/>
        <v>1192176.6366659349</v>
      </c>
      <c r="E184" s="64">
        <f t="shared" si="16"/>
        <v>188745.41314438893</v>
      </c>
      <c r="F184" s="64">
        <f t="shared" si="17"/>
        <v>1003431.223521546</v>
      </c>
      <c r="G184" s="64">
        <f t="shared" si="18"/>
        <v>94815427.041469589</v>
      </c>
      <c r="H184" s="64">
        <f t="shared" si="19"/>
        <v>25184572.958530419</v>
      </c>
      <c r="K184" s="14">
        <f t="shared" si="20"/>
        <v>1192176.6366659349</v>
      </c>
    </row>
    <row r="185" spans="1:11" s="13" customFormat="1" x14ac:dyDescent="0.25">
      <c r="A185" s="13">
        <v>158</v>
      </c>
      <c r="C185" s="62">
        <f t="shared" si="14"/>
        <v>158</v>
      </c>
      <c r="D185" s="64">
        <f t="shared" si="15"/>
        <v>1192176.6366659349</v>
      </c>
      <c r="E185" s="64">
        <f t="shared" si="16"/>
        <v>181513.35989096251</v>
      </c>
      <c r="F185" s="64">
        <f t="shared" si="17"/>
        <v>1010663.2767749724</v>
      </c>
      <c r="G185" s="64">
        <f t="shared" si="18"/>
        <v>95826090.318244562</v>
      </c>
      <c r="H185" s="64">
        <f t="shared" si="19"/>
        <v>24173909.681755446</v>
      </c>
      <c r="K185" s="14">
        <f t="shared" si="20"/>
        <v>1192176.6366659349</v>
      </c>
    </row>
    <row r="186" spans="1:11" s="13" customFormat="1" x14ac:dyDescent="0.25">
      <c r="A186" s="13">
        <v>159</v>
      </c>
      <c r="C186" s="62">
        <f t="shared" si="14"/>
        <v>159</v>
      </c>
      <c r="D186" s="64">
        <f t="shared" si="15"/>
        <v>1192176.6366659349</v>
      </c>
      <c r="E186" s="64">
        <f t="shared" si="16"/>
        <v>174229.18289149911</v>
      </c>
      <c r="F186" s="64">
        <f t="shared" si="17"/>
        <v>1017947.4537744358</v>
      </c>
      <c r="G186" s="64">
        <f t="shared" si="18"/>
        <v>96844037.772018999</v>
      </c>
      <c r="H186" s="64">
        <f t="shared" si="19"/>
        <v>23155962.227981009</v>
      </c>
      <c r="K186" s="14">
        <f t="shared" si="20"/>
        <v>1192176.6366659349</v>
      </c>
    </row>
    <row r="187" spans="1:11" s="13" customFormat="1" x14ac:dyDescent="0.25">
      <c r="A187" s="13">
        <v>160</v>
      </c>
      <c r="C187" s="62">
        <f t="shared" si="14"/>
        <v>160</v>
      </c>
      <c r="D187" s="64">
        <f t="shared" si="15"/>
        <v>1192176.6366659349</v>
      </c>
      <c r="E187" s="64">
        <f t="shared" si="16"/>
        <v>166892.5064733086</v>
      </c>
      <c r="F187" s="64">
        <f t="shared" si="17"/>
        <v>1025284.1301926263</v>
      </c>
      <c r="G187" s="64">
        <f t="shared" si="18"/>
        <v>97869321.902211621</v>
      </c>
      <c r="H187" s="64">
        <f t="shared" si="19"/>
        <v>22130678.097788382</v>
      </c>
      <c r="K187" s="14">
        <f t="shared" si="20"/>
        <v>1192176.6366659349</v>
      </c>
    </row>
    <row r="188" spans="1:11" s="13" customFormat="1" x14ac:dyDescent="0.25">
      <c r="A188" s="13">
        <v>161</v>
      </c>
      <c r="C188" s="62">
        <f t="shared" si="14"/>
        <v>161</v>
      </c>
      <c r="D188" s="64">
        <f t="shared" si="15"/>
        <v>1192176.6366659349</v>
      </c>
      <c r="E188" s="64">
        <f t="shared" si="16"/>
        <v>159502.95225610633</v>
      </c>
      <c r="F188" s="64">
        <f t="shared" si="17"/>
        <v>1032673.6844098286</v>
      </c>
      <c r="G188" s="64">
        <f t="shared" si="18"/>
        <v>98901995.586621448</v>
      </c>
      <c r="H188" s="64">
        <f t="shared" si="19"/>
        <v>21098004.413378555</v>
      </c>
      <c r="K188" s="14">
        <f t="shared" si="20"/>
        <v>1192176.6366659349</v>
      </c>
    </row>
    <row r="189" spans="1:11" s="13" customFormat="1" x14ac:dyDescent="0.25">
      <c r="A189" s="13">
        <v>162</v>
      </c>
      <c r="C189" s="62">
        <f t="shared" si="14"/>
        <v>162</v>
      </c>
      <c r="D189" s="64">
        <f t="shared" si="15"/>
        <v>1192176.6366659349</v>
      </c>
      <c r="E189" s="64">
        <f t="shared" si="16"/>
        <v>152060.13913249859</v>
      </c>
      <c r="F189" s="64">
        <f t="shared" si="17"/>
        <v>1040116.4975334364</v>
      </c>
      <c r="G189" s="64">
        <f t="shared" si="18"/>
        <v>99942112.084154889</v>
      </c>
      <c r="H189" s="64">
        <f t="shared" si="19"/>
        <v>20057887.915845118</v>
      </c>
      <c r="K189" s="14">
        <f t="shared" si="20"/>
        <v>1192176.6366659349</v>
      </c>
    </row>
    <row r="190" spans="1:11" s="13" customFormat="1" x14ac:dyDescent="0.25">
      <c r="A190" s="13">
        <v>163</v>
      </c>
      <c r="C190" s="62">
        <f t="shared" si="14"/>
        <v>163</v>
      </c>
      <c r="D190" s="64">
        <f t="shared" si="15"/>
        <v>1192176.6366659349</v>
      </c>
      <c r="E190" s="64">
        <f t="shared" si="16"/>
        <v>144563.68324832738</v>
      </c>
      <c r="F190" s="64">
        <f t="shared" si="17"/>
        <v>1047612.9534176076</v>
      </c>
      <c r="G190" s="64">
        <f t="shared" si="18"/>
        <v>100989725.0375725</v>
      </c>
      <c r="H190" s="64">
        <f t="shared" si="19"/>
        <v>19010274.962427512</v>
      </c>
      <c r="K190" s="14">
        <f t="shared" si="20"/>
        <v>1192176.6366659349</v>
      </c>
    </row>
    <row r="191" spans="1:11" s="13" customFormat="1" x14ac:dyDescent="0.25">
      <c r="A191" s="13">
        <v>164</v>
      </c>
      <c r="C191" s="62">
        <f t="shared" si="14"/>
        <v>164</v>
      </c>
      <c r="D191" s="64">
        <f t="shared" si="15"/>
        <v>1192176.6366659349</v>
      </c>
      <c r="E191" s="64">
        <f t="shared" si="16"/>
        <v>137013.19798287383</v>
      </c>
      <c r="F191" s="64">
        <f t="shared" si="17"/>
        <v>1055163.4386830612</v>
      </c>
      <c r="G191" s="64">
        <f t="shared" si="18"/>
        <v>102044888.47625557</v>
      </c>
      <c r="H191" s="64">
        <f t="shared" si="19"/>
        <v>17955111.523744449</v>
      </c>
      <c r="K191" s="14">
        <f t="shared" si="20"/>
        <v>1192176.6366659349</v>
      </c>
    </row>
    <row r="192" spans="1:11" s="13" customFormat="1" x14ac:dyDescent="0.25">
      <c r="A192" s="13">
        <v>165</v>
      </c>
      <c r="C192" s="62">
        <f t="shared" si="14"/>
        <v>165</v>
      </c>
      <c r="D192" s="64">
        <f t="shared" si="15"/>
        <v>1192176.6366659349</v>
      </c>
      <c r="E192" s="64">
        <f t="shared" si="16"/>
        <v>129408.29392891839</v>
      </c>
      <c r="F192" s="64">
        <f t="shared" si="17"/>
        <v>1062768.3427370165</v>
      </c>
      <c r="G192" s="64">
        <f t="shared" si="18"/>
        <v>103107656.81899258</v>
      </c>
      <c r="H192" s="64">
        <f t="shared" si="19"/>
        <v>16892343.181007434</v>
      </c>
      <c r="K192" s="14">
        <f t="shared" si="20"/>
        <v>1192176.6366659349</v>
      </c>
    </row>
    <row r="193" spans="1:11" s="13" customFormat="1" x14ac:dyDescent="0.25">
      <c r="A193" s="13">
        <v>166</v>
      </c>
      <c r="C193" s="62">
        <f t="shared" si="14"/>
        <v>166</v>
      </c>
      <c r="D193" s="64">
        <f t="shared" si="15"/>
        <v>1192176.6366659349</v>
      </c>
      <c r="E193" s="64">
        <f t="shared" si="16"/>
        <v>121748.57887265792</v>
      </c>
      <c r="F193" s="64">
        <f t="shared" si="17"/>
        <v>1070428.0577932771</v>
      </c>
      <c r="G193" s="64">
        <f t="shared" si="18"/>
        <v>104178084.87678586</v>
      </c>
      <c r="H193" s="64">
        <f t="shared" si="19"/>
        <v>15821915.123214157</v>
      </c>
      <c r="K193" s="14">
        <f t="shared" si="20"/>
        <v>1192176.6366659349</v>
      </c>
    </row>
    <row r="194" spans="1:11" s="13" customFormat="1" x14ac:dyDescent="0.25">
      <c r="A194" s="13">
        <v>167</v>
      </c>
      <c r="C194" s="62">
        <f t="shared" si="14"/>
        <v>167</v>
      </c>
      <c r="D194" s="64">
        <f t="shared" si="15"/>
        <v>1192176.6366659349</v>
      </c>
      <c r="E194" s="64">
        <f t="shared" si="16"/>
        <v>114033.65777347751</v>
      </c>
      <c r="F194" s="64">
        <f t="shared" si="17"/>
        <v>1078142.9788924574</v>
      </c>
      <c r="G194" s="64">
        <f t="shared" si="18"/>
        <v>105256227.85567832</v>
      </c>
      <c r="H194" s="64">
        <f t="shared" si="19"/>
        <v>14743772.144321701</v>
      </c>
      <c r="K194" s="14">
        <f t="shared" si="20"/>
        <v>1192176.6366659349</v>
      </c>
    </row>
    <row r="195" spans="1:11" s="13" customFormat="1" x14ac:dyDescent="0.25">
      <c r="A195" s="13">
        <v>168</v>
      </c>
      <c r="C195" s="62">
        <f t="shared" si="14"/>
        <v>168</v>
      </c>
      <c r="D195" s="64">
        <f t="shared" si="15"/>
        <v>1192176.6366659349</v>
      </c>
      <c r="E195" s="64">
        <f t="shared" si="16"/>
        <v>106263.13274357682</v>
      </c>
      <c r="F195" s="64">
        <f t="shared" si="17"/>
        <v>1085913.5039223582</v>
      </c>
      <c r="G195" s="64">
        <f t="shared" si="18"/>
        <v>106342141.35960068</v>
      </c>
      <c r="H195" s="64">
        <f t="shared" si="19"/>
        <v>13657858.640399342</v>
      </c>
      <c r="K195" s="14">
        <f t="shared" si="20"/>
        <v>1192176.6366659349</v>
      </c>
    </row>
    <row r="196" spans="1:11" s="13" customFormat="1" x14ac:dyDescent="0.25">
      <c r="A196" s="13">
        <v>169</v>
      </c>
      <c r="C196" s="62">
        <f t="shared" si="14"/>
        <v>169</v>
      </c>
      <c r="D196" s="64">
        <f t="shared" si="15"/>
        <v>1192176.6366659349</v>
      </c>
      <c r="E196" s="64">
        <f t="shared" si="16"/>
        <v>98436.60302744947</v>
      </c>
      <c r="F196" s="64">
        <f t="shared" si="17"/>
        <v>1093740.0336384855</v>
      </c>
      <c r="G196" s="64">
        <f t="shared" si="18"/>
        <v>107435881.39323917</v>
      </c>
      <c r="H196" s="64">
        <f t="shared" si="19"/>
        <v>12564118.606760858</v>
      </c>
      <c r="K196" s="14">
        <f t="shared" si="20"/>
        <v>1192176.6366659349</v>
      </c>
    </row>
    <row r="197" spans="1:11" s="13" customFormat="1" x14ac:dyDescent="0.25">
      <c r="A197" s="13">
        <v>170</v>
      </c>
      <c r="C197" s="62">
        <f t="shared" si="14"/>
        <v>170</v>
      </c>
      <c r="D197" s="64">
        <f t="shared" si="15"/>
        <v>1192176.6366659349</v>
      </c>
      <c r="E197" s="64">
        <f t="shared" si="16"/>
        <v>90553.664981214679</v>
      </c>
      <c r="F197" s="64">
        <f t="shared" si="17"/>
        <v>1101622.9716847204</v>
      </c>
      <c r="G197" s="64">
        <f t="shared" si="18"/>
        <v>108537504.36492389</v>
      </c>
      <c r="H197" s="64">
        <f t="shared" si="19"/>
        <v>11462495.635076137</v>
      </c>
      <c r="K197" s="14">
        <f t="shared" si="20"/>
        <v>1192176.6366659349</v>
      </c>
    </row>
    <row r="198" spans="1:11" s="13" customFormat="1" x14ac:dyDescent="0.25">
      <c r="A198" s="13">
        <v>171</v>
      </c>
      <c r="C198" s="62">
        <f t="shared" si="14"/>
        <v>171</v>
      </c>
      <c r="D198" s="64">
        <f t="shared" si="15"/>
        <v>1192176.6366659349</v>
      </c>
      <c r="E198" s="64">
        <f t="shared" si="16"/>
        <v>82613.912051799576</v>
      </c>
      <c r="F198" s="64">
        <f t="shared" si="17"/>
        <v>1109562.7246141355</v>
      </c>
      <c r="G198" s="64">
        <f t="shared" si="18"/>
        <v>109647067.08953802</v>
      </c>
      <c r="H198" s="64">
        <f t="shared" si="19"/>
        <v>10352932.910462001</v>
      </c>
      <c r="K198" s="14">
        <f t="shared" si="20"/>
        <v>1192176.6366659349</v>
      </c>
    </row>
    <row r="199" spans="1:11" s="13" customFormat="1" x14ac:dyDescent="0.25">
      <c r="A199" s="13">
        <v>172</v>
      </c>
      <c r="C199" s="62">
        <f t="shared" si="14"/>
        <v>172</v>
      </c>
      <c r="D199" s="64">
        <f t="shared" si="15"/>
        <v>1192176.6366659349</v>
      </c>
      <c r="E199" s="64">
        <f t="shared" si="16"/>
        <v>74616.934755971932</v>
      </c>
      <c r="F199" s="64">
        <f t="shared" si="17"/>
        <v>1117559.701909963</v>
      </c>
      <c r="G199" s="64">
        <f t="shared" si="18"/>
        <v>110764626.79144798</v>
      </c>
      <c r="H199" s="64">
        <f t="shared" si="19"/>
        <v>9235373.2085520383</v>
      </c>
      <c r="K199" s="14">
        <f t="shared" si="20"/>
        <v>1192176.6366659349</v>
      </c>
    </row>
    <row r="200" spans="1:11" s="13" customFormat="1" x14ac:dyDescent="0.25">
      <c r="A200" s="13">
        <v>173</v>
      </c>
      <c r="C200" s="62">
        <f t="shared" si="14"/>
        <v>173</v>
      </c>
      <c r="D200" s="64">
        <f t="shared" si="15"/>
        <v>1192176.6366659349</v>
      </c>
      <c r="E200" s="64">
        <f t="shared" si="16"/>
        <v>66562.320659221456</v>
      </c>
      <c r="F200" s="64">
        <f t="shared" si="17"/>
        <v>1125614.3160067135</v>
      </c>
      <c r="G200" s="64">
        <f t="shared" si="18"/>
        <v>111890241.1074547</v>
      </c>
      <c r="H200" s="64">
        <f t="shared" si="19"/>
        <v>8109758.8925453248</v>
      </c>
      <c r="K200" s="14">
        <f t="shared" si="20"/>
        <v>1192176.6366659349</v>
      </c>
    </row>
    <row r="201" spans="1:11" s="13" customFormat="1" x14ac:dyDescent="0.25">
      <c r="A201" s="13">
        <v>174</v>
      </c>
      <c r="C201" s="62">
        <f t="shared" si="14"/>
        <v>174</v>
      </c>
      <c r="D201" s="64">
        <f t="shared" si="15"/>
        <v>1192176.6366659349</v>
      </c>
      <c r="E201" s="64">
        <f t="shared" si="16"/>
        <v>58449.654354488994</v>
      </c>
      <c r="F201" s="64">
        <f t="shared" si="17"/>
        <v>1133726.982311446</v>
      </c>
      <c r="G201" s="64">
        <f t="shared" si="18"/>
        <v>113023968.08976614</v>
      </c>
      <c r="H201" s="64">
        <f t="shared" si="19"/>
        <v>6976031.9102338785</v>
      </c>
      <c r="K201" s="14">
        <f t="shared" si="20"/>
        <v>1192176.6366659349</v>
      </c>
    </row>
    <row r="202" spans="1:11" s="13" customFormat="1" x14ac:dyDescent="0.25">
      <c r="A202" s="13">
        <v>175</v>
      </c>
      <c r="C202" s="62">
        <f t="shared" si="14"/>
        <v>175</v>
      </c>
      <c r="D202" s="64">
        <f t="shared" si="15"/>
        <v>1192176.6366659349</v>
      </c>
      <c r="E202" s="64">
        <f t="shared" si="16"/>
        <v>50278.517440742384</v>
      </c>
      <c r="F202" s="64">
        <f t="shared" si="17"/>
        <v>1141898.1192251926</v>
      </c>
      <c r="G202" s="64">
        <f t="shared" si="18"/>
        <v>114165866.20899133</v>
      </c>
      <c r="H202" s="64">
        <f t="shared" si="19"/>
        <v>5834133.7910086857</v>
      </c>
      <c r="K202" s="14">
        <f t="shared" si="20"/>
        <v>1192176.6366659349</v>
      </c>
    </row>
    <row r="203" spans="1:11" s="13" customFormat="1" x14ac:dyDescent="0.25">
      <c r="A203" s="13">
        <v>176</v>
      </c>
      <c r="C203" s="62">
        <f t="shared" si="14"/>
        <v>176</v>
      </c>
      <c r="D203" s="64">
        <f t="shared" si="15"/>
        <v>1192176.6366659349</v>
      </c>
      <c r="E203" s="64">
        <f t="shared" si="16"/>
        <v>42048.488501397987</v>
      </c>
      <c r="F203" s="64">
        <f t="shared" si="17"/>
        <v>1150128.148164537</v>
      </c>
      <c r="G203" s="64">
        <f t="shared" si="18"/>
        <v>115315994.35715587</v>
      </c>
      <c r="H203" s="64">
        <f t="shared" si="19"/>
        <v>4684005.6428441489</v>
      </c>
      <c r="K203" s="14">
        <f t="shared" si="20"/>
        <v>1192176.6366659349</v>
      </c>
    </row>
    <row r="204" spans="1:11" s="13" customFormat="1" x14ac:dyDescent="0.25">
      <c r="A204" s="13">
        <v>177</v>
      </c>
      <c r="C204" s="62">
        <f t="shared" si="14"/>
        <v>177</v>
      </c>
      <c r="D204" s="64">
        <f t="shared" si="15"/>
        <v>1192176.6366659349</v>
      </c>
      <c r="E204" s="64">
        <f t="shared" si="16"/>
        <v>33759.143082586575</v>
      </c>
      <c r="F204" s="64">
        <f t="shared" si="17"/>
        <v>1158417.4935833483</v>
      </c>
      <c r="G204" s="64">
        <f t="shared" si="18"/>
        <v>116474411.85073923</v>
      </c>
      <c r="H204" s="64">
        <f t="shared" si="19"/>
        <v>3525588.1492608003</v>
      </c>
      <c r="K204" s="14">
        <f t="shared" si="20"/>
        <v>1192176.6366659349</v>
      </c>
    </row>
    <row r="205" spans="1:11" s="13" customFormat="1" x14ac:dyDescent="0.25">
      <c r="A205" s="13">
        <v>178</v>
      </c>
      <c r="C205" s="62">
        <f t="shared" si="14"/>
        <v>178</v>
      </c>
      <c r="D205" s="64">
        <f t="shared" si="15"/>
        <v>1192176.6366659349</v>
      </c>
      <c r="E205" s="64">
        <f t="shared" si="16"/>
        <v>25410.05367126266</v>
      </c>
      <c r="F205" s="64">
        <f t="shared" si="17"/>
        <v>1166766.5829946722</v>
      </c>
      <c r="G205" s="64">
        <f t="shared" si="18"/>
        <v>117641178.4337339</v>
      </c>
      <c r="H205" s="64">
        <f t="shared" si="19"/>
        <v>2358821.5662661279</v>
      </c>
      <c r="K205" s="14">
        <f t="shared" si="20"/>
        <v>1192176.6366659349</v>
      </c>
    </row>
    <row r="206" spans="1:11" s="13" customFormat="1" x14ac:dyDescent="0.25">
      <c r="A206" s="13">
        <v>179</v>
      </c>
      <c r="C206" s="62">
        <f t="shared" si="14"/>
        <v>179</v>
      </c>
      <c r="D206" s="64">
        <f t="shared" si="15"/>
        <v>1192176.6366659349</v>
      </c>
      <c r="E206" s="64">
        <f t="shared" si="16"/>
        <v>17000.789673155992</v>
      </c>
      <c r="F206" s="64">
        <f t="shared" si="17"/>
        <v>1175175.8469927788</v>
      </c>
      <c r="G206" s="64">
        <f t="shared" si="18"/>
        <v>118816354.28072667</v>
      </c>
      <c r="H206" s="64">
        <f t="shared" si="19"/>
        <v>1183645.719273349</v>
      </c>
      <c r="K206" s="14">
        <f t="shared" si="20"/>
        <v>1192176.6366659349</v>
      </c>
    </row>
    <row r="207" spans="1:11" s="13" customFormat="1" x14ac:dyDescent="0.25">
      <c r="A207" s="13">
        <v>180</v>
      </c>
      <c r="C207" s="62">
        <f t="shared" si="14"/>
        <v>180</v>
      </c>
      <c r="D207" s="64">
        <f t="shared" si="15"/>
        <v>1192176.6366659349</v>
      </c>
      <c r="E207" s="64">
        <f t="shared" si="16"/>
        <v>8530.9173905642219</v>
      </c>
      <c r="F207" s="64">
        <f t="shared" si="17"/>
        <v>1183645.7192753707</v>
      </c>
      <c r="G207" s="64">
        <f t="shared" si="18"/>
        <v>120000000.00000204</v>
      </c>
      <c r="H207" s="64">
        <f t="shared" si="19"/>
        <v>-2.02166847884655E-6</v>
      </c>
      <c r="K207" s="14">
        <f t="shared" si="20"/>
        <v>1192176.6366659349</v>
      </c>
    </row>
    <row r="208" spans="1:11" s="13" customFormat="1" x14ac:dyDescent="0.25">
      <c r="A208" s="13">
        <v>181</v>
      </c>
      <c r="C208" s="62" t="str">
        <f t="shared" si="14"/>
        <v/>
      </c>
      <c r="D208" s="57" t="str">
        <f t="shared" si="15"/>
        <v/>
      </c>
      <c r="E208" s="57" t="str">
        <f t="shared" si="16"/>
        <v/>
      </c>
      <c r="F208" s="57" t="str">
        <f t="shared" si="17"/>
        <v/>
      </c>
      <c r="G208" s="57" t="str">
        <f t="shared" si="18"/>
        <v/>
      </c>
      <c r="H208" s="57" t="str">
        <f t="shared" si="19"/>
        <v/>
      </c>
      <c r="K208" s="14" t="str">
        <f t="shared" si="20"/>
        <v/>
      </c>
    </row>
    <row r="209" spans="1:11" s="13" customFormat="1" x14ac:dyDescent="0.25">
      <c r="A209" s="13">
        <v>182</v>
      </c>
      <c r="C209" s="62" t="str">
        <f t="shared" si="14"/>
        <v/>
      </c>
      <c r="D209" s="57" t="str">
        <f t="shared" si="15"/>
        <v/>
      </c>
      <c r="E209" s="57" t="str">
        <f t="shared" si="16"/>
        <v/>
      </c>
      <c r="F209" s="57" t="str">
        <f t="shared" si="17"/>
        <v/>
      </c>
      <c r="G209" s="57" t="str">
        <f t="shared" si="18"/>
        <v/>
      </c>
      <c r="H209" s="57" t="str">
        <f t="shared" si="19"/>
        <v/>
      </c>
      <c r="K209" s="14" t="str">
        <f t="shared" si="20"/>
        <v/>
      </c>
    </row>
    <row r="210" spans="1:11" s="13" customFormat="1" x14ac:dyDescent="0.25">
      <c r="A210" s="13">
        <v>183</v>
      </c>
      <c r="C210" s="62" t="str">
        <f t="shared" si="14"/>
        <v/>
      </c>
      <c r="D210" s="57" t="str">
        <f t="shared" si="15"/>
        <v/>
      </c>
      <c r="E210" s="57" t="str">
        <f t="shared" si="16"/>
        <v/>
      </c>
      <c r="F210" s="57" t="str">
        <f t="shared" si="17"/>
        <v/>
      </c>
      <c r="G210" s="57" t="str">
        <f t="shared" si="18"/>
        <v/>
      </c>
      <c r="H210" s="57" t="str">
        <f t="shared" si="19"/>
        <v/>
      </c>
      <c r="K210" s="14" t="str">
        <f t="shared" si="20"/>
        <v/>
      </c>
    </row>
    <row r="211" spans="1:11" s="13" customFormat="1" x14ac:dyDescent="0.25">
      <c r="A211" s="13">
        <v>184</v>
      </c>
      <c r="C211" s="62" t="str">
        <f t="shared" si="14"/>
        <v/>
      </c>
      <c r="D211" s="57" t="str">
        <f t="shared" si="15"/>
        <v/>
      </c>
      <c r="E211" s="57" t="str">
        <f t="shared" si="16"/>
        <v/>
      </c>
      <c r="F211" s="57" t="str">
        <f t="shared" si="17"/>
        <v/>
      </c>
      <c r="G211" s="57" t="str">
        <f t="shared" si="18"/>
        <v/>
      </c>
      <c r="H211" s="57" t="str">
        <f t="shared" si="19"/>
        <v/>
      </c>
      <c r="K211" s="14" t="str">
        <f t="shared" si="20"/>
        <v/>
      </c>
    </row>
    <row r="212" spans="1:11" s="13" customFormat="1" x14ac:dyDescent="0.25">
      <c r="A212" s="13">
        <v>185</v>
      </c>
      <c r="C212" s="62" t="str">
        <f t="shared" si="14"/>
        <v/>
      </c>
      <c r="D212" s="57" t="str">
        <f t="shared" si="15"/>
        <v/>
      </c>
      <c r="E212" s="57" t="str">
        <f t="shared" si="16"/>
        <v/>
      </c>
      <c r="F212" s="57" t="str">
        <f t="shared" si="17"/>
        <v/>
      </c>
      <c r="G212" s="57" t="str">
        <f t="shared" si="18"/>
        <v/>
      </c>
      <c r="H212" s="57" t="str">
        <f t="shared" si="19"/>
        <v/>
      </c>
      <c r="K212" s="14" t="str">
        <f t="shared" si="20"/>
        <v/>
      </c>
    </row>
    <row r="213" spans="1:11" s="13" customFormat="1" x14ac:dyDescent="0.25">
      <c r="A213" s="13">
        <v>186</v>
      </c>
      <c r="C213" s="62" t="str">
        <f t="shared" si="14"/>
        <v/>
      </c>
      <c r="D213" s="57" t="str">
        <f t="shared" si="15"/>
        <v/>
      </c>
      <c r="E213" s="57" t="str">
        <f t="shared" si="16"/>
        <v/>
      </c>
      <c r="F213" s="57" t="str">
        <f t="shared" si="17"/>
        <v/>
      </c>
      <c r="G213" s="57" t="str">
        <f t="shared" si="18"/>
        <v/>
      </c>
      <c r="H213" s="57" t="str">
        <f t="shared" si="19"/>
        <v/>
      </c>
      <c r="K213" s="14" t="str">
        <f t="shared" si="20"/>
        <v/>
      </c>
    </row>
    <row r="214" spans="1:11" s="13" customFormat="1" x14ac:dyDescent="0.25">
      <c r="A214" s="13">
        <v>187</v>
      </c>
      <c r="C214" s="62" t="str">
        <f t="shared" si="14"/>
        <v/>
      </c>
      <c r="D214" s="57" t="str">
        <f t="shared" si="15"/>
        <v/>
      </c>
      <c r="E214" s="57" t="str">
        <f t="shared" si="16"/>
        <v/>
      </c>
      <c r="F214" s="57" t="str">
        <f t="shared" si="17"/>
        <v/>
      </c>
      <c r="G214" s="57" t="str">
        <f t="shared" si="18"/>
        <v/>
      </c>
      <c r="H214" s="57" t="str">
        <f t="shared" si="19"/>
        <v/>
      </c>
      <c r="K214" s="14" t="str">
        <f t="shared" si="20"/>
        <v/>
      </c>
    </row>
    <row r="215" spans="1:11" s="13" customFormat="1" x14ac:dyDescent="0.25">
      <c r="A215" s="13">
        <v>188</v>
      </c>
      <c r="C215" s="62" t="str">
        <f t="shared" si="14"/>
        <v/>
      </c>
      <c r="D215" s="57" t="str">
        <f t="shared" si="15"/>
        <v/>
      </c>
      <c r="E215" s="57" t="str">
        <f t="shared" si="16"/>
        <v/>
      </c>
      <c r="F215" s="57" t="str">
        <f t="shared" si="17"/>
        <v/>
      </c>
      <c r="G215" s="57" t="str">
        <f t="shared" si="18"/>
        <v/>
      </c>
      <c r="H215" s="57" t="str">
        <f t="shared" si="19"/>
        <v/>
      </c>
      <c r="K215" s="14" t="str">
        <f t="shared" si="20"/>
        <v/>
      </c>
    </row>
    <row r="216" spans="1:11" s="13" customFormat="1" x14ac:dyDescent="0.25">
      <c r="A216" s="13">
        <v>189</v>
      </c>
      <c r="C216" s="62" t="str">
        <f t="shared" si="14"/>
        <v/>
      </c>
      <c r="D216" s="57" t="str">
        <f t="shared" si="15"/>
        <v/>
      </c>
      <c r="E216" s="57" t="str">
        <f t="shared" si="16"/>
        <v/>
      </c>
      <c r="F216" s="57" t="str">
        <f t="shared" si="17"/>
        <v/>
      </c>
      <c r="G216" s="57" t="str">
        <f t="shared" si="18"/>
        <v/>
      </c>
      <c r="H216" s="57" t="str">
        <f t="shared" si="19"/>
        <v/>
      </c>
      <c r="K216" s="14" t="str">
        <f t="shared" si="20"/>
        <v/>
      </c>
    </row>
    <row r="217" spans="1:11" s="13" customFormat="1" x14ac:dyDescent="0.25">
      <c r="A217" s="13">
        <v>190</v>
      </c>
      <c r="C217" s="62" t="str">
        <f t="shared" si="14"/>
        <v/>
      </c>
      <c r="D217" s="57" t="str">
        <f t="shared" si="15"/>
        <v/>
      </c>
      <c r="E217" s="57" t="str">
        <f t="shared" si="16"/>
        <v/>
      </c>
      <c r="F217" s="57" t="str">
        <f t="shared" si="17"/>
        <v/>
      </c>
      <c r="G217" s="57" t="str">
        <f t="shared" si="18"/>
        <v/>
      </c>
      <c r="H217" s="57" t="str">
        <f t="shared" si="19"/>
        <v/>
      </c>
      <c r="K217" s="14" t="str">
        <f t="shared" si="20"/>
        <v/>
      </c>
    </row>
    <row r="218" spans="1:11" s="13" customFormat="1" x14ac:dyDescent="0.25">
      <c r="A218" s="13">
        <v>191</v>
      </c>
      <c r="C218" s="62" t="str">
        <f t="shared" si="14"/>
        <v/>
      </c>
      <c r="D218" s="57" t="str">
        <f t="shared" si="15"/>
        <v/>
      </c>
      <c r="E218" s="57" t="str">
        <f t="shared" si="16"/>
        <v/>
      </c>
      <c r="F218" s="57" t="str">
        <f t="shared" si="17"/>
        <v/>
      </c>
      <c r="G218" s="57" t="str">
        <f t="shared" si="18"/>
        <v/>
      </c>
      <c r="H218" s="57" t="str">
        <f t="shared" si="19"/>
        <v/>
      </c>
      <c r="K218" s="14" t="str">
        <f t="shared" si="20"/>
        <v/>
      </c>
    </row>
    <row r="219" spans="1:11" s="13" customFormat="1" x14ac:dyDescent="0.25">
      <c r="A219" s="13">
        <v>192</v>
      </c>
      <c r="C219" s="62" t="str">
        <f t="shared" ref="C219:C282" si="21">IF(E$12*E$16&lt;A219,"",A219)</f>
        <v/>
      </c>
      <c r="D219" s="57" t="str">
        <f t="shared" si="15"/>
        <v/>
      </c>
      <c r="E219" s="57" t="str">
        <f t="shared" si="16"/>
        <v/>
      </c>
      <c r="F219" s="57" t="str">
        <f t="shared" si="17"/>
        <v/>
      </c>
      <c r="G219" s="57" t="str">
        <f t="shared" si="18"/>
        <v/>
      </c>
      <c r="H219" s="57" t="str">
        <f t="shared" si="19"/>
        <v/>
      </c>
      <c r="K219" s="14" t="str">
        <f t="shared" si="20"/>
        <v/>
      </c>
    </row>
    <row r="220" spans="1:11" s="13" customFormat="1" x14ac:dyDescent="0.25">
      <c r="A220" s="13">
        <v>193</v>
      </c>
      <c r="C220" s="62" t="str">
        <f t="shared" si="21"/>
        <v/>
      </c>
      <c r="D220" s="57" t="str">
        <f t="shared" ref="D220:D283" si="22">IF(C220&lt;&gt;"",IF(E$18=1,(H$27*E$14/E$16)/(1-(1+(E$14/E$16))^(-E$12*E$16)),IF(OR(E$18=2,E$18=3),E220+F220,"")),"")</f>
        <v/>
      </c>
      <c r="E220" s="57" t="str">
        <f t="shared" ref="E220:E283" si="23">IF(C220&lt;&gt;"",H219*E$14/E$16,"")</f>
        <v/>
      </c>
      <c r="F220" s="57" t="str">
        <f t="shared" ref="F220:F283" si="24">IF(C220&lt;&gt;"",IF(E$18=1,D220-E220,IF(E$18=2,H$27/(E$12*E$16),IF(E$18=3,IF(E$12*E$16=C220,H$27,0),""))),"")</f>
        <v/>
      </c>
      <c r="G220" s="57" t="str">
        <f t="shared" ref="G220:G283" si="25">IF(C220&lt;&gt;"",G219+F220,"")</f>
        <v/>
      </c>
      <c r="H220" s="57" t="str">
        <f t="shared" ref="H220:H283" si="26">IF(C220&lt;&gt;"",H219-F220,"")</f>
        <v/>
      </c>
      <c r="K220" s="14" t="str">
        <f t="shared" ref="K220:K283" si="27">+D220</f>
        <v/>
      </c>
    </row>
    <row r="221" spans="1:11" s="13" customFormat="1" x14ac:dyDescent="0.25">
      <c r="A221" s="13">
        <v>194</v>
      </c>
      <c r="C221" s="62" t="str">
        <f t="shared" si="21"/>
        <v/>
      </c>
      <c r="D221" s="57" t="str">
        <f t="shared" si="22"/>
        <v/>
      </c>
      <c r="E221" s="57" t="str">
        <f t="shared" si="23"/>
        <v/>
      </c>
      <c r="F221" s="57" t="str">
        <f t="shared" si="24"/>
        <v/>
      </c>
      <c r="G221" s="57" t="str">
        <f t="shared" si="25"/>
        <v/>
      </c>
      <c r="H221" s="57" t="str">
        <f t="shared" si="26"/>
        <v/>
      </c>
      <c r="K221" s="14" t="str">
        <f t="shared" si="27"/>
        <v/>
      </c>
    </row>
    <row r="222" spans="1:11" s="13" customFormat="1" x14ac:dyDescent="0.25">
      <c r="A222" s="13">
        <v>195</v>
      </c>
      <c r="C222" s="62" t="str">
        <f t="shared" si="21"/>
        <v/>
      </c>
      <c r="D222" s="57" t="str">
        <f t="shared" si="22"/>
        <v/>
      </c>
      <c r="E222" s="57" t="str">
        <f t="shared" si="23"/>
        <v/>
      </c>
      <c r="F222" s="57" t="str">
        <f t="shared" si="24"/>
        <v/>
      </c>
      <c r="G222" s="57" t="str">
        <f t="shared" si="25"/>
        <v/>
      </c>
      <c r="H222" s="57" t="str">
        <f t="shared" si="26"/>
        <v/>
      </c>
      <c r="K222" s="14" t="str">
        <f t="shared" si="27"/>
        <v/>
      </c>
    </row>
    <row r="223" spans="1:11" s="13" customFormat="1" x14ac:dyDescent="0.25">
      <c r="A223" s="13">
        <v>196</v>
      </c>
      <c r="C223" s="62" t="str">
        <f t="shared" si="21"/>
        <v/>
      </c>
      <c r="D223" s="57" t="str">
        <f t="shared" si="22"/>
        <v/>
      </c>
      <c r="E223" s="57" t="str">
        <f t="shared" si="23"/>
        <v/>
      </c>
      <c r="F223" s="57" t="str">
        <f t="shared" si="24"/>
        <v/>
      </c>
      <c r="G223" s="57" t="str">
        <f t="shared" si="25"/>
        <v/>
      </c>
      <c r="H223" s="57" t="str">
        <f t="shared" si="26"/>
        <v/>
      </c>
      <c r="K223" s="14" t="str">
        <f t="shared" si="27"/>
        <v/>
      </c>
    </row>
    <row r="224" spans="1:11" s="13" customFormat="1" x14ac:dyDescent="0.25">
      <c r="A224" s="13">
        <v>197</v>
      </c>
      <c r="C224" s="62" t="str">
        <f t="shared" si="21"/>
        <v/>
      </c>
      <c r="D224" s="57" t="str">
        <f t="shared" si="22"/>
        <v/>
      </c>
      <c r="E224" s="57" t="str">
        <f t="shared" si="23"/>
        <v/>
      </c>
      <c r="F224" s="57" t="str">
        <f t="shared" si="24"/>
        <v/>
      </c>
      <c r="G224" s="57" t="str">
        <f t="shared" si="25"/>
        <v/>
      </c>
      <c r="H224" s="57" t="str">
        <f t="shared" si="26"/>
        <v/>
      </c>
      <c r="K224" s="14" t="str">
        <f t="shared" si="27"/>
        <v/>
      </c>
    </row>
    <row r="225" spans="1:11" s="13" customFormat="1" x14ac:dyDescent="0.25">
      <c r="A225" s="13">
        <v>198</v>
      </c>
      <c r="C225" s="62" t="str">
        <f t="shared" si="21"/>
        <v/>
      </c>
      <c r="D225" s="57" t="str">
        <f t="shared" si="22"/>
        <v/>
      </c>
      <c r="E225" s="57" t="str">
        <f t="shared" si="23"/>
        <v/>
      </c>
      <c r="F225" s="57" t="str">
        <f t="shared" si="24"/>
        <v/>
      </c>
      <c r="G225" s="57" t="str">
        <f t="shared" si="25"/>
        <v/>
      </c>
      <c r="H225" s="57" t="str">
        <f t="shared" si="26"/>
        <v/>
      </c>
      <c r="K225" s="14" t="str">
        <f t="shared" si="27"/>
        <v/>
      </c>
    </row>
    <row r="226" spans="1:11" s="13" customFormat="1" x14ac:dyDescent="0.25">
      <c r="A226" s="13">
        <v>199</v>
      </c>
      <c r="C226" s="62" t="str">
        <f t="shared" si="21"/>
        <v/>
      </c>
      <c r="D226" s="57" t="str">
        <f t="shared" si="22"/>
        <v/>
      </c>
      <c r="E226" s="57" t="str">
        <f t="shared" si="23"/>
        <v/>
      </c>
      <c r="F226" s="57" t="str">
        <f t="shared" si="24"/>
        <v/>
      </c>
      <c r="G226" s="57" t="str">
        <f t="shared" si="25"/>
        <v/>
      </c>
      <c r="H226" s="57" t="str">
        <f t="shared" si="26"/>
        <v/>
      </c>
      <c r="K226" s="14" t="str">
        <f t="shared" si="27"/>
        <v/>
      </c>
    </row>
    <row r="227" spans="1:11" s="13" customFormat="1" x14ac:dyDescent="0.25">
      <c r="A227" s="13">
        <v>200</v>
      </c>
      <c r="C227" s="62" t="str">
        <f t="shared" si="21"/>
        <v/>
      </c>
      <c r="D227" s="57" t="str">
        <f t="shared" si="22"/>
        <v/>
      </c>
      <c r="E227" s="57" t="str">
        <f t="shared" si="23"/>
        <v/>
      </c>
      <c r="F227" s="57" t="str">
        <f t="shared" si="24"/>
        <v/>
      </c>
      <c r="G227" s="57" t="str">
        <f t="shared" si="25"/>
        <v/>
      </c>
      <c r="H227" s="57" t="str">
        <f t="shared" si="26"/>
        <v/>
      </c>
      <c r="K227" s="14" t="str">
        <f t="shared" si="27"/>
        <v/>
      </c>
    </row>
    <row r="228" spans="1:11" s="13" customFormat="1" x14ac:dyDescent="0.25">
      <c r="A228" s="13">
        <v>201</v>
      </c>
      <c r="C228" s="62" t="str">
        <f t="shared" si="21"/>
        <v/>
      </c>
      <c r="D228" s="57" t="str">
        <f t="shared" si="22"/>
        <v/>
      </c>
      <c r="E228" s="57" t="str">
        <f t="shared" si="23"/>
        <v/>
      </c>
      <c r="F228" s="57" t="str">
        <f t="shared" si="24"/>
        <v/>
      </c>
      <c r="G228" s="57" t="str">
        <f t="shared" si="25"/>
        <v/>
      </c>
      <c r="H228" s="57" t="str">
        <f t="shared" si="26"/>
        <v/>
      </c>
      <c r="K228" s="14" t="str">
        <f t="shared" si="27"/>
        <v/>
      </c>
    </row>
    <row r="229" spans="1:11" s="13" customFormat="1" x14ac:dyDescent="0.25">
      <c r="A229" s="13">
        <v>202</v>
      </c>
      <c r="C229" s="62" t="str">
        <f t="shared" si="21"/>
        <v/>
      </c>
      <c r="D229" s="57" t="str">
        <f t="shared" si="22"/>
        <v/>
      </c>
      <c r="E229" s="57" t="str">
        <f t="shared" si="23"/>
        <v/>
      </c>
      <c r="F229" s="57" t="str">
        <f t="shared" si="24"/>
        <v/>
      </c>
      <c r="G229" s="57" t="str">
        <f t="shared" si="25"/>
        <v/>
      </c>
      <c r="H229" s="57" t="str">
        <f t="shared" si="26"/>
        <v/>
      </c>
      <c r="K229" s="14" t="str">
        <f t="shared" si="27"/>
        <v/>
      </c>
    </row>
    <row r="230" spans="1:11" s="13" customFormat="1" x14ac:dyDescent="0.25">
      <c r="A230" s="13">
        <v>203</v>
      </c>
      <c r="C230" s="62" t="str">
        <f t="shared" si="21"/>
        <v/>
      </c>
      <c r="D230" s="57" t="str">
        <f t="shared" si="22"/>
        <v/>
      </c>
      <c r="E230" s="57" t="str">
        <f t="shared" si="23"/>
        <v/>
      </c>
      <c r="F230" s="57" t="str">
        <f t="shared" si="24"/>
        <v/>
      </c>
      <c r="G230" s="57" t="str">
        <f t="shared" si="25"/>
        <v/>
      </c>
      <c r="H230" s="57" t="str">
        <f t="shared" si="26"/>
        <v/>
      </c>
      <c r="K230" s="14" t="str">
        <f t="shared" si="27"/>
        <v/>
      </c>
    </row>
    <row r="231" spans="1:11" s="13" customFormat="1" x14ac:dyDescent="0.25">
      <c r="A231" s="13">
        <v>204</v>
      </c>
      <c r="C231" s="62" t="str">
        <f t="shared" si="21"/>
        <v/>
      </c>
      <c r="D231" s="57" t="str">
        <f t="shared" si="22"/>
        <v/>
      </c>
      <c r="E231" s="57" t="str">
        <f t="shared" si="23"/>
        <v/>
      </c>
      <c r="F231" s="57" t="str">
        <f t="shared" si="24"/>
        <v/>
      </c>
      <c r="G231" s="57" t="str">
        <f t="shared" si="25"/>
        <v/>
      </c>
      <c r="H231" s="57" t="str">
        <f t="shared" si="26"/>
        <v/>
      </c>
      <c r="K231" s="14" t="str">
        <f t="shared" si="27"/>
        <v/>
      </c>
    </row>
    <row r="232" spans="1:11" s="13" customFormat="1" x14ac:dyDescent="0.25">
      <c r="A232" s="13">
        <v>205</v>
      </c>
      <c r="C232" s="62" t="str">
        <f t="shared" si="21"/>
        <v/>
      </c>
      <c r="D232" s="57" t="str">
        <f t="shared" si="22"/>
        <v/>
      </c>
      <c r="E232" s="57" t="str">
        <f t="shared" si="23"/>
        <v/>
      </c>
      <c r="F232" s="57" t="str">
        <f t="shared" si="24"/>
        <v/>
      </c>
      <c r="G232" s="57" t="str">
        <f t="shared" si="25"/>
        <v/>
      </c>
      <c r="H232" s="57" t="str">
        <f t="shared" si="26"/>
        <v/>
      </c>
      <c r="K232" s="14" t="str">
        <f t="shared" si="27"/>
        <v/>
      </c>
    </row>
    <row r="233" spans="1:11" s="13" customFormat="1" x14ac:dyDescent="0.25">
      <c r="A233" s="13">
        <v>206</v>
      </c>
      <c r="C233" s="62" t="str">
        <f t="shared" si="21"/>
        <v/>
      </c>
      <c r="D233" s="57" t="str">
        <f t="shared" si="22"/>
        <v/>
      </c>
      <c r="E233" s="57" t="str">
        <f t="shared" si="23"/>
        <v/>
      </c>
      <c r="F233" s="57" t="str">
        <f t="shared" si="24"/>
        <v/>
      </c>
      <c r="G233" s="57" t="str">
        <f t="shared" si="25"/>
        <v/>
      </c>
      <c r="H233" s="57" t="str">
        <f t="shared" si="26"/>
        <v/>
      </c>
      <c r="K233" s="14" t="str">
        <f t="shared" si="27"/>
        <v/>
      </c>
    </row>
    <row r="234" spans="1:11" s="13" customFormat="1" x14ac:dyDescent="0.25">
      <c r="A234" s="13">
        <v>207</v>
      </c>
      <c r="C234" s="62" t="str">
        <f t="shared" si="21"/>
        <v/>
      </c>
      <c r="D234" s="57" t="str">
        <f t="shared" si="22"/>
        <v/>
      </c>
      <c r="E234" s="57" t="str">
        <f t="shared" si="23"/>
        <v/>
      </c>
      <c r="F234" s="57" t="str">
        <f t="shared" si="24"/>
        <v/>
      </c>
      <c r="G234" s="57" t="str">
        <f t="shared" si="25"/>
        <v/>
      </c>
      <c r="H234" s="57" t="str">
        <f t="shared" si="26"/>
        <v/>
      </c>
      <c r="K234" s="14" t="str">
        <f t="shared" si="27"/>
        <v/>
      </c>
    </row>
    <row r="235" spans="1:11" s="13" customFormat="1" x14ac:dyDescent="0.25">
      <c r="A235" s="13">
        <v>208</v>
      </c>
      <c r="C235" s="62" t="str">
        <f t="shared" si="21"/>
        <v/>
      </c>
      <c r="D235" s="57" t="str">
        <f t="shared" si="22"/>
        <v/>
      </c>
      <c r="E235" s="57" t="str">
        <f t="shared" si="23"/>
        <v/>
      </c>
      <c r="F235" s="57" t="str">
        <f t="shared" si="24"/>
        <v/>
      </c>
      <c r="G235" s="57" t="str">
        <f t="shared" si="25"/>
        <v/>
      </c>
      <c r="H235" s="57" t="str">
        <f t="shared" si="26"/>
        <v/>
      </c>
      <c r="K235" s="14" t="str">
        <f t="shared" si="27"/>
        <v/>
      </c>
    </row>
    <row r="236" spans="1:11" s="13" customFormat="1" x14ac:dyDescent="0.25">
      <c r="A236" s="13">
        <v>209</v>
      </c>
      <c r="C236" s="62" t="str">
        <f t="shared" si="21"/>
        <v/>
      </c>
      <c r="D236" s="57" t="str">
        <f t="shared" si="22"/>
        <v/>
      </c>
      <c r="E236" s="57" t="str">
        <f t="shared" si="23"/>
        <v/>
      </c>
      <c r="F236" s="57" t="str">
        <f t="shared" si="24"/>
        <v/>
      </c>
      <c r="G236" s="57" t="str">
        <f t="shared" si="25"/>
        <v/>
      </c>
      <c r="H236" s="57" t="str">
        <f t="shared" si="26"/>
        <v/>
      </c>
      <c r="K236" s="14" t="str">
        <f t="shared" si="27"/>
        <v/>
      </c>
    </row>
    <row r="237" spans="1:11" s="13" customFormat="1" x14ac:dyDescent="0.25">
      <c r="A237" s="13">
        <v>210</v>
      </c>
      <c r="C237" s="62" t="str">
        <f t="shared" si="21"/>
        <v/>
      </c>
      <c r="D237" s="57" t="str">
        <f t="shared" si="22"/>
        <v/>
      </c>
      <c r="E237" s="57" t="str">
        <f t="shared" si="23"/>
        <v/>
      </c>
      <c r="F237" s="57" t="str">
        <f t="shared" si="24"/>
        <v/>
      </c>
      <c r="G237" s="57" t="str">
        <f t="shared" si="25"/>
        <v/>
      </c>
      <c r="H237" s="57" t="str">
        <f t="shared" si="26"/>
        <v/>
      </c>
      <c r="K237" s="14" t="str">
        <f t="shared" si="27"/>
        <v/>
      </c>
    </row>
    <row r="238" spans="1:11" s="13" customFormat="1" x14ac:dyDescent="0.25">
      <c r="A238" s="13">
        <v>211</v>
      </c>
      <c r="C238" s="62" t="str">
        <f t="shared" si="21"/>
        <v/>
      </c>
      <c r="D238" s="57" t="str">
        <f t="shared" si="22"/>
        <v/>
      </c>
      <c r="E238" s="57" t="str">
        <f t="shared" si="23"/>
        <v/>
      </c>
      <c r="F238" s="57" t="str">
        <f t="shared" si="24"/>
        <v/>
      </c>
      <c r="G238" s="57" t="str">
        <f t="shared" si="25"/>
        <v/>
      </c>
      <c r="H238" s="57" t="str">
        <f t="shared" si="26"/>
        <v/>
      </c>
      <c r="K238" s="14" t="str">
        <f t="shared" si="27"/>
        <v/>
      </c>
    </row>
    <row r="239" spans="1:11" s="13" customFormat="1" x14ac:dyDescent="0.25">
      <c r="A239" s="13">
        <v>212</v>
      </c>
      <c r="C239" s="62" t="str">
        <f t="shared" si="21"/>
        <v/>
      </c>
      <c r="D239" s="57" t="str">
        <f t="shared" si="22"/>
        <v/>
      </c>
      <c r="E239" s="57" t="str">
        <f t="shared" si="23"/>
        <v/>
      </c>
      <c r="F239" s="57" t="str">
        <f t="shared" si="24"/>
        <v/>
      </c>
      <c r="G239" s="57" t="str">
        <f t="shared" si="25"/>
        <v/>
      </c>
      <c r="H239" s="57" t="str">
        <f t="shared" si="26"/>
        <v/>
      </c>
      <c r="K239" s="14" t="str">
        <f t="shared" si="27"/>
        <v/>
      </c>
    </row>
    <row r="240" spans="1:11" s="13" customFormat="1" x14ac:dyDescent="0.25">
      <c r="A240" s="13">
        <v>213</v>
      </c>
      <c r="C240" s="62" t="str">
        <f t="shared" si="21"/>
        <v/>
      </c>
      <c r="D240" s="57" t="str">
        <f t="shared" si="22"/>
        <v/>
      </c>
      <c r="E240" s="57" t="str">
        <f t="shared" si="23"/>
        <v/>
      </c>
      <c r="F240" s="57" t="str">
        <f t="shared" si="24"/>
        <v/>
      </c>
      <c r="G240" s="57" t="str">
        <f t="shared" si="25"/>
        <v/>
      </c>
      <c r="H240" s="57" t="str">
        <f t="shared" si="26"/>
        <v/>
      </c>
      <c r="K240" s="14" t="str">
        <f t="shared" si="27"/>
        <v/>
      </c>
    </row>
    <row r="241" spans="1:11" s="13" customFormat="1" x14ac:dyDescent="0.25">
      <c r="A241" s="13">
        <v>214</v>
      </c>
      <c r="C241" s="62" t="str">
        <f t="shared" si="21"/>
        <v/>
      </c>
      <c r="D241" s="57" t="str">
        <f t="shared" si="22"/>
        <v/>
      </c>
      <c r="E241" s="57" t="str">
        <f t="shared" si="23"/>
        <v/>
      </c>
      <c r="F241" s="57" t="str">
        <f t="shared" si="24"/>
        <v/>
      </c>
      <c r="G241" s="57" t="str">
        <f t="shared" si="25"/>
        <v/>
      </c>
      <c r="H241" s="57" t="str">
        <f t="shared" si="26"/>
        <v/>
      </c>
      <c r="K241" s="14" t="str">
        <f t="shared" si="27"/>
        <v/>
      </c>
    </row>
    <row r="242" spans="1:11" s="13" customFormat="1" x14ac:dyDescent="0.25">
      <c r="A242" s="13">
        <v>215</v>
      </c>
      <c r="C242" s="62" t="str">
        <f t="shared" si="21"/>
        <v/>
      </c>
      <c r="D242" s="57" t="str">
        <f t="shared" si="22"/>
        <v/>
      </c>
      <c r="E242" s="57" t="str">
        <f t="shared" si="23"/>
        <v/>
      </c>
      <c r="F242" s="57" t="str">
        <f t="shared" si="24"/>
        <v/>
      </c>
      <c r="G242" s="57" t="str">
        <f t="shared" si="25"/>
        <v/>
      </c>
      <c r="H242" s="57" t="str">
        <f t="shared" si="26"/>
        <v/>
      </c>
      <c r="K242" s="14" t="str">
        <f t="shared" si="27"/>
        <v/>
      </c>
    </row>
    <row r="243" spans="1:11" s="13" customFormat="1" x14ac:dyDescent="0.25">
      <c r="A243" s="13">
        <v>216</v>
      </c>
      <c r="C243" s="62" t="str">
        <f t="shared" si="21"/>
        <v/>
      </c>
      <c r="D243" s="57" t="str">
        <f t="shared" si="22"/>
        <v/>
      </c>
      <c r="E243" s="57" t="str">
        <f t="shared" si="23"/>
        <v/>
      </c>
      <c r="F243" s="57" t="str">
        <f t="shared" si="24"/>
        <v/>
      </c>
      <c r="G243" s="57" t="str">
        <f t="shared" si="25"/>
        <v/>
      </c>
      <c r="H243" s="57" t="str">
        <f t="shared" si="26"/>
        <v/>
      </c>
      <c r="K243" s="14" t="str">
        <f t="shared" si="27"/>
        <v/>
      </c>
    </row>
    <row r="244" spans="1:11" s="13" customFormat="1" x14ac:dyDescent="0.25">
      <c r="A244" s="13">
        <v>217</v>
      </c>
      <c r="C244" s="62" t="str">
        <f t="shared" si="21"/>
        <v/>
      </c>
      <c r="D244" s="57" t="str">
        <f t="shared" si="22"/>
        <v/>
      </c>
      <c r="E244" s="57" t="str">
        <f t="shared" si="23"/>
        <v/>
      </c>
      <c r="F244" s="57" t="str">
        <f t="shared" si="24"/>
        <v/>
      </c>
      <c r="G244" s="57" t="str">
        <f t="shared" si="25"/>
        <v/>
      </c>
      <c r="H244" s="57" t="str">
        <f t="shared" si="26"/>
        <v/>
      </c>
      <c r="K244" s="14" t="str">
        <f t="shared" si="27"/>
        <v/>
      </c>
    </row>
    <row r="245" spans="1:11" s="13" customFormat="1" x14ac:dyDescent="0.25">
      <c r="A245" s="13">
        <v>218</v>
      </c>
      <c r="C245" s="62" t="str">
        <f t="shared" si="21"/>
        <v/>
      </c>
      <c r="D245" s="57" t="str">
        <f t="shared" si="22"/>
        <v/>
      </c>
      <c r="E245" s="57" t="str">
        <f t="shared" si="23"/>
        <v/>
      </c>
      <c r="F245" s="57" t="str">
        <f t="shared" si="24"/>
        <v/>
      </c>
      <c r="G245" s="57" t="str">
        <f t="shared" si="25"/>
        <v/>
      </c>
      <c r="H245" s="57" t="str">
        <f t="shared" si="26"/>
        <v/>
      </c>
      <c r="K245" s="14" t="str">
        <f t="shared" si="27"/>
        <v/>
      </c>
    </row>
    <row r="246" spans="1:11" s="13" customFormat="1" x14ac:dyDescent="0.25">
      <c r="A246" s="13">
        <v>219</v>
      </c>
      <c r="C246" s="62" t="str">
        <f t="shared" si="21"/>
        <v/>
      </c>
      <c r="D246" s="57" t="str">
        <f t="shared" si="22"/>
        <v/>
      </c>
      <c r="E246" s="57" t="str">
        <f t="shared" si="23"/>
        <v/>
      </c>
      <c r="F246" s="57" t="str">
        <f t="shared" si="24"/>
        <v/>
      </c>
      <c r="G246" s="57" t="str">
        <f t="shared" si="25"/>
        <v/>
      </c>
      <c r="H246" s="57" t="str">
        <f t="shared" si="26"/>
        <v/>
      </c>
      <c r="K246" s="14" t="str">
        <f t="shared" si="27"/>
        <v/>
      </c>
    </row>
    <row r="247" spans="1:11" s="13" customFormat="1" x14ac:dyDescent="0.25">
      <c r="A247" s="13">
        <v>220</v>
      </c>
      <c r="C247" s="62" t="str">
        <f t="shared" si="21"/>
        <v/>
      </c>
      <c r="D247" s="57" t="str">
        <f t="shared" si="22"/>
        <v/>
      </c>
      <c r="E247" s="57" t="str">
        <f t="shared" si="23"/>
        <v/>
      </c>
      <c r="F247" s="57" t="str">
        <f t="shared" si="24"/>
        <v/>
      </c>
      <c r="G247" s="57" t="str">
        <f t="shared" si="25"/>
        <v/>
      </c>
      <c r="H247" s="57" t="str">
        <f t="shared" si="26"/>
        <v/>
      </c>
      <c r="K247" s="14" t="str">
        <f t="shared" si="27"/>
        <v/>
      </c>
    </row>
    <row r="248" spans="1:11" s="13" customFormat="1" x14ac:dyDescent="0.25">
      <c r="A248" s="13">
        <v>221</v>
      </c>
      <c r="C248" s="62" t="str">
        <f t="shared" si="21"/>
        <v/>
      </c>
      <c r="D248" s="57" t="str">
        <f t="shared" si="22"/>
        <v/>
      </c>
      <c r="E248" s="57" t="str">
        <f t="shared" si="23"/>
        <v/>
      </c>
      <c r="F248" s="57" t="str">
        <f t="shared" si="24"/>
        <v/>
      </c>
      <c r="G248" s="57" t="str">
        <f t="shared" si="25"/>
        <v/>
      </c>
      <c r="H248" s="57" t="str">
        <f t="shared" si="26"/>
        <v/>
      </c>
      <c r="K248" s="14" t="str">
        <f t="shared" si="27"/>
        <v/>
      </c>
    </row>
    <row r="249" spans="1:11" s="13" customFormat="1" x14ac:dyDescent="0.25">
      <c r="A249" s="13">
        <v>222</v>
      </c>
      <c r="C249" s="62" t="str">
        <f t="shared" si="21"/>
        <v/>
      </c>
      <c r="D249" s="57" t="str">
        <f t="shared" si="22"/>
        <v/>
      </c>
      <c r="E249" s="57" t="str">
        <f t="shared" si="23"/>
        <v/>
      </c>
      <c r="F249" s="57" t="str">
        <f t="shared" si="24"/>
        <v/>
      </c>
      <c r="G249" s="57" t="str">
        <f t="shared" si="25"/>
        <v/>
      </c>
      <c r="H249" s="57" t="str">
        <f t="shared" si="26"/>
        <v/>
      </c>
      <c r="K249" s="14" t="str">
        <f t="shared" si="27"/>
        <v/>
      </c>
    </row>
    <row r="250" spans="1:11" s="13" customFormat="1" x14ac:dyDescent="0.25">
      <c r="A250" s="13">
        <v>223</v>
      </c>
      <c r="C250" s="62" t="str">
        <f t="shared" si="21"/>
        <v/>
      </c>
      <c r="D250" s="57" t="str">
        <f t="shared" si="22"/>
        <v/>
      </c>
      <c r="E250" s="57" t="str">
        <f t="shared" si="23"/>
        <v/>
      </c>
      <c r="F250" s="57" t="str">
        <f t="shared" si="24"/>
        <v/>
      </c>
      <c r="G250" s="57" t="str">
        <f t="shared" si="25"/>
        <v/>
      </c>
      <c r="H250" s="57" t="str">
        <f t="shared" si="26"/>
        <v/>
      </c>
      <c r="K250" s="14" t="str">
        <f t="shared" si="27"/>
        <v/>
      </c>
    </row>
    <row r="251" spans="1:11" s="13" customFormat="1" x14ac:dyDescent="0.25">
      <c r="A251" s="13">
        <v>224</v>
      </c>
      <c r="C251" s="62" t="str">
        <f t="shared" si="21"/>
        <v/>
      </c>
      <c r="D251" s="57" t="str">
        <f t="shared" si="22"/>
        <v/>
      </c>
      <c r="E251" s="57" t="str">
        <f t="shared" si="23"/>
        <v/>
      </c>
      <c r="F251" s="57" t="str">
        <f t="shared" si="24"/>
        <v/>
      </c>
      <c r="G251" s="57" t="str">
        <f t="shared" si="25"/>
        <v/>
      </c>
      <c r="H251" s="57" t="str">
        <f t="shared" si="26"/>
        <v/>
      </c>
      <c r="K251" s="14" t="str">
        <f t="shared" si="27"/>
        <v/>
      </c>
    </row>
    <row r="252" spans="1:11" s="13" customFormat="1" x14ac:dyDescent="0.25">
      <c r="A252" s="13">
        <v>225</v>
      </c>
      <c r="C252" s="62" t="str">
        <f t="shared" si="21"/>
        <v/>
      </c>
      <c r="D252" s="57" t="str">
        <f t="shared" si="22"/>
        <v/>
      </c>
      <c r="E252" s="57" t="str">
        <f t="shared" si="23"/>
        <v/>
      </c>
      <c r="F252" s="57" t="str">
        <f t="shared" si="24"/>
        <v/>
      </c>
      <c r="G252" s="57" t="str">
        <f t="shared" si="25"/>
        <v/>
      </c>
      <c r="H252" s="57" t="str">
        <f t="shared" si="26"/>
        <v/>
      </c>
      <c r="K252" s="14" t="str">
        <f t="shared" si="27"/>
        <v/>
      </c>
    </row>
    <row r="253" spans="1:11" s="13" customFormat="1" x14ac:dyDescent="0.25">
      <c r="A253" s="13">
        <v>226</v>
      </c>
      <c r="C253" s="62" t="str">
        <f t="shared" si="21"/>
        <v/>
      </c>
      <c r="D253" s="57" t="str">
        <f t="shared" si="22"/>
        <v/>
      </c>
      <c r="E253" s="57" t="str">
        <f t="shared" si="23"/>
        <v/>
      </c>
      <c r="F253" s="57" t="str">
        <f t="shared" si="24"/>
        <v/>
      </c>
      <c r="G253" s="57" t="str">
        <f t="shared" si="25"/>
        <v/>
      </c>
      <c r="H253" s="57" t="str">
        <f t="shared" si="26"/>
        <v/>
      </c>
      <c r="K253" s="14" t="str">
        <f t="shared" si="27"/>
        <v/>
      </c>
    </row>
    <row r="254" spans="1:11" s="13" customFormat="1" x14ac:dyDescent="0.25">
      <c r="A254" s="13">
        <v>227</v>
      </c>
      <c r="C254" s="62" t="str">
        <f t="shared" si="21"/>
        <v/>
      </c>
      <c r="D254" s="57" t="str">
        <f t="shared" si="22"/>
        <v/>
      </c>
      <c r="E254" s="57" t="str">
        <f t="shared" si="23"/>
        <v/>
      </c>
      <c r="F254" s="57" t="str">
        <f t="shared" si="24"/>
        <v/>
      </c>
      <c r="G254" s="57" t="str">
        <f t="shared" si="25"/>
        <v/>
      </c>
      <c r="H254" s="57" t="str">
        <f t="shared" si="26"/>
        <v/>
      </c>
      <c r="K254" s="14" t="str">
        <f t="shared" si="27"/>
        <v/>
      </c>
    </row>
    <row r="255" spans="1:11" s="13" customFormat="1" x14ac:dyDescent="0.25">
      <c r="A255" s="13">
        <v>228</v>
      </c>
      <c r="C255" s="62" t="str">
        <f t="shared" si="21"/>
        <v/>
      </c>
      <c r="D255" s="57" t="str">
        <f t="shared" si="22"/>
        <v/>
      </c>
      <c r="E255" s="57" t="str">
        <f t="shared" si="23"/>
        <v/>
      </c>
      <c r="F255" s="57" t="str">
        <f t="shared" si="24"/>
        <v/>
      </c>
      <c r="G255" s="57" t="str">
        <f t="shared" si="25"/>
        <v/>
      </c>
      <c r="H255" s="57" t="str">
        <f t="shared" si="26"/>
        <v/>
      </c>
      <c r="K255" s="14" t="str">
        <f t="shared" si="27"/>
        <v/>
      </c>
    </row>
    <row r="256" spans="1:11" s="13" customFormat="1" x14ac:dyDescent="0.25">
      <c r="A256" s="13">
        <v>229</v>
      </c>
      <c r="C256" s="62" t="str">
        <f t="shared" si="21"/>
        <v/>
      </c>
      <c r="D256" s="57" t="str">
        <f t="shared" si="22"/>
        <v/>
      </c>
      <c r="E256" s="57" t="str">
        <f t="shared" si="23"/>
        <v/>
      </c>
      <c r="F256" s="57" t="str">
        <f t="shared" si="24"/>
        <v/>
      </c>
      <c r="G256" s="57" t="str">
        <f t="shared" si="25"/>
        <v/>
      </c>
      <c r="H256" s="57" t="str">
        <f t="shared" si="26"/>
        <v/>
      </c>
      <c r="K256" s="14" t="str">
        <f t="shared" si="27"/>
        <v/>
      </c>
    </row>
    <row r="257" spans="1:11" s="13" customFormat="1" x14ac:dyDescent="0.25">
      <c r="A257" s="13">
        <v>230</v>
      </c>
      <c r="C257" s="62" t="str">
        <f t="shared" si="21"/>
        <v/>
      </c>
      <c r="D257" s="57" t="str">
        <f t="shared" si="22"/>
        <v/>
      </c>
      <c r="E257" s="57" t="str">
        <f t="shared" si="23"/>
        <v/>
      </c>
      <c r="F257" s="57" t="str">
        <f t="shared" si="24"/>
        <v/>
      </c>
      <c r="G257" s="57" t="str">
        <f t="shared" si="25"/>
        <v/>
      </c>
      <c r="H257" s="57" t="str">
        <f t="shared" si="26"/>
        <v/>
      </c>
      <c r="K257" s="14" t="str">
        <f t="shared" si="27"/>
        <v/>
      </c>
    </row>
    <row r="258" spans="1:11" s="13" customFormat="1" x14ac:dyDescent="0.25">
      <c r="A258" s="13">
        <v>231</v>
      </c>
      <c r="C258" s="62" t="str">
        <f t="shared" si="21"/>
        <v/>
      </c>
      <c r="D258" s="57" t="str">
        <f t="shared" si="22"/>
        <v/>
      </c>
      <c r="E258" s="57" t="str">
        <f t="shared" si="23"/>
        <v/>
      </c>
      <c r="F258" s="57" t="str">
        <f t="shared" si="24"/>
        <v/>
      </c>
      <c r="G258" s="57" t="str">
        <f t="shared" si="25"/>
        <v/>
      </c>
      <c r="H258" s="57" t="str">
        <f t="shared" si="26"/>
        <v/>
      </c>
      <c r="K258" s="14" t="str">
        <f t="shared" si="27"/>
        <v/>
      </c>
    </row>
    <row r="259" spans="1:11" s="13" customFormat="1" x14ac:dyDescent="0.25">
      <c r="A259" s="13">
        <v>232</v>
      </c>
      <c r="C259" s="62" t="str">
        <f t="shared" si="21"/>
        <v/>
      </c>
      <c r="D259" s="57" t="str">
        <f t="shared" si="22"/>
        <v/>
      </c>
      <c r="E259" s="57" t="str">
        <f t="shared" si="23"/>
        <v/>
      </c>
      <c r="F259" s="57" t="str">
        <f t="shared" si="24"/>
        <v/>
      </c>
      <c r="G259" s="57" t="str">
        <f t="shared" si="25"/>
        <v/>
      </c>
      <c r="H259" s="57" t="str">
        <f t="shared" si="26"/>
        <v/>
      </c>
      <c r="K259" s="14" t="str">
        <f t="shared" si="27"/>
        <v/>
      </c>
    </row>
    <row r="260" spans="1:11" s="13" customFormat="1" x14ac:dyDescent="0.25">
      <c r="A260" s="13">
        <v>233</v>
      </c>
      <c r="C260" s="62" t="str">
        <f t="shared" si="21"/>
        <v/>
      </c>
      <c r="D260" s="57" t="str">
        <f t="shared" si="22"/>
        <v/>
      </c>
      <c r="E260" s="57" t="str">
        <f t="shared" si="23"/>
        <v/>
      </c>
      <c r="F260" s="57" t="str">
        <f t="shared" si="24"/>
        <v/>
      </c>
      <c r="G260" s="57" t="str">
        <f t="shared" si="25"/>
        <v/>
      </c>
      <c r="H260" s="57" t="str">
        <f t="shared" si="26"/>
        <v/>
      </c>
      <c r="K260" s="14" t="str">
        <f t="shared" si="27"/>
        <v/>
      </c>
    </row>
    <row r="261" spans="1:11" s="13" customFormat="1" x14ac:dyDescent="0.25">
      <c r="A261" s="13">
        <v>234</v>
      </c>
      <c r="C261" s="62" t="str">
        <f t="shared" si="21"/>
        <v/>
      </c>
      <c r="D261" s="57" t="str">
        <f t="shared" si="22"/>
        <v/>
      </c>
      <c r="E261" s="57" t="str">
        <f t="shared" si="23"/>
        <v/>
      </c>
      <c r="F261" s="57" t="str">
        <f t="shared" si="24"/>
        <v/>
      </c>
      <c r="G261" s="57" t="str">
        <f t="shared" si="25"/>
        <v/>
      </c>
      <c r="H261" s="57" t="str">
        <f t="shared" si="26"/>
        <v/>
      </c>
      <c r="K261" s="14" t="str">
        <f t="shared" si="27"/>
        <v/>
      </c>
    </row>
    <row r="262" spans="1:11" s="13" customFormat="1" x14ac:dyDescent="0.25">
      <c r="A262" s="13">
        <v>235</v>
      </c>
      <c r="C262" s="62" t="str">
        <f t="shared" si="21"/>
        <v/>
      </c>
      <c r="D262" s="57" t="str">
        <f t="shared" si="22"/>
        <v/>
      </c>
      <c r="E262" s="57" t="str">
        <f t="shared" si="23"/>
        <v/>
      </c>
      <c r="F262" s="57" t="str">
        <f t="shared" si="24"/>
        <v/>
      </c>
      <c r="G262" s="57" t="str">
        <f t="shared" si="25"/>
        <v/>
      </c>
      <c r="H262" s="57" t="str">
        <f t="shared" si="26"/>
        <v/>
      </c>
      <c r="K262" s="14" t="str">
        <f t="shared" si="27"/>
        <v/>
      </c>
    </row>
    <row r="263" spans="1:11" s="13" customFormat="1" x14ac:dyDescent="0.25">
      <c r="A263" s="13">
        <v>236</v>
      </c>
      <c r="C263" s="62" t="str">
        <f t="shared" si="21"/>
        <v/>
      </c>
      <c r="D263" s="57" t="str">
        <f t="shared" si="22"/>
        <v/>
      </c>
      <c r="E263" s="57" t="str">
        <f t="shared" si="23"/>
        <v/>
      </c>
      <c r="F263" s="57" t="str">
        <f t="shared" si="24"/>
        <v/>
      </c>
      <c r="G263" s="57" t="str">
        <f t="shared" si="25"/>
        <v/>
      </c>
      <c r="H263" s="57" t="str">
        <f t="shared" si="26"/>
        <v/>
      </c>
      <c r="K263" s="14" t="str">
        <f t="shared" si="27"/>
        <v/>
      </c>
    </row>
    <row r="264" spans="1:11" s="13" customFormat="1" x14ac:dyDescent="0.25">
      <c r="A264" s="13">
        <v>237</v>
      </c>
      <c r="C264" s="62" t="str">
        <f t="shared" si="21"/>
        <v/>
      </c>
      <c r="D264" s="57" t="str">
        <f t="shared" si="22"/>
        <v/>
      </c>
      <c r="E264" s="57" t="str">
        <f t="shared" si="23"/>
        <v/>
      </c>
      <c r="F264" s="57" t="str">
        <f t="shared" si="24"/>
        <v/>
      </c>
      <c r="G264" s="57" t="str">
        <f t="shared" si="25"/>
        <v/>
      </c>
      <c r="H264" s="57" t="str">
        <f t="shared" si="26"/>
        <v/>
      </c>
      <c r="K264" s="14" t="str">
        <f t="shared" si="27"/>
        <v/>
      </c>
    </row>
    <row r="265" spans="1:11" s="13" customFormat="1" x14ac:dyDescent="0.25">
      <c r="A265" s="13">
        <v>238</v>
      </c>
      <c r="C265" s="62" t="str">
        <f t="shared" si="21"/>
        <v/>
      </c>
      <c r="D265" s="57" t="str">
        <f t="shared" si="22"/>
        <v/>
      </c>
      <c r="E265" s="57" t="str">
        <f t="shared" si="23"/>
        <v/>
      </c>
      <c r="F265" s="57" t="str">
        <f t="shared" si="24"/>
        <v/>
      </c>
      <c r="G265" s="57" t="str">
        <f t="shared" si="25"/>
        <v/>
      </c>
      <c r="H265" s="57" t="str">
        <f t="shared" si="26"/>
        <v/>
      </c>
      <c r="K265" s="14" t="str">
        <f t="shared" si="27"/>
        <v/>
      </c>
    </row>
    <row r="266" spans="1:11" s="13" customFormat="1" x14ac:dyDescent="0.25">
      <c r="A266" s="13">
        <v>239</v>
      </c>
      <c r="C266" s="62" t="str">
        <f t="shared" si="21"/>
        <v/>
      </c>
      <c r="D266" s="57" t="str">
        <f t="shared" si="22"/>
        <v/>
      </c>
      <c r="E266" s="57" t="str">
        <f t="shared" si="23"/>
        <v/>
      </c>
      <c r="F266" s="57" t="str">
        <f t="shared" si="24"/>
        <v/>
      </c>
      <c r="G266" s="57" t="str">
        <f t="shared" si="25"/>
        <v/>
      </c>
      <c r="H266" s="57" t="str">
        <f t="shared" si="26"/>
        <v/>
      </c>
      <c r="K266" s="14" t="str">
        <f t="shared" si="27"/>
        <v/>
      </c>
    </row>
    <row r="267" spans="1:11" s="13" customFormat="1" x14ac:dyDescent="0.25">
      <c r="A267" s="13">
        <v>240</v>
      </c>
      <c r="C267" s="62" t="str">
        <f t="shared" si="21"/>
        <v/>
      </c>
      <c r="D267" s="57" t="str">
        <f t="shared" si="22"/>
        <v/>
      </c>
      <c r="E267" s="57" t="str">
        <f t="shared" si="23"/>
        <v/>
      </c>
      <c r="F267" s="57" t="str">
        <f t="shared" si="24"/>
        <v/>
      </c>
      <c r="G267" s="57" t="str">
        <f t="shared" si="25"/>
        <v/>
      </c>
      <c r="H267" s="57" t="str">
        <f t="shared" si="26"/>
        <v/>
      </c>
      <c r="K267" s="14" t="str">
        <f t="shared" si="27"/>
        <v/>
      </c>
    </row>
    <row r="268" spans="1:11" s="13" customFormat="1" x14ac:dyDescent="0.25">
      <c r="A268" s="13">
        <v>241</v>
      </c>
      <c r="C268" s="62" t="str">
        <f t="shared" si="21"/>
        <v/>
      </c>
      <c r="D268" s="57" t="str">
        <f t="shared" si="22"/>
        <v/>
      </c>
      <c r="E268" s="57" t="str">
        <f t="shared" si="23"/>
        <v/>
      </c>
      <c r="F268" s="57" t="str">
        <f t="shared" si="24"/>
        <v/>
      </c>
      <c r="G268" s="57" t="str">
        <f t="shared" si="25"/>
        <v/>
      </c>
      <c r="H268" s="57" t="str">
        <f t="shared" si="26"/>
        <v/>
      </c>
      <c r="K268" s="14" t="str">
        <f t="shared" si="27"/>
        <v/>
      </c>
    </row>
    <row r="269" spans="1:11" s="13" customFormat="1" x14ac:dyDescent="0.25">
      <c r="A269" s="13">
        <v>242</v>
      </c>
      <c r="C269" s="62" t="str">
        <f t="shared" si="21"/>
        <v/>
      </c>
      <c r="D269" s="57" t="str">
        <f t="shared" si="22"/>
        <v/>
      </c>
      <c r="E269" s="57" t="str">
        <f t="shared" si="23"/>
        <v/>
      </c>
      <c r="F269" s="57" t="str">
        <f t="shared" si="24"/>
        <v/>
      </c>
      <c r="G269" s="57" t="str">
        <f t="shared" si="25"/>
        <v/>
      </c>
      <c r="H269" s="57" t="str">
        <f t="shared" si="26"/>
        <v/>
      </c>
      <c r="K269" s="14" t="str">
        <f t="shared" si="27"/>
        <v/>
      </c>
    </row>
    <row r="270" spans="1:11" s="13" customFormat="1" x14ac:dyDescent="0.25">
      <c r="A270" s="13">
        <v>243</v>
      </c>
      <c r="C270" s="62" t="str">
        <f t="shared" si="21"/>
        <v/>
      </c>
      <c r="D270" s="57" t="str">
        <f t="shared" si="22"/>
        <v/>
      </c>
      <c r="E270" s="57" t="str">
        <f t="shared" si="23"/>
        <v/>
      </c>
      <c r="F270" s="57" t="str">
        <f t="shared" si="24"/>
        <v/>
      </c>
      <c r="G270" s="57" t="str">
        <f t="shared" si="25"/>
        <v/>
      </c>
      <c r="H270" s="57" t="str">
        <f t="shared" si="26"/>
        <v/>
      </c>
      <c r="K270" s="14" t="str">
        <f t="shared" si="27"/>
        <v/>
      </c>
    </row>
    <row r="271" spans="1:11" s="13" customFormat="1" x14ac:dyDescent="0.25">
      <c r="A271" s="13">
        <v>244</v>
      </c>
      <c r="C271" s="62" t="str">
        <f t="shared" si="21"/>
        <v/>
      </c>
      <c r="D271" s="57" t="str">
        <f t="shared" si="22"/>
        <v/>
      </c>
      <c r="E271" s="57" t="str">
        <f t="shared" si="23"/>
        <v/>
      </c>
      <c r="F271" s="57" t="str">
        <f t="shared" si="24"/>
        <v/>
      </c>
      <c r="G271" s="57" t="str">
        <f t="shared" si="25"/>
        <v/>
      </c>
      <c r="H271" s="57" t="str">
        <f t="shared" si="26"/>
        <v/>
      </c>
      <c r="K271" s="14" t="str">
        <f t="shared" si="27"/>
        <v/>
      </c>
    </row>
    <row r="272" spans="1:11" s="13" customFormat="1" x14ac:dyDescent="0.25">
      <c r="A272" s="13">
        <v>245</v>
      </c>
      <c r="C272" s="62" t="str">
        <f t="shared" si="21"/>
        <v/>
      </c>
      <c r="D272" s="57" t="str">
        <f t="shared" si="22"/>
        <v/>
      </c>
      <c r="E272" s="57" t="str">
        <f t="shared" si="23"/>
        <v/>
      </c>
      <c r="F272" s="57" t="str">
        <f t="shared" si="24"/>
        <v/>
      </c>
      <c r="G272" s="57" t="str">
        <f t="shared" si="25"/>
        <v/>
      </c>
      <c r="H272" s="57" t="str">
        <f t="shared" si="26"/>
        <v/>
      </c>
      <c r="K272" s="14" t="str">
        <f t="shared" si="27"/>
        <v/>
      </c>
    </row>
    <row r="273" spans="1:11" s="13" customFormat="1" x14ac:dyDescent="0.25">
      <c r="A273" s="13">
        <v>246</v>
      </c>
      <c r="C273" s="62" t="str">
        <f t="shared" si="21"/>
        <v/>
      </c>
      <c r="D273" s="57" t="str">
        <f t="shared" si="22"/>
        <v/>
      </c>
      <c r="E273" s="57" t="str">
        <f t="shared" si="23"/>
        <v/>
      </c>
      <c r="F273" s="57" t="str">
        <f t="shared" si="24"/>
        <v/>
      </c>
      <c r="G273" s="57" t="str">
        <f t="shared" si="25"/>
        <v/>
      </c>
      <c r="H273" s="57" t="str">
        <f t="shared" si="26"/>
        <v/>
      </c>
      <c r="K273" s="14" t="str">
        <f t="shared" si="27"/>
        <v/>
      </c>
    </row>
    <row r="274" spans="1:11" s="13" customFormat="1" x14ac:dyDescent="0.25">
      <c r="A274" s="13">
        <v>247</v>
      </c>
      <c r="C274" s="62" t="str">
        <f t="shared" si="21"/>
        <v/>
      </c>
      <c r="D274" s="57" t="str">
        <f t="shared" si="22"/>
        <v/>
      </c>
      <c r="E274" s="57" t="str">
        <f t="shared" si="23"/>
        <v/>
      </c>
      <c r="F274" s="57" t="str">
        <f t="shared" si="24"/>
        <v/>
      </c>
      <c r="G274" s="57" t="str">
        <f t="shared" si="25"/>
        <v/>
      </c>
      <c r="H274" s="57" t="str">
        <f t="shared" si="26"/>
        <v/>
      </c>
      <c r="K274" s="14" t="str">
        <f t="shared" si="27"/>
        <v/>
      </c>
    </row>
    <row r="275" spans="1:11" s="13" customFormat="1" x14ac:dyDescent="0.25">
      <c r="A275" s="13">
        <v>248</v>
      </c>
      <c r="C275" s="62" t="str">
        <f t="shared" si="21"/>
        <v/>
      </c>
      <c r="D275" s="57" t="str">
        <f t="shared" si="22"/>
        <v/>
      </c>
      <c r="E275" s="57" t="str">
        <f t="shared" si="23"/>
        <v/>
      </c>
      <c r="F275" s="57" t="str">
        <f t="shared" si="24"/>
        <v/>
      </c>
      <c r="G275" s="57" t="str">
        <f t="shared" si="25"/>
        <v/>
      </c>
      <c r="H275" s="57" t="str">
        <f t="shared" si="26"/>
        <v/>
      </c>
      <c r="K275" s="14" t="str">
        <f t="shared" si="27"/>
        <v/>
      </c>
    </row>
    <row r="276" spans="1:11" s="13" customFormat="1" x14ac:dyDescent="0.25">
      <c r="A276" s="13">
        <v>249</v>
      </c>
      <c r="C276" s="62" t="str">
        <f t="shared" si="21"/>
        <v/>
      </c>
      <c r="D276" s="57" t="str">
        <f t="shared" si="22"/>
        <v/>
      </c>
      <c r="E276" s="57" t="str">
        <f t="shared" si="23"/>
        <v/>
      </c>
      <c r="F276" s="57" t="str">
        <f t="shared" si="24"/>
        <v/>
      </c>
      <c r="G276" s="57" t="str">
        <f t="shared" si="25"/>
        <v/>
      </c>
      <c r="H276" s="57" t="str">
        <f t="shared" si="26"/>
        <v/>
      </c>
      <c r="K276" s="14" t="str">
        <f t="shared" si="27"/>
        <v/>
      </c>
    </row>
    <row r="277" spans="1:11" s="13" customFormat="1" x14ac:dyDescent="0.25">
      <c r="A277" s="13">
        <v>250</v>
      </c>
      <c r="C277" s="62" t="str">
        <f t="shared" si="21"/>
        <v/>
      </c>
      <c r="D277" s="57" t="str">
        <f t="shared" si="22"/>
        <v/>
      </c>
      <c r="E277" s="57" t="str">
        <f t="shared" si="23"/>
        <v/>
      </c>
      <c r="F277" s="57" t="str">
        <f t="shared" si="24"/>
        <v/>
      </c>
      <c r="G277" s="57" t="str">
        <f t="shared" si="25"/>
        <v/>
      </c>
      <c r="H277" s="57" t="str">
        <f t="shared" si="26"/>
        <v/>
      </c>
      <c r="K277" s="14" t="str">
        <f t="shared" si="27"/>
        <v/>
      </c>
    </row>
    <row r="278" spans="1:11" s="13" customFormat="1" x14ac:dyDescent="0.25">
      <c r="A278" s="13">
        <v>251</v>
      </c>
      <c r="C278" s="62" t="str">
        <f t="shared" si="21"/>
        <v/>
      </c>
      <c r="D278" s="57" t="str">
        <f t="shared" si="22"/>
        <v/>
      </c>
      <c r="E278" s="57" t="str">
        <f t="shared" si="23"/>
        <v/>
      </c>
      <c r="F278" s="57" t="str">
        <f t="shared" si="24"/>
        <v/>
      </c>
      <c r="G278" s="57" t="str">
        <f t="shared" si="25"/>
        <v/>
      </c>
      <c r="H278" s="57" t="str">
        <f t="shared" si="26"/>
        <v/>
      </c>
      <c r="K278" s="14" t="str">
        <f t="shared" si="27"/>
        <v/>
      </c>
    </row>
    <row r="279" spans="1:11" s="13" customFormat="1" x14ac:dyDescent="0.25">
      <c r="A279" s="13">
        <v>252</v>
      </c>
      <c r="C279" s="62" t="str">
        <f t="shared" si="21"/>
        <v/>
      </c>
      <c r="D279" s="57" t="str">
        <f t="shared" si="22"/>
        <v/>
      </c>
      <c r="E279" s="57" t="str">
        <f t="shared" si="23"/>
        <v/>
      </c>
      <c r="F279" s="57" t="str">
        <f t="shared" si="24"/>
        <v/>
      </c>
      <c r="G279" s="57" t="str">
        <f t="shared" si="25"/>
        <v/>
      </c>
      <c r="H279" s="57" t="str">
        <f t="shared" si="26"/>
        <v/>
      </c>
      <c r="J279" s="14"/>
      <c r="K279" s="14" t="str">
        <f t="shared" si="27"/>
        <v/>
      </c>
    </row>
    <row r="280" spans="1:11" s="13" customFormat="1" x14ac:dyDescent="0.25">
      <c r="A280" s="13">
        <v>253</v>
      </c>
      <c r="C280" s="62" t="str">
        <f t="shared" si="21"/>
        <v/>
      </c>
      <c r="D280" s="57" t="str">
        <f t="shared" si="22"/>
        <v/>
      </c>
      <c r="E280" s="57" t="str">
        <f t="shared" si="23"/>
        <v/>
      </c>
      <c r="F280" s="57" t="str">
        <f t="shared" si="24"/>
        <v/>
      </c>
      <c r="G280" s="57" t="str">
        <f t="shared" si="25"/>
        <v/>
      </c>
      <c r="H280" s="57" t="str">
        <f t="shared" si="26"/>
        <v/>
      </c>
      <c r="J280" s="14"/>
      <c r="K280" s="14" t="str">
        <f t="shared" si="27"/>
        <v/>
      </c>
    </row>
    <row r="281" spans="1:11" s="13" customFormat="1" x14ac:dyDescent="0.25">
      <c r="A281" s="13">
        <v>254</v>
      </c>
      <c r="C281" s="62" t="str">
        <f t="shared" si="21"/>
        <v/>
      </c>
      <c r="D281" s="57" t="str">
        <f t="shared" si="22"/>
        <v/>
      </c>
      <c r="E281" s="57" t="str">
        <f t="shared" si="23"/>
        <v/>
      </c>
      <c r="F281" s="57" t="str">
        <f t="shared" si="24"/>
        <v/>
      </c>
      <c r="G281" s="57" t="str">
        <f t="shared" si="25"/>
        <v/>
      </c>
      <c r="H281" s="57" t="str">
        <f t="shared" si="26"/>
        <v/>
      </c>
      <c r="J281" s="14"/>
      <c r="K281" s="14" t="str">
        <f t="shared" si="27"/>
        <v/>
      </c>
    </row>
    <row r="282" spans="1:11" s="13" customFormat="1" x14ac:dyDescent="0.25">
      <c r="A282" s="13">
        <v>255</v>
      </c>
      <c r="C282" s="62" t="str">
        <f t="shared" si="21"/>
        <v/>
      </c>
      <c r="D282" s="57" t="str">
        <f t="shared" si="22"/>
        <v/>
      </c>
      <c r="E282" s="57" t="str">
        <f t="shared" si="23"/>
        <v/>
      </c>
      <c r="F282" s="57" t="str">
        <f t="shared" si="24"/>
        <v/>
      </c>
      <c r="G282" s="57" t="str">
        <f t="shared" si="25"/>
        <v/>
      </c>
      <c r="H282" s="57" t="str">
        <f t="shared" si="26"/>
        <v/>
      </c>
      <c r="J282" s="14"/>
      <c r="K282" s="14" t="str">
        <f t="shared" si="27"/>
        <v/>
      </c>
    </row>
    <row r="283" spans="1:11" s="13" customFormat="1" x14ac:dyDescent="0.25">
      <c r="A283" s="13">
        <v>256</v>
      </c>
      <c r="C283" s="62" t="str">
        <f t="shared" ref="C283:C346" si="28">IF(E$12*E$16&lt;A283,"",A283)</f>
        <v/>
      </c>
      <c r="D283" s="57" t="str">
        <f t="shared" si="22"/>
        <v/>
      </c>
      <c r="E283" s="57" t="str">
        <f t="shared" si="23"/>
        <v/>
      </c>
      <c r="F283" s="57" t="str">
        <f t="shared" si="24"/>
        <v/>
      </c>
      <c r="G283" s="57" t="str">
        <f t="shared" si="25"/>
        <v/>
      </c>
      <c r="H283" s="57" t="str">
        <f t="shared" si="26"/>
        <v/>
      </c>
      <c r="J283" s="14"/>
      <c r="K283" s="14" t="str">
        <f t="shared" si="27"/>
        <v/>
      </c>
    </row>
    <row r="284" spans="1:11" s="13" customFormat="1" x14ac:dyDescent="0.25">
      <c r="A284" s="13">
        <v>257</v>
      </c>
      <c r="C284" s="62" t="str">
        <f t="shared" si="28"/>
        <v/>
      </c>
      <c r="D284" s="57" t="str">
        <f t="shared" ref="D284:D347" si="29">IF(C284&lt;&gt;"",IF(E$18=1,(H$27*E$14/E$16)/(1-(1+(E$14/E$16))^(-E$12*E$16)),IF(OR(E$18=2,E$18=3),E284+F284,"")),"")</f>
        <v/>
      </c>
      <c r="E284" s="57" t="str">
        <f t="shared" ref="E284:E347" si="30">IF(C284&lt;&gt;"",H283*E$14/E$16,"")</f>
        <v/>
      </c>
      <c r="F284" s="57" t="str">
        <f t="shared" ref="F284:F347" si="31">IF(C284&lt;&gt;"",IF(E$18=1,D284-E284,IF(E$18=2,H$27/(E$12*E$16),IF(E$18=3,IF(E$12*E$16=C284,H$27,0),""))),"")</f>
        <v/>
      </c>
      <c r="G284" s="57" t="str">
        <f t="shared" ref="G284:G347" si="32">IF(C284&lt;&gt;"",G283+F284,"")</f>
        <v/>
      </c>
      <c r="H284" s="57" t="str">
        <f t="shared" ref="H284:H347" si="33">IF(C284&lt;&gt;"",H283-F284,"")</f>
        <v/>
      </c>
      <c r="J284" s="14"/>
      <c r="K284" s="14" t="str">
        <f t="shared" ref="K284:K347" si="34">+D284</f>
        <v/>
      </c>
    </row>
    <row r="285" spans="1:11" s="13" customFormat="1" x14ac:dyDescent="0.25">
      <c r="A285" s="13">
        <v>258</v>
      </c>
      <c r="C285" s="62" t="str">
        <f t="shared" si="28"/>
        <v/>
      </c>
      <c r="D285" s="57" t="str">
        <f t="shared" si="29"/>
        <v/>
      </c>
      <c r="E285" s="57" t="str">
        <f t="shared" si="30"/>
        <v/>
      </c>
      <c r="F285" s="57" t="str">
        <f t="shared" si="31"/>
        <v/>
      </c>
      <c r="G285" s="57" t="str">
        <f t="shared" si="32"/>
        <v/>
      </c>
      <c r="H285" s="57" t="str">
        <f t="shared" si="33"/>
        <v/>
      </c>
      <c r="J285" s="14"/>
      <c r="K285" s="14" t="str">
        <f t="shared" si="34"/>
        <v/>
      </c>
    </row>
    <row r="286" spans="1:11" s="13" customFormat="1" x14ac:dyDescent="0.25">
      <c r="A286" s="13">
        <v>259</v>
      </c>
      <c r="C286" s="62" t="str">
        <f t="shared" si="28"/>
        <v/>
      </c>
      <c r="D286" s="57" t="str">
        <f t="shared" si="29"/>
        <v/>
      </c>
      <c r="E286" s="57" t="str">
        <f t="shared" si="30"/>
        <v/>
      </c>
      <c r="F286" s="57" t="str">
        <f t="shared" si="31"/>
        <v/>
      </c>
      <c r="G286" s="57" t="str">
        <f t="shared" si="32"/>
        <v/>
      </c>
      <c r="H286" s="57" t="str">
        <f t="shared" si="33"/>
        <v/>
      </c>
      <c r="J286" s="14"/>
      <c r="K286" s="14" t="str">
        <f t="shared" si="34"/>
        <v/>
      </c>
    </row>
    <row r="287" spans="1:11" s="13" customFormat="1" x14ac:dyDescent="0.25">
      <c r="A287" s="13">
        <v>260</v>
      </c>
      <c r="C287" s="63" t="str">
        <f t="shared" si="28"/>
        <v/>
      </c>
      <c r="D287" s="58" t="str">
        <f t="shared" si="29"/>
        <v/>
      </c>
      <c r="E287" s="58" t="str">
        <f t="shared" si="30"/>
        <v/>
      </c>
      <c r="F287" s="58" t="str">
        <f t="shared" si="31"/>
        <v/>
      </c>
      <c r="G287" s="58" t="str">
        <f t="shared" si="32"/>
        <v/>
      </c>
      <c r="H287" s="58" t="str">
        <f t="shared" si="33"/>
        <v/>
      </c>
      <c r="J287" s="14"/>
      <c r="K287" s="14" t="str">
        <f t="shared" si="34"/>
        <v/>
      </c>
    </row>
    <row r="288" spans="1:11" s="13" customFormat="1" ht="10.5" x14ac:dyDescent="0.25">
      <c r="A288" s="13">
        <v>261</v>
      </c>
      <c r="C288" s="15" t="str">
        <f t="shared" si="28"/>
        <v/>
      </c>
      <c r="D288" s="11" t="str">
        <f t="shared" si="29"/>
        <v/>
      </c>
      <c r="E288" s="11" t="str">
        <f t="shared" si="30"/>
        <v/>
      </c>
      <c r="F288" s="11" t="str">
        <f t="shared" si="31"/>
        <v/>
      </c>
      <c r="G288" s="11" t="str">
        <f t="shared" si="32"/>
        <v/>
      </c>
      <c r="H288" s="11" t="str">
        <f t="shared" si="33"/>
        <v/>
      </c>
      <c r="J288" s="14"/>
      <c r="K288" s="14" t="str">
        <f t="shared" si="34"/>
        <v/>
      </c>
    </row>
    <row r="289" spans="1:11" s="13" customFormat="1" ht="10.5" x14ac:dyDescent="0.25">
      <c r="A289" s="13">
        <v>262</v>
      </c>
      <c r="C289" s="15" t="str">
        <f t="shared" si="28"/>
        <v/>
      </c>
      <c r="D289" s="11" t="str">
        <f t="shared" si="29"/>
        <v/>
      </c>
      <c r="E289" s="11" t="str">
        <f t="shared" si="30"/>
        <v/>
      </c>
      <c r="F289" s="11" t="str">
        <f t="shared" si="31"/>
        <v/>
      </c>
      <c r="G289" s="11" t="str">
        <f t="shared" si="32"/>
        <v/>
      </c>
      <c r="H289" s="11" t="str">
        <f t="shared" si="33"/>
        <v/>
      </c>
      <c r="J289" s="14"/>
      <c r="K289" s="14" t="str">
        <f t="shared" si="34"/>
        <v/>
      </c>
    </row>
    <row r="290" spans="1:11" s="13" customFormat="1" ht="10.5" x14ac:dyDescent="0.25">
      <c r="A290" s="13">
        <v>263</v>
      </c>
      <c r="C290" s="15" t="str">
        <f t="shared" si="28"/>
        <v/>
      </c>
      <c r="D290" s="11" t="str">
        <f t="shared" si="29"/>
        <v/>
      </c>
      <c r="E290" s="11" t="str">
        <f t="shared" si="30"/>
        <v/>
      </c>
      <c r="F290" s="11" t="str">
        <f t="shared" si="31"/>
        <v/>
      </c>
      <c r="G290" s="11" t="str">
        <f t="shared" si="32"/>
        <v/>
      </c>
      <c r="H290" s="11" t="str">
        <f t="shared" si="33"/>
        <v/>
      </c>
      <c r="J290" s="14"/>
      <c r="K290" s="14" t="str">
        <f t="shared" si="34"/>
        <v/>
      </c>
    </row>
    <row r="291" spans="1:11" s="13" customFormat="1" ht="10.5" x14ac:dyDescent="0.25">
      <c r="A291" s="13">
        <v>264</v>
      </c>
      <c r="C291" s="15" t="str">
        <f t="shared" si="28"/>
        <v/>
      </c>
      <c r="D291" s="11" t="str">
        <f t="shared" si="29"/>
        <v/>
      </c>
      <c r="E291" s="11" t="str">
        <f t="shared" si="30"/>
        <v/>
      </c>
      <c r="F291" s="11" t="str">
        <f t="shared" si="31"/>
        <v/>
      </c>
      <c r="G291" s="11" t="str">
        <f t="shared" si="32"/>
        <v/>
      </c>
      <c r="H291" s="11" t="str">
        <f t="shared" si="33"/>
        <v/>
      </c>
      <c r="J291" s="14"/>
      <c r="K291" s="14" t="str">
        <f t="shared" si="34"/>
        <v/>
      </c>
    </row>
    <row r="292" spans="1:11" s="13" customFormat="1" ht="10.5" x14ac:dyDescent="0.25">
      <c r="A292" s="13">
        <v>265</v>
      </c>
      <c r="C292" s="15" t="str">
        <f t="shared" si="28"/>
        <v/>
      </c>
      <c r="D292" s="11" t="str">
        <f t="shared" si="29"/>
        <v/>
      </c>
      <c r="E292" s="11" t="str">
        <f t="shared" si="30"/>
        <v/>
      </c>
      <c r="F292" s="11" t="str">
        <f t="shared" si="31"/>
        <v/>
      </c>
      <c r="G292" s="11" t="str">
        <f t="shared" si="32"/>
        <v/>
      </c>
      <c r="H292" s="11" t="str">
        <f t="shared" si="33"/>
        <v/>
      </c>
      <c r="J292" s="14"/>
      <c r="K292" s="14" t="str">
        <f t="shared" si="34"/>
        <v/>
      </c>
    </row>
    <row r="293" spans="1:11" s="13" customFormat="1" ht="10.5" x14ac:dyDescent="0.25">
      <c r="A293" s="13">
        <v>266</v>
      </c>
      <c r="C293" s="15" t="str">
        <f t="shared" si="28"/>
        <v/>
      </c>
      <c r="D293" s="11" t="str">
        <f t="shared" si="29"/>
        <v/>
      </c>
      <c r="E293" s="11" t="str">
        <f t="shared" si="30"/>
        <v/>
      </c>
      <c r="F293" s="11" t="str">
        <f t="shared" si="31"/>
        <v/>
      </c>
      <c r="G293" s="11" t="str">
        <f t="shared" si="32"/>
        <v/>
      </c>
      <c r="H293" s="11" t="str">
        <f t="shared" si="33"/>
        <v/>
      </c>
      <c r="J293" s="14"/>
      <c r="K293" s="14" t="str">
        <f t="shared" si="34"/>
        <v/>
      </c>
    </row>
    <row r="294" spans="1:11" s="13" customFormat="1" ht="10.5" x14ac:dyDescent="0.25">
      <c r="A294" s="13">
        <v>267</v>
      </c>
      <c r="C294" s="15" t="str">
        <f t="shared" si="28"/>
        <v/>
      </c>
      <c r="D294" s="11" t="str">
        <f t="shared" si="29"/>
        <v/>
      </c>
      <c r="E294" s="11" t="str">
        <f t="shared" si="30"/>
        <v/>
      </c>
      <c r="F294" s="11" t="str">
        <f t="shared" si="31"/>
        <v/>
      </c>
      <c r="G294" s="11" t="str">
        <f t="shared" si="32"/>
        <v/>
      </c>
      <c r="H294" s="11" t="str">
        <f t="shared" si="33"/>
        <v/>
      </c>
      <c r="J294" s="14"/>
      <c r="K294" s="14" t="str">
        <f t="shared" si="34"/>
        <v/>
      </c>
    </row>
    <row r="295" spans="1:11" s="13" customFormat="1" ht="10.5" x14ac:dyDescent="0.25">
      <c r="A295" s="13">
        <v>268</v>
      </c>
      <c r="C295" s="15" t="str">
        <f t="shared" si="28"/>
        <v/>
      </c>
      <c r="D295" s="11" t="str">
        <f t="shared" si="29"/>
        <v/>
      </c>
      <c r="E295" s="11" t="str">
        <f t="shared" si="30"/>
        <v/>
      </c>
      <c r="F295" s="11" t="str">
        <f t="shared" si="31"/>
        <v/>
      </c>
      <c r="G295" s="11" t="str">
        <f t="shared" si="32"/>
        <v/>
      </c>
      <c r="H295" s="11" t="str">
        <f t="shared" si="33"/>
        <v/>
      </c>
      <c r="J295" s="14"/>
      <c r="K295" s="14" t="str">
        <f t="shared" si="34"/>
        <v/>
      </c>
    </row>
    <row r="296" spans="1:11" s="13" customFormat="1" ht="10.5" x14ac:dyDescent="0.25">
      <c r="A296" s="13">
        <v>269</v>
      </c>
      <c r="C296" s="15" t="str">
        <f t="shared" si="28"/>
        <v/>
      </c>
      <c r="D296" s="11" t="str">
        <f t="shared" si="29"/>
        <v/>
      </c>
      <c r="E296" s="11" t="str">
        <f t="shared" si="30"/>
        <v/>
      </c>
      <c r="F296" s="11" t="str">
        <f t="shared" si="31"/>
        <v/>
      </c>
      <c r="G296" s="11" t="str">
        <f t="shared" si="32"/>
        <v/>
      </c>
      <c r="H296" s="11" t="str">
        <f t="shared" si="33"/>
        <v/>
      </c>
      <c r="J296" s="14"/>
      <c r="K296" s="14" t="str">
        <f t="shared" si="34"/>
        <v/>
      </c>
    </row>
    <row r="297" spans="1:11" s="13" customFormat="1" ht="10.5" x14ac:dyDescent="0.25">
      <c r="A297" s="13">
        <v>270</v>
      </c>
      <c r="C297" s="15" t="str">
        <f t="shared" si="28"/>
        <v/>
      </c>
      <c r="D297" s="11" t="str">
        <f t="shared" si="29"/>
        <v/>
      </c>
      <c r="E297" s="11" t="str">
        <f t="shared" si="30"/>
        <v/>
      </c>
      <c r="F297" s="11" t="str">
        <f t="shared" si="31"/>
        <v/>
      </c>
      <c r="G297" s="11" t="str">
        <f t="shared" si="32"/>
        <v/>
      </c>
      <c r="H297" s="11" t="str">
        <f t="shared" si="33"/>
        <v/>
      </c>
      <c r="J297" s="14"/>
      <c r="K297" s="14" t="str">
        <f t="shared" si="34"/>
        <v/>
      </c>
    </row>
    <row r="298" spans="1:11" s="13" customFormat="1" ht="10.5" x14ac:dyDescent="0.25">
      <c r="A298" s="13">
        <v>271</v>
      </c>
      <c r="C298" s="15" t="str">
        <f t="shared" si="28"/>
        <v/>
      </c>
      <c r="D298" s="11" t="str">
        <f t="shared" si="29"/>
        <v/>
      </c>
      <c r="E298" s="11" t="str">
        <f t="shared" si="30"/>
        <v/>
      </c>
      <c r="F298" s="11" t="str">
        <f t="shared" si="31"/>
        <v/>
      </c>
      <c r="G298" s="11" t="str">
        <f t="shared" si="32"/>
        <v/>
      </c>
      <c r="H298" s="11" t="str">
        <f t="shared" si="33"/>
        <v/>
      </c>
      <c r="J298" s="14"/>
      <c r="K298" s="14" t="str">
        <f t="shared" si="34"/>
        <v/>
      </c>
    </row>
    <row r="299" spans="1:11" s="13" customFormat="1" ht="10.5" x14ac:dyDescent="0.25">
      <c r="A299" s="13">
        <v>272</v>
      </c>
      <c r="C299" s="15" t="str">
        <f t="shared" si="28"/>
        <v/>
      </c>
      <c r="D299" s="11" t="str">
        <f t="shared" si="29"/>
        <v/>
      </c>
      <c r="E299" s="11" t="str">
        <f t="shared" si="30"/>
        <v/>
      </c>
      <c r="F299" s="11" t="str">
        <f t="shared" si="31"/>
        <v/>
      </c>
      <c r="G299" s="11" t="str">
        <f t="shared" si="32"/>
        <v/>
      </c>
      <c r="H299" s="11" t="str">
        <f t="shared" si="33"/>
        <v/>
      </c>
      <c r="J299" s="14"/>
      <c r="K299" s="14" t="str">
        <f t="shared" si="34"/>
        <v/>
      </c>
    </row>
    <row r="300" spans="1:11" s="13" customFormat="1" ht="10.5" x14ac:dyDescent="0.25">
      <c r="A300" s="13">
        <v>273</v>
      </c>
      <c r="C300" s="15" t="str">
        <f t="shared" si="28"/>
        <v/>
      </c>
      <c r="D300" s="11" t="str">
        <f t="shared" si="29"/>
        <v/>
      </c>
      <c r="E300" s="11" t="str">
        <f t="shared" si="30"/>
        <v/>
      </c>
      <c r="F300" s="11" t="str">
        <f t="shared" si="31"/>
        <v/>
      </c>
      <c r="G300" s="11" t="str">
        <f t="shared" si="32"/>
        <v/>
      </c>
      <c r="H300" s="11" t="str">
        <f t="shared" si="33"/>
        <v/>
      </c>
      <c r="J300" s="14"/>
      <c r="K300" s="14" t="str">
        <f t="shared" si="34"/>
        <v/>
      </c>
    </row>
    <row r="301" spans="1:11" s="13" customFormat="1" ht="10.5" x14ac:dyDescent="0.25">
      <c r="A301" s="13">
        <v>274</v>
      </c>
      <c r="C301" s="15" t="str">
        <f t="shared" si="28"/>
        <v/>
      </c>
      <c r="D301" s="11" t="str">
        <f t="shared" si="29"/>
        <v/>
      </c>
      <c r="E301" s="11" t="str">
        <f t="shared" si="30"/>
        <v/>
      </c>
      <c r="F301" s="11" t="str">
        <f t="shared" si="31"/>
        <v/>
      </c>
      <c r="G301" s="11" t="str">
        <f t="shared" si="32"/>
        <v/>
      </c>
      <c r="H301" s="11" t="str">
        <f t="shared" si="33"/>
        <v/>
      </c>
      <c r="J301" s="14"/>
      <c r="K301" s="14" t="str">
        <f t="shared" si="34"/>
        <v/>
      </c>
    </row>
    <row r="302" spans="1:11" s="13" customFormat="1" ht="10.5" x14ac:dyDescent="0.25">
      <c r="A302" s="13">
        <v>275</v>
      </c>
      <c r="C302" s="15" t="str">
        <f t="shared" si="28"/>
        <v/>
      </c>
      <c r="D302" s="11" t="str">
        <f t="shared" si="29"/>
        <v/>
      </c>
      <c r="E302" s="11" t="str">
        <f t="shared" si="30"/>
        <v/>
      </c>
      <c r="F302" s="11" t="str">
        <f t="shared" si="31"/>
        <v/>
      </c>
      <c r="G302" s="11" t="str">
        <f t="shared" si="32"/>
        <v/>
      </c>
      <c r="H302" s="11" t="str">
        <f t="shared" si="33"/>
        <v/>
      </c>
      <c r="J302" s="14"/>
      <c r="K302" s="14" t="str">
        <f t="shared" si="34"/>
        <v/>
      </c>
    </row>
    <row r="303" spans="1:11" s="13" customFormat="1" ht="10.5" x14ac:dyDescent="0.25">
      <c r="A303" s="13">
        <v>276</v>
      </c>
      <c r="C303" s="15" t="str">
        <f t="shared" si="28"/>
        <v/>
      </c>
      <c r="D303" s="11" t="str">
        <f t="shared" si="29"/>
        <v/>
      </c>
      <c r="E303" s="11" t="str">
        <f t="shared" si="30"/>
        <v/>
      </c>
      <c r="F303" s="11" t="str">
        <f t="shared" si="31"/>
        <v/>
      </c>
      <c r="G303" s="11" t="str">
        <f t="shared" si="32"/>
        <v/>
      </c>
      <c r="H303" s="11" t="str">
        <f t="shared" si="33"/>
        <v/>
      </c>
      <c r="J303" s="14"/>
      <c r="K303" s="14" t="str">
        <f t="shared" si="34"/>
        <v/>
      </c>
    </row>
    <row r="304" spans="1:11" s="13" customFormat="1" ht="10.5" x14ac:dyDescent="0.25">
      <c r="A304" s="13">
        <v>277</v>
      </c>
      <c r="C304" s="15" t="str">
        <f t="shared" si="28"/>
        <v/>
      </c>
      <c r="D304" s="11" t="str">
        <f t="shared" si="29"/>
        <v/>
      </c>
      <c r="E304" s="11" t="str">
        <f t="shared" si="30"/>
        <v/>
      </c>
      <c r="F304" s="11" t="str">
        <f t="shared" si="31"/>
        <v/>
      </c>
      <c r="G304" s="11" t="str">
        <f t="shared" si="32"/>
        <v/>
      </c>
      <c r="H304" s="11" t="str">
        <f t="shared" si="33"/>
        <v/>
      </c>
      <c r="J304" s="14"/>
      <c r="K304" s="14" t="str">
        <f t="shared" si="34"/>
        <v/>
      </c>
    </row>
    <row r="305" spans="1:11" s="13" customFormat="1" ht="10.5" x14ac:dyDescent="0.25">
      <c r="A305" s="13">
        <v>278</v>
      </c>
      <c r="C305" s="15" t="str">
        <f t="shared" si="28"/>
        <v/>
      </c>
      <c r="D305" s="11" t="str">
        <f t="shared" si="29"/>
        <v/>
      </c>
      <c r="E305" s="11" t="str">
        <f t="shared" si="30"/>
        <v/>
      </c>
      <c r="F305" s="11" t="str">
        <f t="shared" si="31"/>
        <v/>
      </c>
      <c r="G305" s="11" t="str">
        <f t="shared" si="32"/>
        <v/>
      </c>
      <c r="H305" s="11" t="str">
        <f t="shared" si="33"/>
        <v/>
      </c>
      <c r="J305" s="14"/>
      <c r="K305" s="14" t="str">
        <f t="shared" si="34"/>
        <v/>
      </c>
    </row>
    <row r="306" spans="1:11" s="13" customFormat="1" ht="10.5" x14ac:dyDescent="0.25">
      <c r="A306" s="13">
        <v>279</v>
      </c>
      <c r="C306" s="15" t="str">
        <f t="shared" si="28"/>
        <v/>
      </c>
      <c r="D306" s="11" t="str">
        <f t="shared" si="29"/>
        <v/>
      </c>
      <c r="E306" s="11" t="str">
        <f t="shared" si="30"/>
        <v/>
      </c>
      <c r="F306" s="11" t="str">
        <f t="shared" si="31"/>
        <v/>
      </c>
      <c r="G306" s="11" t="str">
        <f t="shared" si="32"/>
        <v/>
      </c>
      <c r="H306" s="11" t="str">
        <f t="shared" si="33"/>
        <v/>
      </c>
      <c r="J306" s="14"/>
      <c r="K306" s="14" t="str">
        <f t="shared" si="34"/>
        <v/>
      </c>
    </row>
    <row r="307" spans="1:11" s="13" customFormat="1" ht="10.5" x14ac:dyDescent="0.25">
      <c r="A307" s="13">
        <v>280</v>
      </c>
      <c r="C307" s="15" t="str">
        <f t="shared" si="28"/>
        <v/>
      </c>
      <c r="D307" s="11" t="str">
        <f t="shared" si="29"/>
        <v/>
      </c>
      <c r="E307" s="11" t="str">
        <f t="shared" si="30"/>
        <v/>
      </c>
      <c r="F307" s="11" t="str">
        <f t="shared" si="31"/>
        <v/>
      </c>
      <c r="G307" s="11" t="str">
        <f t="shared" si="32"/>
        <v/>
      </c>
      <c r="H307" s="11" t="str">
        <f t="shared" si="33"/>
        <v/>
      </c>
      <c r="J307" s="14"/>
      <c r="K307" s="14" t="str">
        <f t="shared" si="34"/>
        <v/>
      </c>
    </row>
    <row r="308" spans="1:11" s="13" customFormat="1" ht="10.5" x14ac:dyDescent="0.25">
      <c r="A308" s="13">
        <v>281</v>
      </c>
      <c r="C308" s="15" t="str">
        <f t="shared" si="28"/>
        <v/>
      </c>
      <c r="D308" s="11" t="str">
        <f t="shared" si="29"/>
        <v/>
      </c>
      <c r="E308" s="11" t="str">
        <f t="shared" si="30"/>
        <v/>
      </c>
      <c r="F308" s="11" t="str">
        <f t="shared" si="31"/>
        <v/>
      </c>
      <c r="G308" s="11" t="str">
        <f t="shared" si="32"/>
        <v/>
      </c>
      <c r="H308" s="11" t="str">
        <f t="shared" si="33"/>
        <v/>
      </c>
      <c r="J308" s="14"/>
      <c r="K308" s="14" t="str">
        <f t="shared" si="34"/>
        <v/>
      </c>
    </row>
    <row r="309" spans="1:11" s="13" customFormat="1" ht="10.5" x14ac:dyDescent="0.25">
      <c r="A309" s="13">
        <v>282</v>
      </c>
      <c r="C309" s="15" t="str">
        <f t="shared" si="28"/>
        <v/>
      </c>
      <c r="D309" s="11" t="str">
        <f t="shared" si="29"/>
        <v/>
      </c>
      <c r="E309" s="11" t="str">
        <f t="shared" si="30"/>
        <v/>
      </c>
      <c r="F309" s="11" t="str">
        <f t="shared" si="31"/>
        <v/>
      </c>
      <c r="G309" s="11" t="str">
        <f t="shared" si="32"/>
        <v/>
      </c>
      <c r="H309" s="11" t="str">
        <f t="shared" si="33"/>
        <v/>
      </c>
      <c r="J309" s="14"/>
      <c r="K309" s="14" t="str">
        <f t="shared" si="34"/>
        <v/>
      </c>
    </row>
    <row r="310" spans="1:11" s="13" customFormat="1" ht="10.5" x14ac:dyDescent="0.25">
      <c r="A310" s="13">
        <v>283</v>
      </c>
      <c r="C310" s="15" t="str">
        <f t="shared" si="28"/>
        <v/>
      </c>
      <c r="D310" s="11" t="str">
        <f t="shared" si="29"/>
        <v/>
      </c>
      <c r="E310" s="11" t="str">
        <f t="shared" si="30"/>
        <v/>
      </c>
      <c r="F310" s="11" t="str">
        <f t="shared" si="31"/>
        <v/>
      </c>
      <c r="G310" s="11" t="str">
        <f t="shared" si="32"/>
        <v/>
      </c>
      <c r="H310" s="11" t="str">
        <f t="shared" si="33"/>
        <v/>
      </c>
      <c r="J310" s="14"/>
      <c r="K310" s="14" t="str">
        <f t="shared" si="34"/>
        <v/>
      </c>
    </row>
    <row r="311" spans="1:11" s="13" customFormat="1" ht="10.5" x14ac:dyDescent="0.25">
      <c r="A311" s="13">
        <v>284</v>
      </c>
      <c r="C311" s="15" t="str">
        <f t="shared" si="28"/>
        <v/>
      </c>
      <c r="D311" s="11" t="str">
        <f t="shared" si="29"/>
        <v/>
      </c>
      <c r="E311" s="11" t="str">
        <f t="shared" si="30"/>
        <v/>
      </c>
      <c r="F311" s="11" t="str">
        <f t="shared" si="31"/>
        <v/>
      </c>
      <c r="G311" s="11" t="str">
        <f t="shared" si="32"/>
        <v/>
      </c>
      <c r="H311" s="11" t="str">
        <f t="shared" si="33"/>
        <v/>
      </c>
      <c r="J311" s="14"/>
      <c r="K311" s="14" t="str">
        <f t="shared" si="34"/>
        <v/>
      </c>
    </row>
    <row r="312" spans="1:11" s="13" customFormat="1" ht="10.5" x14ac:dyDescent="0.25">
      <c r="A312" s="13">
        <v>285</v>
      </c>
      <c r="C312" s="15" t="str">
        <f t="shared" si="28"/>
        <v/>
      </c>
      <c r="D312" s="11" t="str">
        <f t="shared" si="29"/>
        <v/>
      </c>
      <c r="E312" s="11" t="str">
        <f t="shared" si="30"/>
        <v/>
      </c>
      <c r="F312" s="11" t="str">
        <f t="shared" si="31"/>
        <v/>
      </c>
      <c r="G312" s="11" t="str">
        <f t="shared" si="32"/>
        <v/>
      </c>
      <c r="H312" s="11" t="str">
        <f t="shared" si="33"/>
        <v/>
      </c>
      <c r="J312" s="14"/>
      <c r="K312" s="14" t="str">
        <f t="shared" si="34"/>
        <v/>
      </c>
    </row>
    <row r="313" spans="1:11" s="13" customFormat="1" ht="10.5" x14ac:dyDescent="0.25">
      <c r="A313" s="13">
        <v>286</v>
      </c>
      <c r="C313" s="15" t="str">
        <f t="shared" si="28"/>
        <v/>
      </c>
      <c r="D313" s="11" t="str">
        <f t="shared" si="29"/>
        <v/>
      </c>
      <c r="E313" s="11" t="str">
        <f t="shared" si="30"/>
        <v/>
      </c>
      <c r="F313" s="11" t="str">
        <f t="shared" si="31"/>
        <v/>
      </c>
      <c r="G313" s="11" t="str">
        <f t="shared" si="32"/>
        <v/>
      </c>
      <c r="H313" s="11" t="str">
        <f t="shared" si="33"/>
        <v/>
      </c>
      <c r="J313" s="14"/>
      <c r="K313" s="14" t="str">
        <f t="shared" si="34"/>
        <v/>
      </c>
    </row>
    <row r="314" spans="1:11" s="13" customFormat="1" ht="10.5" x14ac:dyDescent="0.25">
      <c r="A314" s="13">
        <v>287</v>
      </c>
      <c r="C314" s="15" t="str">
        <f t="shared" si="28"/>
        <v/>
      </c>
      <c r="D314" s="11" t="str">
        <f t="shared" si="29"/>
        <v/>
      </c>
      <c r="E314" s="11" t="str">
        <f t="shared" si="30"/>
        <v/>
      </c>
      <c r="F314" s="11" t="str">
        <f t="shared" si="31"/>
        <v/>
      </c>
      <c r="G314" s="11" t="str">
        <f t="shared" si="32"/>
        <v/>
      </c>
      <c r="H314" s="11" t="str">
        <f t="shared" si="33"/>
        <v/>
      </c>
      <c r="J314" s="14"/>
      <c r="K314" s="14" t="str">
        <f t="shared" si="34"/>
        <v/>
      </c>
    </row>
    <row r="315" spans="1:11" s="13" customFormat="1" ht="10.5" x14ac:dyDescent="0.25">
      <c r="A315" s="13">
        <v>288</v>
      </c>
      <c r="C315" s="15" t="str">
        <f t="shared" si="28"/>
        <v/>
      </c>
      <c r="D315" s="11" t="str">
        <f t="shared" si="29"/>
        <v/>
      </c>
      <c r="E315" s="11" t="str">
        <f t="shared" si="30"/>
        <v/>
      </c>
      <c r="F315" s="11" t="str">
        <f t="shared" si="31"/>
        <v/>
      </c>
      <c r="G315" s="11" t="str">
        <f t="shared" si="32"/>
        <v/>
      </c>
      <c r="H315" s="11" t="str">
        <f t="shared" si="33"/>
        <v/>
      </c>
      <c r="J315" s="14"/>
      <c r="K315" s="14" t="str">
        <f t="shared" si="34"/>
        <v/>
      </c>
    </row>
    <row r="316" spans="1:11" s="13" customFormat="1" ht="10.5" x14ac:dyDescent="0.25">
      <c r="A316" s="13">
        <v>289</v>
      </c>
      <c r="C316" s="15" t="str">
        <f t="shared" si="28"/>
        <v/>
      </c>
      <c r="D316" s="11" t="str">
        <f t="shared" si="29"/>
        <v/>
      </c>
      <c r="E316" s="11" t="str">
        <f t="shared" si="30"/>
        <v/>
      </c>
      <c r="F316" s="11" t="str">
        <f t="shared" si="31"/>
        <v/>
      </c>
      <c r="G316" s="11" t="str">
        <f t="shared" si="32"/>
        <v/>
      </c>
      <c r="H316" s="11" t="str">
        <f t="shared" si="33"/>
        <v/>
      </c>
      <c r="J316" s="14"/>
      <c r="K316" s="14" t="str">
        <f t="shared" si="34"/>
        <v/>
      </c>
    </row>
    <row r="317" spans="1:11" s="13" customFormat="1" ht="10.5" x14ac:dyDescent="0.25">
      <c r="A317" s="13">
        <v>290</v>
      </c>
      <c r="C317" s="15" t="str">
        <f t="shared" si="28"/>
        <v/>
      </c>
      <c r="D317" s="11" t="str">
        <f t="shared" si="29"/>
        <v/>
      </c>
      <c r="E317" s="11" t="str">
        <f t="shared" si="30"/>
        <v/>
      </c>
      <c r="F317" s="11" t="str">
        <f t="shared" si="31"/>
        <v/>
      </c>
      <c r="G317" s="11" t="str">
        <f t="shared" si="32"/>
        <v/>
      </c>
      <c r="H317" s="11" t="str">
        <f t="shared" si="33"/>
        <v/>
      </c>
      <c r="J317" s="14"/>
      <c r="K317" s="14" t="str">
        <f t="shared" si="34"/>
        <v/>
      </c>
    </row>
    <row r="318" spans="1:11" s="13" customFormat="1" ht="10.5" x14ac:dyDescent="0.25">
      <c r="A318" s="13">
        <v>291</v>
      </c>
      <c r="C318" s="15" t="str">
        <f t="shared" si="28"/>
        <v/>
      </c>
      <c r="D318" s="11" t="str">
        <f t="shared" si="29"/>
        <v/>
      </c>
      <c r="E318" s="11" t="str">
        <f t="shared" si="30"/>
        <v/>
      </c>
      <c r="F318" s="11" t="str">
        <f t="shared" si="31"/>
        <v/>
      </c>
      <c r="G318" s="11" t="str">
        <f t="shared" si="32"/>
        <v/>
      </c>
      <c r="H318" s="11" t="str">
        <f t="shared" si="33"/>
        <v/>
      </c>
      <c r="J318" s="14"/>
      <c r="K318" s="14" t="str">
        <f t="shared" si="34"/>
        <v/>
      </c>
    </row>
    <row r="319" spans="1:11" s="13" customFormat="1" ht="10.5" x14ac:dyDescent="0.25">
      <c r="A319" s="13">
        <v>292</v>
      </c>
      <c r="C319" s="15" t="str">
        <f t="shared" si="28"/>
        <v/>
      </c>
      <c r="D319" s="11" t="str">
        <f t="shared" si="29"/>
        <v/>
      </c>
      <c r="E319" s="11" t="str">
        <f t="shared" si="30"/>
        <v/>
      </c>
      <c r="F319" s="11" t="str">
        <f t="shared" si="31"/>
        <v/>
      </c>
      <c r="G319" s="11" t="str">
        <f t="shared" si="32"/>
        <v/>
      </c>
      <c r="H319" s="11" t="str">
        <f t="shared" si="33"/>
        <v/>
      </c>
      <c r="J319" s="14"/>
      <c r="K319" s="14" t="str">
        <f t="shared" si="34"/>
        <v/>
      </c>
    </row>
    <row r="320" spans="1:11" s="13" customFormat="1" ht="10.5" x14ac:dyDescent="0.25">
      <c r="A320" s="13">
        <v>293</v>
      </c>
      <c r="C320" s="15" t="str">
        <f t="shared" si="28"/>
        <v/>
      </c>
      <c r="D320" s="11" t="str">
        <f t="shared" si="29"/>
        <v/>
      </c>
      <c r="E320" s="11" t="str">
        <f t="shared" si="30"/>
        <v/>
      </c>
      <c r="F320" s="11" t="str">
        <f t="shared" si="31"/>
        <v/>
      </c>
      <c r="G320" s="11" t="str">
        <f t="shared" si="32"/>
        <v/>
      </c>
      <c r="H320" s="11" t="str">
        <f t="shared" si="33"/>
        <v/>
      </c>
      <c r="J320" s="14"/>
      <c r="K320" s="14" t="str">
        <f t="shared" si="34"/>
        <v/>
      </c>
    </row>
    <row r="321" spans="1:11" s="13" customFormat="1" ht="10.5" x14ac:dyDescent="0.25">
      <c r="A321" s="13">
        <v>294</v>
      </c>
      <c r="C321" s="15" t="str">
        <f t="shared" si="28"/>
        <v/>
      </c>
      <c r="D321" s="11" t="str">
        <f t="shared" si="29"/>
        <v/>
      </c>
      <c r="E321" s="11" t="str">
        <f t="shared" si="30"/>
        <v/>
      </c>
      <c r="F321" s="11" t="str">
        <f t="shared" si="31"/>
        <v/>
      </c>
      <c r="G321" s="11" t="str">
        <f t="shared" si="32"/>
        <v/>
      </c>
      <c r="H321" s="11" t="str">
        <f t="shared" si="33"/>
        <v/>
      </c>
      <c r="J321" s="14"/>
      <c r="K321" s="14" t="str">
        <f t="shared" si="34"/>
        <v/>
      </c>
    </row>
    <row r="322" spans="1:11" s="13" customFormat="1" ht="10.5" x14ac:dyDescent="0.25">
      <c r="A322" s="13">
        <v>295</v>
      </c>
      <c r="C322" s="15" t="str">
        <f t="shared" si="28"/>
        <v/>
      </c>
      <c r="D322" s="11" t="str">
        <f t="shared" si="29"/>
        <v/>
      </c>
      <c r="E322" s="11" t="str">
        <f t="shared" si="30"/>
        <v/>
      </c>
      <c r="F322" s="11" t="str">
        <f t="shared" si="31"/>
        <v/>
      </c>
      <c r="G322" s="11" t="str">
        <f t="shared" si="32"/>
        <v/>
      </c>
      <c r="H322" s="11" t="str">
        <f t="shared" si="33"/>
        <v/>
      </c>
      <c r="J322" s="14"/>
      <c r="K322" s="14" t="str">
        <f t="shared" si="34"/>
        <v/>
      </c>
    </row>
    <row r="323" spans="1:11" s="13" customFormat="1" ht="10.5" x14ac:dyDescent="0.25">
      <c r="A323" s="13">
        <v>296</v>
      </c>
      <c r="C323" s="15" t="str">
        <f t="shared" si="28"/>
        <v/>
      </c>
      <c r="D323" s="11" t="str">
        <f t="shared" si="29"/>
        <v/>
      </c>
      <c r="E323" s="11" t="str">
        <f t="shared" si="30"/>
        <v/>
      </c>
      <c r="F323" s="11" t="str">
        <f t="shared" si="31"/>
        <v/>
      </c>
      <c r="G323" s="11" t="str">
        <f t="shared" si="32"/>
        <v/>
      </c>
      <c r="H323" s="11" t="str">
        <f t="shared" si="33"/>
        <v/>
      </c>
      <c r="J323" s="14"/>
      <c r="K323" s="14" t="str">
        <f t="shared" si="34"/>
        <v/>
      </c>
    </row>
    <row r="324" spans="1:11" s="13" customFormat="1" ht="10.5" x14ac:dyDescent="0.25">
      <c r="A324" s="13">
        <v>297</v>
      </c>
      <c r="C324" s="15" t="str">
        <f t="shared" si="28"/>
        <v/>
      </c>
      <c r="D324" s="11" t="str">
        <f t="shared" si="29"/>
        <v/>
      </c>
      <c r="E324" s="11" t="str">
        <f t="shared" si="30"/>
        <v/>
      </c>
      <c r="F324" s="11" t="str">
        <f t="shared" si="31"/>
        <v/>
      </c>
      <c r="G324" s="11" t="str">
        <f t="shared" si="32"/>
        <v/>
      </c>
      <c r="H324" s="11" t="str">
        <f t="shared" si="33"/>
        <v/>
      </c>
      <c r="J324" s="14"/>
      <c r="K324" s="14" t="str">
        <f t="shared" si="34"/>
        <v/>
      </c>
    </row>
    <row r="325" spans="1:11" s="13" customFormat="1" ht="10.5" x14ac:dyDescent="0.25">
      <c r="A325" s="13">
        <v>298</v>
      </c>
      <c r="C325" s="15" t="str">
        <f t="shared" si="28"/>
        <v/>
      </c>
      <c r="D325" s="11" t="str">
        <f t="shared" si="29"/>
        <v/>
      </c>
      <c r="E325" s="11" t="str">
        <f t="shared" si="30"/>
        <v/>
      </c>
      <c r="F325" s="11" t="str">
        <f t="shared" si="31"/>
        <v/>
      </c>
      <c r="G325" s="11" t="str">
        <f t="shared" si="32"/>
        <v/>
      </c>
      <c r="H325" s="11" t="str">
        <f t="shared" si="33"/>
        <v/>
      </c>
      <c r="J325" s="14"/>
      <c r="K325" s="14" t="str">
        <f t="shared" si="34"/>
        <v/>
      </c>
    </row>
    <row r="326" spans="1:11" s="13" customFormat="1" ht="10.5" x14ac:dyDescent="0.25">
      <c r="A326" s="13">
        <v>299</v>
      </c>
      <c r="C326" s="15" t="str">
        <f t="shared" si="28"/>
        <v/>
      </c>
      <c r="D326" s="11" t="str">
        <f t="shared" si="29"/>
        <v/>
      </c>
      <c r="E326" s="11" t="str">
        <f t="shared" si="30"/>
        <v/>
      </c>
      <c r="F326" s="11" t="str">
        <f t="shared" si="31"/>
        <v/>
      </c>
      <c r="G326" s="11" t="str">
        <f t="shared" si="32"/>
        <v/>
      </c>
      <c r="H326" s="11" t="str">
        <f t="shared" si="33"/>
        <v/>
      </c>
      <c r="J326" s="14"/>
      <c r="K326" s="14" t="str">
        <f t="shared" si="34"/>
        <v/>
      </c>
    </row>
    <row r="327" spans="1:11" s="13" customFormat="1" ht="10.5" x14ac:dyDescent="0.25">
      <c r="A327" s="13">
        <v>300</v>
      </c>
      <c r="C327" s="15" t="str">
        <f t="shared" si="28"/>
        <v/>
      </c>
      <c r="D327" s="11" t="str">
        <f t="shared" si="29"/>
        <v/>
      </c>
      <c r="E327" s="11" t="str">
        <f t="shared" si="30"/>
        <v/>
      </c>
      <c r="F327" s="11" t="str">
        <f t="shared" si="31"/>
        <v/>
      </c>
      <c r="G327" s="11" t="str">
        <f t="shared" si="32"/>
        <v/>
      </c>
      <c r="H327" s="11" t="str">
        <f t="shared" si="33"/>
        <v/>
      </c>
      <c r="J327" s="14"/>
      <c r="K327" s="14" t="str">
        <f t="shared" si="34"/>
        <v/>
      </c>
    </row>
    <row r="328" spans="1:11" s="13" customFormat="1" ht="10.5" x14ac:dyDescent="0.25">
      <c r="A328" s="13">
        <v>301</v>
      </c>
      <c r="C328" s="15" t="str">
        <f t="shared" si="28"/>
        <v/>
      </c>
      <c r="D328" s="11" t="str">
        <f t="shared" si="29"/>
        <v/>
      </c>
      <c r="E328" s="11" t="str">
        <f t="shared" si="30"/>
        <v/>
      </c>
      <c r="F328" s="11" t="str">
        <f t="shared" si="31"/>
        <v/>
      </c>
      <c r="G328" s="11" t="str">
        <f t="shared" si="32"/>
        <v/>
      </c>
      <c r="H328" s="11" t="str">
        <f t="shared" si="33"/>
        <v/>
      </c>
      <c r="J328" s="14"/>
      <c r="K328" s="14" t="str">
        <f t="shared" si="34"/>
        <v/>
      </c>
    </row>
    <row r="329" spans="1:11" s="13" customFormat="1" ht="10.5" x14ac:dyDescent="0.25">
      <c r="A329" s="13">
        <v>302</v>
      </c>
      <c r="C329" s="15" t="str">
        <f t="shared" si="28"/>
        <v/>
      </c>
      <c r="D329" s="11" t="str">
        <f t="shared" si="29"/>
        <v/>
      </c>
      <c r="E329" s="11" t="str">
        <f t="shared" si="30"/>
        <v/>
      </c>
      <c r="F329" s="11" t="str">
        <f t="shared" si="31"/>
        <v/>
      </c>
      <c r="G329" s="11" t="str">
        <f t="shared" si="32"/>
        <v/>
      </c>
      <c r="H329" s="11" t="str">
        <f t="shared" si="33"/>
        <v/>
      </c>
      <c r="J329" s="14"/>
      <c r="K329" s="14" t="str">
        <f t="shared" si="34"/>
        <v/>
      </c>
    </row>
    <row r="330" spans="1:11" s="13" customFormat="1" ht="10.5" x14ac:dyDescent="0.25">
      <c r="A330" s="13">
        <v>303</v>
      </c>
      <c r="C330" s="15" t="str">
        <f t="shared" si="28"/>
        <v/>
      </c>
      <c r="D330" s="11" t="str">
        <f t="shared" si="29"/>
        <v/>
      </c>
      <c r="E330" s="11" t="str">
        <f t="shared" si="30"/>
        <v/>
      </c>
      <c r="F330" s="11" t="str">
        <f t="shared" si="31"/>
        <v/>
      </c>
      <c r="G330" s="11" t="str">
        <f t="shared" si="32"/>
        <v/>
      </c>
      <c r="H330" s="11" t="str">
        <f t="shared" si="33"/>
        <v/>
      </c>
      <c r="J330" s="14"/>
      <c r="K330" s="14" t="str">
        <f t="shared" si="34"/>
        <v/>
      </c>
    </row>
    <row r="331" spans="1:11" s="13" customFormat="1" ht="10.5" x14ac:dyDescent="0.25">
      <c r="A331" s="13">
        <v>304</v>
      </c>
      <c r="C331" s="15" t="str">
        <f t="shared" si="28"/>
        <v/>
      </c>
      <c r="D331" s="11" t="str">
        <f t="shared" si="29"/>
        <v/>
      </c>
      <c r="E331" s="11" t="str">
        <f t="shared" si="30"/>
        <v/>
      </c>
      <c r="F331" s="11" t="str">
        <f t="shared" si="31"/>
        <v/>
      </c>
      <c r="G331" s="11" t="str">
        <f t="shared" si="32"/>
        <v/>
      </c>
      <c r="H331" s="11" t="str">
        <f t="shared" si="33"/>
        <v/>
      </c>
      <c r="J331" s="14"/>
      <c r="K331" s="14" t="str">
        <f t="shared" si="34"/>
        <v/>
      </c>
    </row>
    <row r="332" spans="1:11" s="13" customFormat="1" ht="10.5" x14ac:dyDescent="0.25">
      <c r="A332" s="13">
        <v>305</v>
      </c>
      <c r="C332" s="15" t="str">
        <f t="shared" si="28"/>
        <v/>
      </c>
      <c r="D332" s="11" t="str">
        <f t="shared" si="29"/>
        <v/>
      </c>
      <c r="E332" s="11" t="str">
        <f t="shared" si="30"/>
        <v/>
      </c>
      <c r="F332" s="11" t="str">
        <f t="shared" si="31"/>
        <v/>
      </c>
      <c r="G332" s="11" t="str">
        <f t="shared" si="32"/>
        <v/>
      </c>
      <c r="H332" s="11" t="str">
        <f t="shared" si="33"/>
        <v/>
      </c>
      <c r="J332" s="14"/>
      <c r="K332" s="14" t="str">
        <f t="shared" si="34"/>
        <v/>
      </c>
    </row>
    <row r="333" spans="1:11" s="13" customFormat="1" ht="10.5" x14ac:dyDescent="0.25">
      <c r="A333" s="13">
        <v>306</v>
      </c>
      <c r="C333" s="15" t="str">
        <f t="shared" si="28"/>
        <v/>
      </c>
      <c r="D333" s="11" t="str">
        <f t="shared" si="29"/>
        <v/>
      </c>
      <c r="E333" s="11" t="str">
        <f t="shared" si="30"/>
        <v/>
      </c>
      <c r="F333" s="11" t="str">
        <f t="shared" si="31"/>
        <v/>
      </c>
      <c r="G333" s="11" t="str">
        <f t="shared" si="32"/>
        <v/>
      </c>
      <c r="H333" s="11" t="str">
        <f t="shared" si="33"/>
        <v/>
      </c>
      <c r="J333" s="14"/>
      <c r="K333" s="14" t="str">
        <f t="shared" si="34"/>
        <v/>
      </c>
    </row>
    <row r="334" spans="1:11" s="13" customFormat="1" ht="10.5" x14ac:dyDescent="0.25">
      <c r="A334" s="13">
        <v>307</v>
      </c>
      <c r="C334" s="15" t="str">
        <f t="shared" si="28"/>
        <v/>
      </c>
      <c r="D334" s="11" t="str">
        <f t="shared" si="29"/>
        <v/>
      </c>
      <c r="E334" s="11" t="str">
        <f t="shared" si="30"/>
        <v/>
      </c>
      <c r="F334" s="11" t="str">
        <f t="shared" si="31"/>
        <v/>
      </c>
      <c r="G334" s="11" t="str">
        <f t="shared" si="32"/>
        <v/>
      </c>
      <c r="H334" s="11" t="str">
        <f t="shared" si="33"/>
        <v/>
      </c>
      <c r="J334" s="14"/>
      <c r="K334" s="14" t="str">
        <f t="shared" si="34"/>
        <v/>
      </c>
    </row>
    <row r="335" spans="1:11" s="13" customFormat="1" ht="10.5" x14ac:dyDescent="0.25">
      <c r="A335" s="13">
        <v>308</v>
      </c>
      <c r="C335" s="15" t="str">
        <f t="shared" si="28"/>
        <v/>
      </c>
      <c r="D335" s="11" t="str">
        <f t="shared" si="29"/>
        <v/>
      </c>
      <c r="E335" s="11" t="str">
        <f t="shared" si="30"/>
        <v/>
      </c>
      <c r="F335" s="11" t="str">
        <f t="shared" si="31"/>
        <v/>
      </c>
      <c r="G335" s="11" t="str">
        <f t="shared" si="32"/>
        <v/>
      </c>
      <c r="H335" s="11" t="str">
        <f t="shared" si="33"/>
        <v/>
      </c>
      <c r="J335" s="14"/>
      <c r="K335" s="14" t="str">
        <f t="shared" si="34"/>
        <v/>
      </c>
    </row>
    <row r="336" spans="1:11" s="13" customFormat="1" ht="10.5" x14ac:dyDescent="0.25">
      <c r="A336" s="13">
        <v>309</v>
      </c>
      <c r="C336" s="15" t="str">
        <f t="shared" si="28"/>
        <v/>
      </c>
      <c r="D336" s="11" t="str">
        <f t="shared" si="29"/>
        <v/>
      </c>
      <c r="E336" s="11" t="str">
        <f t="shared" si="30"/>
        <v/>
      </c>
      <c r="F336" s="11" t="str">
        <f t="shared" si="31"/>
        <v/>
      </c>
      <c r="G336" s="11" t="str">
        <f t="shared" si="32"/>
        <v/>
      </c>
      <c r="H336" s="11" t="str">
        <f t="shared" si="33"/>
        <v/>
      </c>
      <c r="J336" s="14"/>
      <c r="K336" s="14" t="str">
        <f t="shared" si="34"/>
        <v/>
      </c>
    </row>
    <row r="337" spans="1:11" s="13" customFormat="1" ht="10.5" x14ac:dyDescent="0.25">
      <c r="A337" s="13">
        <v>310</v>
      </c>
      <c r="C337" s="15" t="str">
        <f t="shared" si="28"/>
        <v/>
      </c>
      <c r="D337" s="11" t="str">
        <f t="shared" si="29"/>
        <v/>
      </c>
      <c r="E337" s="11" t="str">
        <f t="shared" si="30"/>
        <v/>
      </c>
      <c r="F337" s="11" t="str">
        <f t="shared" si="31"/>
        <v/>
      </c>
      <c r="G337" s="11" t="str">
        <f t="shared" si="32"/>
        <v/>
      </c>
      <c r="H337" s="11" t="str">
        <f t="shared" si="33"/>
        <v/>
      </c>
      <c r="J337" s="14"/>
      <c r="K337" s="14" t="str">
        <f t="shared" si="34"/>
        <v/>
      </c>
    </row>
    <row r="338" spans="1:11" s="13" customFormat="1" ht="10.5" x14ac:dyDescent="0.25">
      <c r="A338" s="13">
        <v>311</v>
      </c>
      <c r="C338" s="15" t="str">
        <f t="shared" si="28"/>
        <v/>
      </c>
      <c r="D338" s="11" t="str">
        <f t="shared" si="29"/>
        <v/>
      </c>
      <c r="E338" s="11" t="str">
        <f t="shared" si="30"/>
        <v/>
      </c>
      <c r="F338" s="11" t="str">
        <f t="shared" si="31"/>
        <v/>
      </c>
      <c r="G338" s="11" t="str">
        <f t="shared" si="32"/>
        <v/>
      </c>
      <c r="H338" s="11" t="str">
        <f t="shared" si="33"/>
        <v/>
      </c>
      <c r="J338" s="14"/>
      <c r="K338" s="14" t="str">
        <f t="shared" si="34"/>
        <v/>
      </c>
    </row>
    <row r="339" spans="1:11" s="13" customFormat="1" ht="10.5" x14ac:dyDescent="0.25">
      <c r="A339" s="13">
        <v>312</v>
      </c>
      <c r="C339" s="15" t="str">
        <f t="shared" si="28"/>
        <v/>
      </c>
      <c r="D339" s="11" t="str">
        <f t="shared" si="29"/>
        <v/>
      </c>
      <c r="E339" s="11" t="str">
        <f t="shared" si="30"/>
        <v/>
      </c>
      <c r="F339" s="11" t="str">
        <f t="shared" si="31"/>
        <v/>
      </c>
      <c r="G339" s="11" t="str">
        <f t="shared" si="32"/>
        <v/>
      </c>
      <c r="H339" s="11" t="str">
        <f t="shared" si="33"/>
        <v/>
      </c>
      <c r="J339" s="14"/>
      <c r="K339" s="14" t="str">
        <f t="shared" si="34"/>
        <v/>
      </c>
    </row>
    <row r="340" spans="1:11" s="13" customFormat="1" ht="10.5" x14ac:dyDescent="0.25">
      <c r="A340" s="13">
        <v>313</v>
      </c>
      <c r="C340" s="15" t="str">
        <f t="shared" si="28"/>
        <v/>
      </c>
      <c r="D340" s="11" t="str">
        <f t="shared" si="29"/>
        <v/>
      </c>
      <c r="E340" s="11" t="str">
        <f t="shared" si="30"/>
        <v/>
      </c>
      <c r="F340" s="11" t="str">
        <f t="shared" si="31"/>
        <v/>
      </c>
      <c r="G340" s="11" t="str">
        <f t="shared" si="32"/>
        <v/>
      </c>
      <c r="H340" s="11" t="str">
        <f t="shared" si="33"/>
        <v/>
      </c>
      <c r="J340" s="14"/>
      <c r="K340" s="14" t="str">
        <f t="shared" si="34"/>
        <v/>
      </c>
    </row>
    <row r="341" spans="1:11" x14ac:dyDescent="0.25">
      <c r="A341" s="10">
        <v>314</v>
      </c>
      <c r="C341" s="12" t="str">
        <f t="shared" si="28"/>
        <v/>
      </c>
      <c r="D341" s="11" t="str">
        <f t="shared" si="29"/>
        <v/>
      </c>
      <c r="E341" s="11" t="str">
        <f t="shared" si="30"/>
        <v/>
      </c>
      <c r="F341" s="11" t="str">
        <f t="shared" si="31"/>
        <v/>
      </c>
      <c r="G341" s="11" t="str">
        <f t="shared" si="32"/>
        <v/>
      </c>
      <c r="H341" s="11" t="str">
        <f t="shared" si="33"/>
        <v/>
      </c>
      <c r="K341" s="6" t="str">
        <f t="shared" si="34"/>
        <v/>
      </c>
    </row>
    <row r="342" spans="1:11" x14ac:dyDescent="0.25">
      <c r="A342" s="10">
        <v>315</v>
      </c>
      <c r="C342" s="12" t="str">
        <f t="shared" si="28"/>
        <v/>
      </c>
      <c r="D342" s="11" t="str">
        <f t="shared" si="29"/>
        <v/>
      </c>
      <c r="E342" s="11" t="str">
        <f t="shared" si="30"/>
        <v/>
      </c>
      <c r="F342" s="11" t="str">
        <f t="shared" si="31"/>
        <v/>
      </c>
      <c r="G342" s="11" t="str">
        <f t="shared" si="32"/>
        <v/>
      </c>
      <c r="H342" s="11" t="str">
        <f t="shared" si="33"/>
        <v/>
      </c>
      <c r="K342" s="6" t="str">
        <f t="shared" si="34"/>
        <v/>
      </c>
    </row>
    <row r="343" spans="1:11" x14ac:dyDescent="0.25">
      <c r="A343" s="10">
        <v>316</v>
      </c>
      <c r="C343" s="12" t="str">
        <f t="shared" si="28"/>
        <v/>
      </c>
      <c r="D343" s="11" t="str">
        <f t="shared" si="29"/>
        <v/>
      </c>
      <c r="E343" s="11" t="str">
        <f t="shared" si="30"/>
        <v/>
      </c>
      <c r="F343" s="11" t="str">
        <f t="shared" si="31"/>
        <v/>
      </c>
      <c r="G343" s="11" t="str">
        <f t="shared" si="32"/>
        <v/>
      </c>
      <c r="H343" s="11" t="str">
        <f t="shared" si="33"/>
        <v/>
      </c>
      <c r="K343" s="6" t="str">
        <f t="shared" si="34"/>
        <v/>
      </c>
    </row>
    <row r="344" spans="1:11" x14ac:dyDescent="0.25">
      <c r="A344" s="10">
        <v>317</v>
      </c>
      <c r="C344" s="12" t="str">
        <f t="shared" si="28"/>
        <v/>
      </c>
      <c r="D344" s="11" t="str">
        <f t="shared" si="29"/>
        <v/>
      </c>
      <c r="E344" s="11" t="str">
        <f t="shared" si="30"/>
        <v/>
      </c>
      <c r="F344" s="11" t="str">
        <f t="shared" si="31"/>
        <v/>
      </c>
      <c r="G344" s="11" t="str">
        <f t="shared" si="32"/>
        <v/>
      </c>
      <c r="H344" s="11" t="str">
        <f t="shared" si="33"/>
        <v/>
      </c>
      <c r="K344" s="6" t="str">
        <f t="shared" si="34"/>
        <v/>
      </c>
    </row>
    <row r="345" spans="1:11" x14ac:dyDescent="0.25">
      <c r="A345" s="10">
        <v>318</v>
      </c>
      <c r="C345" s="12" t="str">
        <f t="shared" si="28"/>
        <v/>
      </c>
      <c r="D345" s="11" t="str">
        <f t="shared" si="29"/>
        <v/>
      </c>
      <c r="E345" s="11" t="str">
        <f t="shared" si="30"/>
        <v/>
      </c>
      <c r="F345" s="11" t="str">
        <f t="shared" si="31"/>
        <v/>
      </c>
      <c r="G345" s="11" t="str">
        <f t="shared" si="32"/>
        <v/>
      </c>
      <c r="H345" s="11" t="str">
        <f t="shared" si="33"/>
        <v/>
      </c>
      <c r="K345" s="6" t="str">
        <f t="shared" si="34"/>
        <v/>
      </c>
    </row>
    <row r="346" spans="1:11" x14ac:dyDescent="0.25">
      <c r="A346" s="10">
        <v>319</v>
      </c>
      <c r="C346" s="12" t="str">
        <f t="shared" si="28"/>
        <v/>
      </c>
      <c r="D346" s="11" t="str">
        <f t="shared" si="29"/>
        <v/>
      </c>
      <c r="E346" s="11" t="str">
        <f t="shared" si="30"/>
        <v/>
      </c>
      <c r="F346" s="11" t="str">
        <f t="shared" si="31"/>
        <v/>
      </c>
      <c r="G346" s="11" t="str">
        <f t="shared" si="32"/>
        <v/>
      </c>
      <c r="H346" s="11" t="str">
        <f t="shared" si="33"/>
        <v/>
      </c>
      <c r="K346" s="6" t="str">
        <f t="shared" si="34"/>
        <v/>
      </c>
    </row>
    <row r="347" spans="1:11" x14ac:dyDescent="0.25">
      <c r="A347" s="10">
        <v>320</v>
      </c>
      <c r="C347" s="12" t="str">
        <f t="shared" ref="C347:C410" si="35">IF(E$12*E$16&lt;A347,"",A347)</f>
        <v/>
      </c>
      <c r="D347" s="11" t="str">
        <f t="shared" si="29"/>
        <v/>
      </c>
      <c r="E347" s="11" t="str">
        <f t="shared" si="30"/>
        <v/>
      </c>
      <c r="F347" s="11" t="str">
        <f t="shared" si="31"/>
        <v/>
      </c>
      <c r="G347" s="11" t="str">
        <f t="shared" si="32"/>
        <v/>
      </c>
      <c r="H347" s="11" t="str">
        <f t="shared" si="33"/>
        <v/>
      </c>
      <c r="K347" s="6" t="str">
        <f t="shared" si="34"/>
        <v/>
      </c>
    </row>
    <row r="348" spans="1:11" x14ac:dyDescent="0.25">
      <c r="A348" s="10">
        <v>321</v>
      </c>
      <c r="C348" s="12" t="str">
        <f t="shared" si="35"/>
        <v/>
      </c>
      <c r="D348" s="11" t="str">
        <f t="shared" ref="D348:D411" si="36">IF(C348&lt;&gt;"",IF(E$18=1,(H$27*E$14/E$16)/(1-(1+(E$14/E$16))^(-E$12*E$16)),IF(OR(E$18=2,E$18=3),E348+F348,"")),"")</f>
        <v/>
      </c>
      <c r="E348" s="11" t="str">
        <f t="shared" ref="E348:E411" si="37">IF(C348&lt;&gt;"",H347*E$14/E$16,"")</f>
        <v/>
      </c>
      <c r="F348" s="11" t="str">
        <f t="shared" ref="F348:F411" si="38">IF(C348&lt;&gt;"",IF(E$18=1,D348-E348,IF(E$18=2,H$27/(E$12*E$16),IF(E$18=3,IF(E$12*E$16=C348,H$27,0),""))),"")</f>
        <v/>
      </c>
      <c r="G348" s="11" t="str">
        <f t="shared" ref="G348:G411" si="39">IF(C348&lt;&gt;"",G347+F348,"")</f>
        <v/>
      </c>
      <c r="H348" s="11" t="str">
        <f t="shared" ref="H348:H411" si="40">IF(C348&lt;&gt;"",H347-F348,"")</f>
        <v/>
      </c>
      <c r="K348" s="6" t="str">
        <f t="shared" ref="K348:K411" si="41">+D348</f>
        <v/>
      </c>
    </row>
    <row r="349" spans="1:11" x14ac:dyDescent="0.25">
      <c r="A349" s="10">
        <v>322</v>
      </c>
      <c r="C349" s="12" t="str">
        <f t="shared" si="35"/>
        <v/>
      </c>
      <c r="D349" s="11" t="str">
        <f t="shared" si="36"/>
        <v/>
      </c>
      <c r="E349" s="11" t="str">
        <f t="shared" si="37"/>
        <v/>
      </c>
      <c r="F349" s="11" t="str">
        <f t="shared" si="38"/>
        <v/>
      </c>
      <c r="G349" s="11" t="str">
        <f t="shared" si="39"/>
        <v/>
      </c>
      <c r="H349" s="11" t="str">
        <f t="shared" si="40"/>
        <v/>
      </c>
      <c r="K349" s="6" t="str">
        <f t="shared" si="41"/>
        <v/>
      </c>
    </row>
    <row r="350" spans="1:11" x14ac:dyDescent="0.25">
      <c r="A350" s="10">
        <v>323</v>
      </c>
      <c r="C350" s="12" t="str">
        <f t="shared" si="35"/>
        <v/>
      </c>
      <c r="D350" s="11" t="str">
        <f t="shared" si="36"/>
        <v/>
      </c>
      <c r="E350" s="11" t="str">
        <f t="shared" si="37"/>
        <v/>
      </c>
      <c r="F350" s="11" t="str">
        <f t="shared" si="38"/>
        <v/>
      </c>
      <c r="G350" s="11" t="str">
        <f t="shared" si="39"/>
        <v/>
      </c>
      <c r="H350" s="11" t="str">
        <f t="shared" si="40"/>
        <v/>
      </c>
      <c r="K350" s="6" t="str">
        <f t="shared" si="41"/>
        <v/>
      </c>
    </row>
    <row r="351" spans="1:11" x14ac:dyDescent="0.25">
      <c r="A351" s="10">
        <v>324</v>
      </c>
      <c r="C351" s="12" t="str">
        <f t="shared" si="35"/>
        <v/>
      </c>
      <c r="D351" s="11" t="str">
        <f t="shared" si="36"/>
        <v/>
      </c>
      <c r="E351" s="11" t="str">
        <f t="shared" si="37"/>
        <v/>
      </c>
      <c r="F351" s="11" t="str">
        <f t="shared" si="38"/>
        <v/>
      </c>
      <c r="G351" s="11" t="str">
        <f t="shared" si="39"/>
        <v/>
      </c>
      <c r="H351" s="11" t="str">
        <f t="shared" si="40"/>
        <v/>
      </c>
      <c r="K351" s="6" t="str">
        <f t="shared" si="41"/>
        <v/>
      </c>
    </row>
    <row r="352" spans="1:11" x14ac:dyDescent="0.25">
      <c r="A352" s="10">
        <v>325</v>
      </c>
      <c r="C352" s="12" t="str">
        <f t="shared" si="35"/>
        <v/>
      </c>
      <c r="D352" s="11" t="str">
        <f t="shared" si="36"/>
        <v/>
      </c>
      <c r="E352" s="11" t="str">
        <f t="shared" si="37"/>
        <v/>
      </c>
      <c r="F352" s="11" t="str">
        <f t="shared" si="38"/>
        <v/>
      </c>
      <c r="G352" s="11" t="str">
        <f t="shared" si="39"/>
        <v/>
      </c>
      <c r="H352" s="11" t="str">
        <f t="shared" si="40"/>
        <v/>
      </c>
      <c r="K352" s="6" t="str">
        <f t="shared" si="41"/>
        <v/>
      </c>
    </row>
    <row r="353" spans="1:11" x14ac:dyDescent="0.25">
      <c r="A353" s="10">
        <v>326</v>
      </c>
      <c r="C353" s="12" t="str">
        <f t="shared" si="35"/>
        <v/>
      </c>
      <c r="D353" s="11" t="str">
        <f t="shared" si="36"/>
        <v/>
      </c>
      <c r="E353" s="11" t="str">
        <f t="shared" si="37"/>
        <v/>
      </c>
      <c r="F353" s="11" t="str">
        <f t="shared" si="38"/>
        <v/>
      </c>
      <c r="G353" s="11" t="str">
        <f t="shared" si="39"/>
        <v/>
      </c>
      <c r="H353" s="11" t="str">
        <f t="shared" si="40"/>
        <v/>
      </c>
      <c r="K353" s="6" t="str">
        <f t="shared" si="41"/>
        <v/>
      </c>
    </row>
    <row r="354" spans="1:11" x14ac:dyDescent="0.25">
      <c r="A354" s="10">
        <v>327</v>
      </c>
      <c r="C354" s="12" t="str">
        <f t="shared" si="35"/>
        <v/>
      </c>
      <c r="D354" s="11" t="str">
        <f t="shared" si="36"/>
        <v/>
      </c>
      <c r="E354" s="11" t="str">
        <f t="shared" si="37"/>
        <v/>
      </c>
      <c r="F354" s="11" t="str">
        <f t="shared" si="38"/>
        <v/>
      </c>
      <c r="G354" s="11" t="str">
        <f t="shared" si="39"/>
        <v/>
      </c>
      <c r="H354" s="11" t="str">
        <f t="shared" si="40"/>
        <v/>
      </c>
      <c r="K354" s="6" t="str">
        <f t="shared" si="41"/>
        <v/>
      </c>
    </row>
    <row r="355" spans="1:11" x14ac:dyDescent="0.25">
      <c r="A355" s="10">
        <v>328</v>
      </c>
      <c r="C355" s="12" t="str">
        <f t="shared" si="35"/>
        <v/>
      </c>
      <c r="D355" s="11" t="str">
        <f t="shared" si="36"/>
        <v/>
      </c>
      <c r="E355" s="11" t="str">
        <f t="shared" si="37"/>
        <v/>
      </c>
      <c r="F355" s="11" t="str">
        <f t="shared" si="38"/>
        <v/>
      </c>
      <c r="G355" s="11" t="str">
        <f t="shared" si="39"/>
        <v/>
      </c>
      <c r="H355" s="11" t="str">
        <f t="shared" si="40"/>
        <v/>
      </c>
      <c r="K355" s="6" t="str">
        <f t="shared" si="41"/>
        <v/>
      </c>
    </row>
    <row r="356" spans="1:11" x14ac:dyDescent="0.25">
      <c r="A356" s="10">
        <v>329</v>
      </c>
      <c r="C356" s="12" t="str">
        <f t="shared" si="35"/>
        <v/>
      </c>
      <c r="D356" s="11" t="str">
        <f t="shared" si="36"/>
        <v/>
      </c>
      <c r="E356" s="11" t="str">
        <f t="shared" si="37"/>
        <v/>
      </c>
      <c r="F356" s="11" t="str">
        <f t="shared" si="38"/>
        <v/>
      </c>
      <c r="G356" s="11" t="str">
        <f t="shared" si="39"/>
        <v/>
      </c>
      <c r="H356" s="11" t="str">
        <f t="shared" si="40"/>
        <v/>
      </c>
      <c r="K356" s="6" t="str">
        <f t="shared" si="41"/>
        <v/>
      </c>
    </row>
    <row r="357" spans="1:11" x14ac:dyDescent="0.25">
      <c r="A357" s="10">
        <v>330</v>
      </c>
      <c r="C357" s="12" t="str">
        <f t="shared" si="35"/>
        <v/>
      </c>
      <c r="D357" s="11" t="str">
        <f t="shared" si="36"/>
        <v/>
      </c>
      <c r="E357" s="11" t="str">
        <f t="shared" si="37"/>
        <v/>
      </c>
      <c r="F357" s="11" t="str">
        <f t="shared" si="38"/>
        <v/>
      </c>
      <c r="G357" s="11" t="str">
        <f t="shared" si="39"/>
        <v/>
      </c>
      <c r="H357" s="11" t="str">
        <f t="shared" si="40"/>
        <v/>
      </c>
      <c r="K357" s="6" t="str">
        <f t="shared" si="41"/>
        <v/>
      </c>
    </row>
    <row r="358" spans="1:11" x14ac:dyDescent="0.25">
      <c r="A358" s="10">
        <v>331</v>
      </c>
      <c r="C358" s="12" t="str">
        <f t="shared" si="35"/>
        <v/>
      </c>
      <c r="D358" s="11" t="str">
        <f t="shared" si="36"/>
        <v/>
      </c>
      <c r="E358" s="11" t="str">
        <f t="shared" si="37"/>
        <v/>
      </c>
      <c r="F358" s="11" t="str">
        <f t="shared" si="38"/>
        <v/>
      </c>
      <c r="G358" s="11" t="str">
        <f t="shared" si="39"/>
        <v/>
      </c>
      <c r="H358" s="11" t="str">
        <f t="shared" si="40"/>
        <v/>
      </c>
      <c r="K358" s="6" t="str">
        <f t="shared" si="41"/>
        <v/>
      </c>
    </row>
    <row r="359" spans="1:11" x14ac:dyDescent="0.25">
      <c r="A359" s="10">
        <v>332</v>
      </c>
      <c r="C359" s="12" t="str">
        <f t="shared" si="35"/>
        <v/>
      </c>
      <c r="D359" s="11" t="str">
        <f t="shared" si="36"/>
        <v/>
      </c>
      <c r="E359" s="11" t="str">
        <f t="shared" si="37"/>
        <v/>
      </c>
      <c r="F359" s="11" t="str">
        <f t="shared" si="38"/>
        <v/>
      </c>
      <c r="G359" s="11" t="str">
        <f t="shared" si="39"/>
        <v/>
      </c>
      <c r="H359" s="11" t="str">
        <f t="shared" si="40"/>
        <v/>
      </c>
      <c r="K359" s="6" t="str">
        <f t="shared" si="41"/>
        <v/>
      </c>
    </row>
    <row r="360" spans="1:11" x14ac:dyDescent="0.25">
      <c r="A360" s="10">
        <v>333</v>
      </c>
      <c r="C360" s="12" t="str">
        <f t="shared" si="35"/>
        <v/>
      </c>
      <c r="D360" s="11" t="str">
        <f t="shared" si="36"/>
        <v/>
      </c>
      <c r="E360" s="11" t="str">
        <f t="shared" si="37"/>
        <v/>
      </c>
      <c r="F360" s="11" t="str">
        <f t="shared" si="38"/>
        <v/>
      </c>
      <c r="G360" s="11" t="str">
        <f t="shared" si="39"/>
        <v/>
      </c>
      <c r="H360" s="11" t="str">
        <f t="shared" si="40"/>
        <v/>
      </c>
      <c r="K360" s="6" t="str">
        <f t="shared" si="41"/>
        <v/>
      </c>
    </row>
    <row r="361" spans="1:11" x14ac:dyDescent="0.25">
      <c r="A361" s="10">
        <v>334</v>
      </c>
      <c r="C361" s="12" t="str">
        <f t="shared" si="35"/>
        <v/>
      </c>
      <c r="D361" s="11" t="str">
        <f t="shared" si="36"/>
        <v/>
      </c>
      <c r="E361" s="11" t="str">
        <f t="shared" si="37"/>
        <v/>
      </c>
      <c r="F361" s="11" t="str">
        <f t="shared" si="38"/>
        <v/>
      </c>
      <c r="G361" s="11" t="str">
        <f t="shared" si="39"/>
        <v/>
      </c>
      <c r="H361" s="11" t="str">
        <f t="shared" si="40"/>
        <v/>
      </c>
      <c r="K361" s="6" t="str">
        <f t="shared" si="41"/>
        <v/>
      </c>
    </row>
    <row r="362" spans="1:11" x14ac:dyDescent="0.25">
      <c r="A362" s="10">
        <v>335</v>
      </c>
      <c r="C362" s="12" t="str">
        <f t="shared" si="35"/>
        <v/>
      </c>
      <c r="D362" s="11" t="str">
        <f t="shared" si="36"/>
        <v/>
      </c>
      <c r="E362" s="11" t="str">
        <f t="shared" si="37"/>
        <v/>
      </c>
      <c r="F362" s="11" t="str">
        <f t="shared" si="38"/>
        <v/>
      </c>
      <c r="G362" s="11" t="str">
        <f t="shared" si="39"/>
        <v/>
      </c>
      <c r="H362" s="11" t="str">
        <f t="shared" si="40"/>
        <v/>
      </c>
      <c r="K362" s="6" t="str">
        <f t="shared" si="41"/>
        <v/>
      </c>
    </row>
    <row r="363" spans="1:11" x14ac:dyDescent="0.25">
      <c r="A363" s="10">
        <v>336</v>
      </c>
      <c r="C363" s="12" t="str">
        <f t="shared" si="35"/>
        <v/>
      </c>
      <c r="D363" s="11" t="str">
        <f t="shared" si="36"/>
        <v/>
      </c>
      <c r="E363" s="11" t="str">
        <f t="shared" si="37"/>
        <v/>
      </c>
      <c r="F363" s="11" t="str">
        <f t="shared" si="38"/>
        <v/>
      </c>
      <c r="G363" s="11" t="str">
        <f t="shared" si="39"/>
        <v/>
      </c>
      <c r="H363" s="11" t="str">
        <f t="shared" si="40"/>
        <v/>
      </c>
      <c r="K363" s="6" t="str">
        <f t="shared" si="41"/>
        <v/>
      </c>
    </row>
    <row r="364" spans="1:11" x14ac:dyDescent="0.25">
      <c r="A364" s="10">
        <v>337</v>
      </c>
      <c r="C364" s="12" t="str">
        <f t="shared" si="35"/>
        <v/>
      </c>
      <c r="D364" s="11" t="str">
        <f t="shared" si="36"/>
        <v/>
      </c>
      <c r="E364" s="11" t="str">
        <f t="shared" si="37"/>
        <v/>
      </c>
      <c r="F364" s="11" t="str">
        <f t="shared" si="38"/>
        <v/>
      </c>
      <c r="G364" s="11" t="str">
        <f t="shared" si="39"/>
        <v/>
      </c>
      <c r="H364" s="11" t="str">
        <f t="shared" si="40"/>
        <v/>
      </c>
      <c r="K364" s="6" t="str">
        <f t="shared" si="41"/>
        <v/>
      </c>
    </row>
    <row r="365" spans="1:11" x14ac:dyDescent="0.25">
      <c r="A365" s="10">
        <v>338</v>
      </c>
      <c r="C365" s="12" t="str">
        <f t="shared" si="35"/>
        <v/>
      </c>
      <c r="D365" s="11" t="str">
        <f t="shared" si="36"/>
        <v/>
      </c>
      <c r="E365" s="11" t="str">
        <f t="shared" si="37"/>
        <v/>
      </c>
      <c r="F365" s="11" t="str">
        <f t="shared" si="38"/>
        <v/>
      </c>
      <c r="G365" s="11" t="str">
        <f t="shared" si="39"/>
        <v/>
      </c>
      <c r="H365" s="11" t="str">
        <f t="shared" si="40"/>
        <v/>
      </c>
      <c r="K365" s="6" t="str">
        <f t="shared" si="41"/>
        <v/>
      </c>
    </row>
    <row r="366" spans="1:11" x14ac:dyDescent="0.25">
      <c r="A366" s="10">
        <v>339</v>
      </c>
      <c r="C366" s="12" t="str">
        <f t="shared" si="35"/>
        <v/>
      </c>
      <c r="D366" s="11" t="str">
        <f t="shared" si="36"/>
        <v/>
      </c>
      <c r="E366" s="11" t="str">
        <f t="shared" si="37"/>
        <v/>
      </c>
      <c r="F366" s="11" t="str">
        <f t="shared" si="38"/>
        <v/>
      </c>
      <c r="G366" s="11" t="str">
        <f t="shared" si="39"/>
        <v/>
      </c>
      <c r="H366" s="11" t="str">
        <f t="shared" si="40"/>
        <v/>
      </c>
      <c r="K366" s="6" t="str">
        <f t="shared" si="41"/>
        <v/>
      </c>
    </row>
    <row r="367" spans="1:11" x14ac:dyDescent="0.25">
      <c r="A367" s="10">
        <v>340</v>
      </c>
      <c r="C367" s="12" t="str">
        <f t="shared" si="35"/>
        <v/>
      </c>
      <c r="D367" s="11" t="str">
        <f t="shared" si="36"/>
        <v/>
      </c>
      <c r="E367" s="11" t="str">
        <f t="shared" si="37"/>
        <v/>
      </c>
      <c r="F367" s="11" t="str">
        <f t="shared" si="38"/>
        <v/>
      </c>
      <c r="G367" s="11" t="str">
        <f t="shared" si="39"/>
        <v/>
      </c>
      <c r="H367" s="11" t="str">
        <f t="shared" si="40"/>
        <v/>
      </c>
      <c r="K367" s="6" t="str">
        <f t="shared" si="41"/>
        <v/>
      </c>
    </row>
    <row r="368" spans="1:11" x14ac:dyDescent="0.25">
      <c r="A368" s="10">
        <v>341</v>
      </c>
      <c r="C368" s="12" t="str">
        <f t="shared" si="35"/>
        <v/>
      </c>
      <c r="D368" s="11" t="str">
        <f t="shared" si="36"/>
        <v/>
      </c>
      <c r="E368" s="11" t="str">
        <f t="shared" si="37"/>
        <v/>
      </c>
      <c r="F368" s="11" t="str">
        <f t="shared" si="38"/>
        <v/>
      </c>
      <c r="G368" s="11" t="str">
        <f t="shared" si="39"/>
        <v/>
      </c>
      <c r="H368" s="11" t="str">
        <f t="shared" si="40"/>
        <v/>
      </c>
      <c r="K368" s="6" t="str">
        <f t="shared" si="41"/>
        <v/>
      </c>
    </row>
    <row r="369" spans="1:11" x14ac:dyDescent="0.25">
      <c r="A369" s="10">
        <v>342</v>
      </c>
      <c r="C369" s="12" t="str">
        <f t="shared" si="35"/>
        <v/>
      </c>
      <c r="D369" s="11" t="str">
        <f t="shared" si="36"/>
        <v/>
      </c>
      <c r="E369" s="11" t="str">
        <f t="shared" si="37"/>
        <v/>
      </c>
      <c r="F369" s="11" t="str">
        <f t="shared" si="38"/>
        <v/>
      </c>
      <c r="G369" s="11" t="str">
        <f t="shared" si="39"/>
        <v/>
      </c>
      <c r="H369" s="11" t="str">
        <f t="shared" si="40"/>
        <v/>
      </c>
      <c r="K369" s="6" t="str">
        <f t="shared" si="41"/>
        <v/>
      </c>
    </row>
    <row r="370" spans="1:11" x14ac:dyDescent="0.25">
      <c r="A370" s="10">
        <v>343</v>
      </c>
      <c r="C370" s="12" t="str">
        <f t="shared" si="35"/>
        <v/>
      </c>
      <c r="D370" s="11" t="str">
        <f t="shared" si="36"/>
        <v/>
      </c>
      <c r="E370" s="11" t="str">
        <f t="shared" si="37"/>
        <v/>
      </c>
      <c r="F370" s="11" t="str">
        <f t="shared" si="38"/>
        <v/>
      </c>
      <c r="G370" s="11" t="str">
        <f t="shared" si="39"/>
        <v/>
      </c>
      <c r="H370" s="11" t="str">
        <f t="shared" si="40"/>
        <v/>
      </c>
      <c r="K370" s="6" t="str">
        <f t="shared" si="41"/>
        <v/>
      </c>
    </row>
    <row r="371" spans="1:11" x14ac:dyDescent="0.25">
      <c r="A371" s="10">
        <v>344</v>
      </c>
      <c r="C371" s="12" t="str">
        <f t="shared" si="35"/>
        <v/>
      </c>
      <c r="D371" s="11" t="str">
        <f t="shared" si="36"/>
        <v/>
      </c>
      <c r="E371" s="11" t="str">
        <f t="shared" si="37"/>
        <v/>
      </c>
      <c r="F371" s="11" t="str">
        <f t="shared" si="38"/>
        <v/>
      </c>
      <c r="G371" s="11" t="str">
        <f t="shared" si="39"/>
        <v/>
      </c>
      <c r="H371" s="11" t="str">
        <f t="shared" si="40"/>
        <v/>
      </c>
      <c r="K371" s="6" t="str">
        <f t="shared" si="41"/>
        <v/>
      </c>
    </row>
    <row r="372" spans="1:11" x14ac:dyDescent="0.25">
      <c r="A372" s="10">
        <v>345</v>
      </c>
      <c r="C372" s="12" t="str">
        <f t="shared" si="35"/>
        <v/>
      </c>
      <c r="D372" s="11" t="str">
        <f t="shared" si="36"/>
        <v/>
      </c>
      <c r="E372" s="11" t="str">
        <f t="shared" si="37"/>
        <v/>
      </c>
      <c r="F372" s="11" t="str">
        <f t="shared" si="38"/>
        <v/>
      </c>
      <c r="G372" s="11" t="str">
        <f t="shared" si="39"/>
        <v/>
      </c>
      <c r="H372" s="11" t="str">
        <f t="shared" si="40"/>
        <v/>
      </c>
      <c r="K372" s="6" t="str">
        <f t="shared" si="41"/>
        <v/>
      </c>
    </row>
    <row r="373" spans="1:11" x14ac:dyDescent="0.25">
      <c r="A373" s="10">
        <v>346</v>
      </c>
      <c r="C373" s="12" t="str">
        <f t="shared" si="35"/>
        <v/>
      </c>
      <c r="D373" s="11" t="str">
        <f t="shared" si="36"/>
        <v/>
      </c>
      <c r="E373" s="11" t="str">
        <f t="shared" si="37"/>
        <v/>
      </c>
      <c r="F373" s="11" t="str">
        <f t="shared" si="38"/>
        <v/>
      </c>
      <c r="G373" s="11" t="str">
        <f t="shared" si="39"/>
        <v/>
      </c>
      <c r="H373" s="11" t="str">
        <f t="shared" si="40"/>
        <v/>
      </c>
      <c r="K373" s="6" t="str">
        <f t="shared" si="41"/>
        <v/>
      </c>
    </row>
    <row r="374" spans="1:11" x14ac:dyDescent="0.25">
      <c r="A374" s="10">
        <v>347</v>
      </c>
      <c r="C374" s="12" t="str">
        <f t="shared" si="35"/>
        <v/>
      </c>
      <c r="D374" s="11" t="str">
        <f t="shared" si="36"/>
        <v/>
      </c>
      <c r="E374" s="11" t="str">
        <f t="shared" si="37"/>
        <v/>
      </c>
      <c r="F374" s="11" t="str">
        <f t="shared" si="38"/>
        <v/>
      </c>
      <c r="G374" s="11" t="str">
        <f t="shared" si="39"/>
        <v/>
      </c>
      <c r="H374" s="11" t="str">
        <f t="shared" si="40"/>
        <v/>
      </c>
      <c r="K374" s="6" t="str">
        <f t="shared" si="41"/>
        <v/>
      </c>
    </row>
    <row r="375" spans="1:11" x14ac:dyDescent="0.25">
      <c r="A375" s="10">
        <v>348</v>
      </c>
      <c r="C375" s="12" t="str">
        <f t="shared" si="35"/>
        <v/>
      </c>
      <c r="D375" s="11" t="str">
        <f t="shared" si="36"/>
        <v/>
      </c>
      <c r="E375" s="11" t="str">
        <f t="shared" si="37"/>
        <v/>
      </c>
      <c r="F375" s="11" t="str">
        <f t="shared" si="38"/>
        <v/>
      </c>
      <c r="G375" s="11" t="str">
        <f t="shared" si="39"/>
        <v/>
      </c>
      <c r="H375" s="11" t="str">
        <f t="shared" si="40"/>
        <v/>
      </c>
      <c r="K375" s="6" t="str">
        <f t="shared" si="41"/>
        <v/>
      </c>
    </row>
    <row r="376" spans="1:11" x14ac:dyDescent="0.25">
      <c r="A376" s="10">
        <v>349</v>
      </c>
      <c r="C376" s="12" t="str">
        <f t="shared" si="35"/>
        <v/>
      </c>
      <c r="D376" s="11" t="str">
        <f t="shared" si="36"/>
        <v/>
      </c>
      <c r="E376" s="11" t="str">
        <f t="shared" si="37"/>
        <v/>
      </c>
      <c r="F376" s="11" t="str">
        <f t="shared" si="38"/>
        <v/>
      </c>
      <c r="G376" s="11" t="str">
        <f t="shared" si="39"/>
        <v/>
      </c>
      <c r="H376" s="11" t="str">
        <f t="shared" si="40"/>
        <v/>
      </c>
      <c r="K376" s="6" t="str">
        <f t="shared" si="41"/>
        <v/>
      </c>
    </row>
    <row r="377" spans="1:11" x14ac:dyDescent="0.25">
      <c r="A377" s="10">
        <v>350</v>
      </c>
      <c r="C377" s="12" t="str">
        <f t="shared" si="35"/>
        <v/>
      </c>
      <c r="D377" s="11" t="str">
        <f t="shared" si="36"/>
        <v/>
      </c>
      <c r="E377" s="11" t="str">
        <f t="shared" si="37"/>
        <v/>
      </c>
      <c r="F377" s="11" t="str">
        <f t="shared" si="38"/>
        <v/>
      </c>
      <c r="G377" s="11" t="str">
        <f t="shared" si="39"/>
        <v/>
      </c>
      <c r="H377" s="11" t="str">
        <f t="shared" si="40"/>
        <v/>
      </c>
      <c r="K377" s="6" t="str">
        <f t="shared" si="41"/>
        <v/>
      </c>
    </row>
    <row r="378" spans="1:11" x14ac:dyDescent="0.25">
      <c r="A378" s="10">
        <v>351</v>
      </c>
      <c r="C378" s="12" t="str">
        <f t="shared" si="35"/>
        <v/>
      </c>
      <c r="D378" s="11" t="str">
        <f t="shared" si="36"/>
        <v/>
      </c>
      <c r="E378" s="11" t="str">
        <f t="shared" si="37"/>
        <v/>
      </c>
      <c r="F378" s="11" t="str">
        <f t="shared" si="38"/>
        <v/>
      </c>
      <c r="G378" s="11" t="str">
        <f t="shared" si="39"/>
        <v/>
      </c>
      <c r="H378" s="11" t="str">
        <f t="shared" si="40"/>
        <v/>
      </c>
      <c r="K378" s="6" t="str">
        <f t="shared" si="41"/>
        <v/>
      </c>
    </row>
    <row r="379" spans="1:11" x14ac:dyDescent="0.25">
      <c r="A379" s="10">
        <v>352</v>
      </c>
      <c r="C379" s="12" t="str">
        <f t="shared" si="35"/>
        <v/>
      </c>
      <c r="D379" s="11" t="str">
        <f t="shared" si="36"/>
        <v/>
      </c>
      <c r="E379" s="11" t="str">
        <f t="shared" si="37"/>
        <v/>
      </c>
      <c r="F379" s="11" t="str">
        <f t="shared" si="38"/>
        <v/>
      </c>
      <c r="G379" s="11" t="str">
        <f t="shared" si="39"/>
        <v/>
      </c>
      <c r="H379" s="11" t="str">
        <f t="shared" si="40"/>
        <v/>
      </c>
      <c r="K379" s="6" t="str">
        <f t="shared" si="41"/>
        <v/>
      </c>
    </row>
    <row r="380" spans="1:11" x14ac:dyDescent="0.25">
      <c r="A380" s="10">
        <v>353</v>
      </c>
      <c r="C380" s="12" t="str">
        <f t="shared" si="35"/>
        <v/>
      </c>
      <c r="D380" s="11" t="str">
        <f t="shared" si="36"/>
        <v/>
      </c>
      <c r="E380" s="11" t="str">
        <f t="shared" si="37"/>
        <v/>
      </c>
      <c r="F380" s="11" t="str">
        <f t="shared" si="38"/>
        <v/>
      </c>
      <c r="G380" s="11" t="str">
        <f t="shared" si="39"/>
        <v/>
      </c>
      <c r="H380" s="11" t="str">
        <f t="shared" si="40"/>
        <v/>
      </c>
      <c r="K380" s="6" t="str">
        <f t="shared" si="41"/>
        <v/>
      </c>
    </row>
    <row r="381" spans="1:11" x14ac:dyDescent="0.25">
      <c r="A381" s="10">
        <v>354</v>
      </c>
      <c r="C381" s="12" t="str">
        <f t="shared" si="35"/>
        <v/>
      </c>
      <c r="D381" s="11" t="str">
        <f t="shared" si="36"/>
        <v/>
      </c>
      <c r="E381" s="11" t="str">
        <f t="shared" si="37"/>
        <v/>
      </c>
      <c r="F381" s="11" t="str">
        <f t="shared" si="38"/>
        <v/>
      </c>
      <c r="G381" s="11" t="str">
        <f t="shared" si="39"/>
        <v/>
      </c>
      <c r="H381" s="11" t="str">
        <f t="shared" si="40"/>
        <v/>
      </c>
      <c r="K381" s="6" t="str">
        <f t="shared" si="41"/>
        <v/>
      </c>
    </row>
    <row r="382" spans="1:11" x14ac:dyDescent="0.25">
      <c r="A382" s="10">
        <v>355</v>
      </c>
      <c r="C382" s="12" t="str">
        <f t="shared" si="35"/>
        <v/>
      </c>
      <c r="D382" s="11" t="str">
        <f t="shared" si="36"/>
        <v/>
      </c>
      <c r="E382" s="11" t="str">
        <f t="shared" si="37"/>
        <v/>
      </c>
      <c r="F382" s="11" t="str">
        <f t="shared" si="38"/>
        <v/>
      </c>
      <c r="G382" s="11" t="str">
        <f t="shared" si="39"/>
        <v/>
      </c>
      <c r="H382" s="11" t="str">
        <f t="shared" si="40"/>
        <v/>
      </c>
      <c r="K382" s="6" t="str">
        <f t="shared" si="41"/>
        <v/>
      </c>
    </row>
    <row r="383" spans="1:11" x14ac:dyDescent="0.25">
      <c r="A383" s="10">
        <v>356</v>
      </c>
      <c r="C383" s="12" t="str">
        <f t="shared" si="35"/>
        <v/>
      </c>
      <c r="D383" s="11" t="str">
        <f t="shared" si="36"/>
        <v/>
      </c>
      <c r="E383" s="11" t="str">
        <f t="shared" si="37"/>
        <v/>
      </c>
      <c r="F383" s="11" t="str">
        <f t="shared" si="38"/>
        <v/>
      </c>
      <c r="G383" s="11" t="str">
        <f t="shared" si="39"/>
        <v/>
      </c>
      <c r="H383" s="11" t="str">
        <f t="shared" si="40"/>
        <v/>
      </c>
      <c r="K383" s="6" t="str">
        <f t="shared" si="41"/>
        <v/>
      </c>
    </row>
    <row r="384" spans="1:11" x14ac:dyDescent="0.25">
      <c r="A384" s="10">
        <v>357</v>
      </c>
      <c r="C384" s="12" t="str">
        <f t="shared" si="35"/>
        <v/>
      </c>
      <c r="D384" s="11" t="str">
        <f t="shared" si="36"/>
        <v/>
      </c>
      <c r="E384" s="11" t="str">
        <f t="shared" si="37"/>
        <v/>
      </c>
      <c r="F384" s="11" t="str">
        <f t="shared" si="38"/>
        <v/>
      </c>
      <c r="G384" s="11" t="str">
        <f t="shared" si="39"/>
        <v/>
      </c>
      <c r="H384" s="11" t="str">
        <f t="shared" si="40"/>
        <v/>
      </c>
      <c r="K384" s="6" t="str">
        <f t="shared" si="41"/>
        <v/>
      </c>
    </row>
    <row r="385" spans="1:11" x14ac:dyDescent="0.25">
      <c r="A385" s="10">
        <v>358</v>
      </c>
      <c r="C385" s="12" t="str">
        <f t="shared" si="35"/>
        <v/>
      </c>
      <c r="D385" s="11" t="str">
        <f t="shared" si="36"/>
        <v/>
      </c>
      <c r="E385" s="11" t="str">
        <f t="shared" si="37"/>
        <v/>
      </c>
      <c r="F385" s="11" t="str">
        <f t="shared" si="38"/>
        <v/>
      </c>
      <c r="G385" s="11" t="str">
        <f t="shared" si="39"/>
        <v/>
      </c>
      <c r="H385" s="11" t="str">
        <f t="shared" si="40"/>
        <v/>
      </c>
      <c r="K385" s="6" t="str">
        <f t="shared" si="41"/>
        <v/>
      </c>
    </row>
    <row r="386" spans="1:11" x14ac:dyDescent="0.25">
      <c r="A386" s="10">
        <v>359</v>
      </c>
      <c r="C386" s="12" t="str">
        <f t="shared" si="35"/>
        <v/>
      </c>
      <c r="D386" s="11" t="str">
        <f t="shared" si="36"/>
        <v/>
      </c>
      <c r="E386" s="11" t="str">
        <f t="shared" si="37"/>
        <v/>
      </c>
      <c r="F386" s="11" t="str">
        <f t="shared" si="38"/>
        <v/>
      </c>
      <c r="G386" s="11" t="str">
        <f t="shared" si="39"/>
        <v/>
      </c>
      <c r="H386" s="11" t="str">
        <f t="shared" si="40"/>
        <v/>
      </c>
      <c r="K386" s="6" t="str">
        <f t="shared" si="41"/>
        <v/>
      </c>
    </row>
    <row r="387" spans="1:11" x14ac:dyDescent="0.25">
      <c r="A387" s="10">
        <v>360</v>
      </c>
      <c r="C387" s="12" t="str">
        <f t="shared" si="35"/>
        <v/>
      </c>
      <c r="D387" s="11" t="str">
        <f t="shared" si="36"/>
        <v/>
      </c>
      <c r="E387" s="11" t="str">
        <f t="shared" si="37"/>
        <v/>
      </c>
      <c r="F387" s="11" t="str">
        <f t="shared" si="38"/>
        <v/>
      </c>
      <c r="G387" s="11" t="str">
        <f t="shared" si="39"/>
        <v/>
      </c>
      <c r="H387" s="11" t="str">
        <f t="shared" si="40"/>
        <v/>
      </c>
      <c r="K387" s="6" t="str">
        <f t="shared" si="41"/>
        <v/>
      </c>
    </row>
    <row r="388" spans="1:11" x14ac:dyDescent="0.25">
      <c r="A388" s="10">
        <v>361</v>
      </c>
      <c r="C388" s="12" t="str">
        <f t="shared" si="35"/>
        <v/>
      </c>
      <c r="D388" s="11" t="str">
        <f t="shared" si="36"/>
        <v/>
      </c>
      <c r="E388" s="11" t="str">
        <f t="shared" si="37"/>
        <v/>
      </c>
      <c r="F388" s="11" t="str">
        <f t="shared" si="38"/>
        <v/>
      </c>
      <c r="G388" s="11" t="str">
        <f t="shared" si="39"/>
        <v/>
      </c>
      <c r="H388" s="11" t="str">
        <f t="shared" si="40"/>
        <v/>
      </c>
      <c r="K388" s="6" t="str">
        <f t="shared" si="41"/>
        <v/>
      </c>
    </row>
    <row r="389" spans="1:11" x14ac:dyDescent="0.25">
      <c r="A389" s="10">
        <v>362</v>
      </c>
      <c r="C389" s="12" t="str">
        <f t="shared" si="35"/>
        <v/>
      </c>
      <c r="D389" s="11" t="str">
        <f t="shared" si="36"/>
        <v/>
      </c>
      <c r="E389" s="11" t="str">
        <f t="shared" si="37"/>
        <v/>
      </c>
      <c r="F389" s="11" t="str">
        <f t="shared" si="38"/>
        <v/>
      </c>
      <c r="G389" s="11" t="str">
        <f t="shared" si="39"/>
        <v/>
      </c>
      <c r="H389" s="11" t="str">
        <f t="shared" si="40"/>
        <v/>
      </c>
      <c r="K389" s="6" t="str">
        <f t="shared" si="41"/>
        <v/>
      </c>
    </row>
    <row r="390" spans="1:11" x14ac:dyDescent="0.25">
      <c r="A390" s="10">
        <v>363</v>
      </c>
      <c r="C390" s="12" t="str">
        <f t="shared" si="35"/>
        <v/>
      </c>
      <c r="D390" s="11" t="str">
        <f t="shared" si="36"/>
        <v/>
      </c>
      <c r="E390" s="11" t="str">
        <f t="shared" si="37"/>
        <v/>
      </c>
      <c r="F390" s="11" t="str">
        <f t="shared" si="38"/>
        <v/>
      </c>
      <c r="G390" s="11" t="str">
        <f t="shared" si="39"/>
        <v/>
      </c>
      <c r="H390" s="11" t="str">
        <f t="shared" si="40"/>
        <v/>
      </c>
      <c r="K390" s="6" t="str">
        <f t="shared" si="41"/>
        <v/>
      </c>
    </row>
    <row r="391" spans="1:11" x14ac:dyDescent="0.25">
      <c r="A391" s="10">
        <v>364</v>
      </c>
      <c r="C391" s="12" t="str">
        <f t="shared" si="35"/>
        <v/>
      </c>
      <c r="D391" s="11" t="str">
        <f t="shared" si="36"/>
        <v/>
      </c>
      <c r="E391" s="11" t="str">
        <f t="shared" si="37"/>
        <v/>
      </c>
      <c r="F391" s="11" t="str">
        <f t="shared" si="38"/>
        <v/>
      </c>
      <c r="G391" s="11" t="str">
        <f t="shared" si="39"/>
        <v/>
      </c>
      <c r="H391" s="11" t="str">
        <f t="shared" si="40"/>
        <v/>
      </c>
      <c r="K391" s="6" t="str">
        <f t="shared" si="41"/>
        <v/>
      </c>
    </row>
    <row r="392" spans="1:11" x14ac:dyDescent="0.25">
      <c r="A392" s="10">
        <v>365</v>
      </c>
      <c r="C392" s="12" t="str">
        <f t="shared" si="35"/>
        <v/>
      </c>
      <c r="D392" s="11" t="str">
        <f t="shared" si="36"/>
        <v/>
      </c>
      <c r="E392" s="11" t="str">
        <f t="shared" si="37"/>
        <v/>
      </c>
      <c r="F392" s="11" t="str">
        <f t="shared" si="38"/>
        <v/>
      </c>
      <c r="G392" s="11" t="str">
        <f t="shared" si="39"/>
        <v/>
      </c>
      <c r="H392" s="11" t="str">
        <f t="shared" si="40"/>
        <v/>
      </c>
      <c r="K392" s="6" t="str">
        <f t="shared" si="41"/>
        <v/>
      </c>
    </row>
    <row r="393" spans="1:11" x14ac:dyDescent="0.25">
      <c r="A393" s="10">
        <v>366</v>
      </c>
      <c r="C393" s="12" t="str">
        <f t="shared" si="35"/>
        <v/>
      </c>
      <c r="D393" s="11" t="str">
        <f t="shared" si="36"/>
        <v/>
      </c>
      <c r="E393" s="11" t="str">
        <f t="shared" si="37"/>
        <v/>
      </c>
      <c r="F393" s="11" t="str">
        <f t="shared" si="38"/>
        <v/>
      </c>
      <c r="G393" s="11" t="str">
        <f t="shared" si="39"/>
        <v/>
      </c>
      <c r="H393" s="11" t="str">
        <f t="shared" si="40"/>
        <v/>
      </c>
      <c r="K393" s="6" t="str">
        <f t="shared" si="41"/>
        <v/>
      </c>
    </row>
    <row r="394" spans="1:11" x14ac:dyDescent="0.25">
      <c r="A394" s="10">
        <v>367</v>
      </c>
      <c r="C394" s="12" t="str">
        <f t="shared" si="35"/>
        <v/>
      </c>
      <c r="D394" s="11" t="str">
        <f t="shared" si="36"/>
        <v/>
      </c>
      <c r="E394" s="11" t="str">
        <f t="shared" si="37"/>
        <v/>
      </c>
      <c r="F394" s="11" t="str">
        <f t="shared" si="38"/>
        <v/>
      </c>
      <c r="G394" s="11" t="str">
        <f t="shared" si="39"/>
        <v/>
      </c>
      <c r="H394" s="11" t="str">
        <f t="shared" si="40"/>
        <v/>
      </c>
      <c r="K394" s="6" t="str">
        <f t="shared" si="41"/>
        <v/>
      </c>
    </row>
    <row r="395" spans="1:11" x14ac:dyDescent="0.25">
      <c r="A395" s="10">
        <v>368</v>
      </c>
      <c r="C395" s="12" t="str">
        <f t="shared" si="35"/>
        <v/>
      </c>
      <c r="D395" s="11" t="str">
        <f t="shared" si="36"/>
        <v/>
      </c>
      <c r="E395" s="11" t="str">
        <f t="shared" si="37"/>
        <v/>
      </c>
      <c r="F395" s="11" t="str">
        <f t="shared" si="38"/>
        <v/>
      </c>
      <c r="G395" s="11" t="str">
        <f t="shared" si="39"/>
        <v/>
      </c>
      <c r="H395" s="11" t="str">
        <f t="shared" si="40"/>
        <v/>
      </c>
      <c r="K395" s="6" t="str">
        <f t="shared" si="41"/>
        <v/>
      </c>
    </row>
    <row r="396" spans="1:11" x14ac:dyDescent="0.25">
      <c r="A396" s="10">
        <v>369</v>
      </c>
      <c r="C396" s="12" t="str">
        <f t="shared" si="35"/>
        <v/>
      </c>
      <c r="D396" s="11" t="str">
        <f t="shared" si="36"/>
        <v/>
      </c>
      <c r="E396" s="11" t="str">
        <f t="shared" si="37"/>
        <v/>
      </c>
      <c r="F396" s="11" t="str">
        <f t="shared" si="38"/>
        <v/>
      </c>
      <c r="G396" s="11" t="str">
        <f t="shared" si="39"/>
        <v/>
      </c>
      <c r="H396" s="11" t="str">
        <f t="shared" si="40"/>
        <v/>
      </c>
      <c r="K396" s="6" t="str">
        <f t="shared" si="41"/>
        <v/>
      </c>
    </row>
    <row r="397" spans="1:11" x14ac:dyDescent="0.25">
      <c r="A397" s="10">
        <v>370</v>
      </c>
      <c r="C397" s="12" t="str">
        <f t="shared" si="35"/>
        <v/>
      </c>
      <c r="D397" s="11" t="str">
        <f t="shared" si="36"/>
        <v/>
      </c>
      <c r="E397" s="11" t="str">
        <f t="shared" si="37"/>
        <v/>
      </c>
      <c r="F397" s="11" t="str">
        <f t="shared" si="38"/>
        <v/>
      </c>
      <c r="G397" s="11" t="str">
        <f t="shared" si="39"/>
        <v/>
      </c>
      <c r="H397" s="11" t="str">
        <f t="shared" si="40"/>
        <v/>
      </c>
      <c r="K397" s="6" t="str">
        <f t="shared" si="41"/>
        <v/>
      </c>
    </row>
    <row r="398" spans="1:11" x14ac:dyDescent="0.25">
      <c r="A398" s="10">
        <v>371</v>
      </c>
      <c r="C398" s="12" t="str">
        <f t="shared" si="35"/>
        <v/>
      </c>
      <c r="D398" s="11" t="str">
        <f t="shared" si="36"/>
        <v/>
      </c>
      <c r="E398" s="11" t="str">
        <f t="shared" si="37"/>
        <v/>
      </c>
      <c r="F398" s="11" t="str">
        <f t="shared" si="38"/>
        <v/>
      </c>
      <c r="G398" s="11" t="str">
        <f t="shared" si="39"/>
        <v/>
      </c>
      <c r="H398" s="11" t="str">
        <f t="shared" si="40"/>
        <v/>
      </c>
      <c r="K398" s="6" t="str">
        <f t="shared" si="41"/>
        <v/>
      </c>
    </row>
    <row r="399" spans="1:11" x14ac:dyDescent="0.25">
      <c r="A399" s="10">
        <v>372</v>
      </c>
      <c r="C399" s="12" t="str">
        <f t="shared" si="35"/>
        <v/>
      </c>
      <c r="D399" s="11" t="str">
        <f t="shared" si="36"/>
        <v/>
      </c>
      <c r="E399" s="11" t="str">
        <f t="shared" si="37"/>
        <v/>
      </c>
      <c r="F399" s="11" t="str">
        <f t="shared" si="38"/>
        <v/>
      </c>
      <c r="G399" s="11" t="str">
        <f t="shared" si="39"/>
        <v/>
      </c>
      <c r="H399" s="11" t="str">
        <f t="shared" si="40"/>
        <v/>
      </c>
      <c r="K399" s="6" t="str">
        <f t="shared" si="41"/>
        <v/>
      </c>
    </row>
    <row r="400" spans="1:11" x14ac:dyDescent="0.25">
      <c r="A400" s="10">
        <v>373</v>
      </c>
      <c r="C400" s="12" t="str">
        <f t="shared" si="35"/>
        <v/>
      </c>
      <c r="D400" s="11" t="str">
        <f t="shared" si="36"/>
        <v/>
      </c>
      <c r="E400" s="11" t="str">
        <f t="shared" si="37"/>
        <v/>
      </c>
      <c r="F400" s="11" t="str">
        <f t="shared" si="38"/>
        <v/>
      </c>
      <c r="G400" s="11" t="str">
        <f t="shared" si="39"/>
        <v/>
      </c>
      <c r="H400" s="11" t="str">
        <f t="shared" si="40"/>
        <v/>
      </c>
      <c r="K400" s="6" t="str">
        <f t="shared" si="41"/>
        <v/>
      </c>
    </row>
    <row r="401" spans="1:11" x14ac:dyDescent="0.25">
      <c r="A401" s="10">
        <v>374</v>
      </c>
      <c r="C401" s="12" t="str">
        <f t="shared" si="35"/>
        <v/>
      </c>
      <c r="D401" s="11" t="str">
        <f t="shared" si="36"/>
        <v/>
      </c>
      <c r="E401" s="11" t="str">
        <f t="shared" si="37"/>
        <v/>
      </c>
      <c r="F401" s="11" t="str">
        <f t="shared" si="38"/>
        <v/>
      </c>
      <c r="G401" s="11" t="str">
        <f t="shared" si="39"/>
        <v/>
      </c>
      <c r="H401" s="11" t="str">
        <f t="shared" si="40"/>
        <v/>
      </c>
      <c r="K401" s="6" t="str">
        <f t="shared" si="41"/>
        <v/>
      </c>
    </row>
    <row r="402" spans="1:11" x14ac:dyDescent="0.25">
      <c r="A402" s="10">
        <v>375</v>
      </c>
      <c r="C402" s="12" t="str">
        <f t="shared" si="35"/>
        <v/>
      </c>
      <c r="D402" s="11" t="str">
        <f t="shared" si="36"/>
        <v/>
      </c>
      <c r="E402" s="11" t="str">
        <f t="shared" si="37"/>
        <v/>
      </c>
      <c r="F402" s="11" t="str">
        <f t="shared" si="38"/>
        <v/>
      </c>
      <c r="G402" s="11" t="str">
        <f t="shared" si="39"/>
        <v/>
      </c>
      <c r="H402" s="11" t="str">
        <f t="shared" si="40"/>
        <v/>
      </c>
      <c r="K402" s="6" t="str">
        <f t="shared" si="41"/>
        <v/>
      </c>
    </row>
    <row r="403" spans="1:11" x14ac:dyDescent="0.25">
      <c r="A403" s="10">
        <v>376</v>
      </c>
      <c r="C403" s="12" t="str">
        <f t="shared" si="35"/>
        <v/>
      </c>
      <c r="D403" s="11" t="str">
        <f t="shared" si="36"/>
        <v/>
      </c>
      <c r="E403" s="11" t="str">
        <f t="shared" si="37"/>
        <v/>
      </c>
      <c r="F403" s="11" t="str">
        <f t="shared" si="38"/>
        <v/>
      </c>
      <c r="G403" s="11" t="str">
        <f t="shared" si="39"/>
        <v/>
      </c>
      <c r="H403" s="11" t="str">
        <f t="shared" si="40"/>
        <v/>
      </c>
      <c r="K403" s="6" t="str">
        <f t="shared" si="41"/>
        <v/>
      </c>
    </row>
    <row r="404" spans="1:11" x14ac:dyDescent="0.25">
      <c r="A404" s="10">
        <v>377</v>
      </c>
      <c r="C404" s="12" t="str">
        <f t="shared" si="35"/>
        <v/>
      </c>
      <c r="D404" s="11" t="str">
        <f t="shared" si="36"/>
        <v/>
      </c>
      <c r="E404" s="11" t="str">
        <f t="shared" si="37"/>
        <v/>
      </c>
      <c r="F404" s="11" t="str">
        <f t="shared" si="38"/>
        <v/>
      </c>
      <c r="G404" s="11" t="str">
        <f t="shared" si="39"/>
        <v/>
      </c>
      <c r="H404" s="11" t="str">
        <f t="shared" si="40"/>
        <v/>
      </c>
      <c r="K404" s="6" t="str">
        <f t="shared" si="41"/>
        <v/>
      </c>
    </row>
    <row r="405" spans="1:11" x14ac:dyDescent="0.25">
      <c r="A405" s="10">
        <v>378</v>
      </c>
      <c r="C405" s="12" t="str">
        <f t="shared" si="35"/>
        <v/>
      </c>
      <c r="D405" s="11" t="str">
        <f t="shared" si="36"/>
        <v/>
      </c>
      <c r="E405" s="11" t="str">
        <f t="shared" si="37"/>
        <v/>
      </c>
      <c r="F405" s="11" t="str">
        <f t="shared" si="38"/>
        <v/>
      </c>
      <c r="G405" s="11" t="str">
        <f t="shared" si="39"/>
        <v/>
      </c>
      <c r="H405" s="11" t="str">
        <f t="shared" si="40"/>
        <v/>
      </c>
      <c r="K405" s="6" t="str">
        <f t="shared" si="41"/>
        <v/>
      </c>
    </row>
    <row r="406" spans="1:11" x14ac:dyDescent="0.25">
      <c r="A406" s="10">
        <v>379</v>
      </c>
      <c r="C406" s="12" t="str">
        <f t="shared" si="35"/>
        <v/>
      </c>
      <c r="D406" s="11" t="str">
        <f t="shared" si="36"/>
        <v/>
      </c>
      <c r="E406" s="11" t="str">
        <f t="shared" si="37"/>
        <v/>
      </c>
      <c r="F406" s="11" t="str">
        <f t="shared" si="38"/>
        <v/>
      </c>
      <c r="G406" s="11" t="str">
        <f t="shared" si="39"/>
        <v/>
      </c>
      <c r="H406" s="11" t="str">
        <f t="shared" si="40"/>
        <v/>
      </c>
      <c r="K406" s="6" t="str">
        <f t="shared" si="41"/>
        <v/>
      </c>
    </row>
    <row r="407" spans="1:11" x14ac:dyDescent="0.25">
      <c r="A407" s="10">
        <v>380</v>
      </c>
      <c r="C407" s="12" t="str">
        <f t="shared" si="35"/>
        <v/>
      </c>
      <c r="D407" s="11" t="str">
        <f t="shared" si="36"/>
        <v/>
      </c>
      <c r="E407" s="11" t="str">
        <f t="shared" si="37"/>
        <v/>
      </c>
      <c r="F407" s="11" t="str">
        <f t="shared" si="38"/>
        <v/>
      </c>
      <c r="G407" s="11" t="str">
        <f t="shared" si="39"/>
        <v/>
      </c>
      <c r="H407" s="11" t="str">
        <f t="shared" si="40"/>
        <v/>
      </c>
      <c r="K407" s="6" t="str">
        <f t="shared" si="41"/>
        <v/>
      </c>
    </row>
    <row r="408" spans="1:11" x14ac:dyDescent="0.25">
      <c r="A408" s="10">
        <v>381</v>
      </c>
      <c r="C408" s="12" t="str">
        <f t="shared" si="35"/>
        <v/>
      </c>
      <c r="D408" s="11" t="str">
        <f t="shared" si="36"/>
        <v/>
      </c>
      <c r="E408" s="11" t="str">
        <f t="shared" si="37"/>
        <v/>
      </c>
      <c r="F408" s="11" t="str">
        <f t="shared" si="38"/>
        <v/>
      </c>
      <c r="G408" s="11" t="str">
        <f t="shared" si="39"/>
        <v/>
      </c>
      <c r="H408" s="11" t="str">
        <f t="shared" si="40"/>
        <v/>
      </c>
      <c r="K408" s="6" t="str">
        <f t="shared" si="41"/>
        <v/>
      </c>
    </row>
    <row r="409" spans="1:11" x14ac:dyDescent="0.25">
      <c r="A409" s="10">
        <v>382</v>
      </c>
      <c r="C409" s="12" t="str">
        <f t="shared" si="35"/>
        <v/>
      </c>
      <c r="D409" s="11" t="str">
        <f t="shared" si="36"/>
        <v/>
      </c>
      <c r="E409" s="11" t="str">
        <f t="shared" si="37"/>
        <v/>
      </c>
      <c r="F409" s="11" t="str">
        <f t="shared" si="38"/>
        <v/>
      </c>
      <c r="G409" s="11" t="str">
        <f t="shared" si="39"/>
        <v/>
      </c>
      <c r="H409" s="11" t="str">
        <f t="shared" si="40"/>
        <v/>
      </c>
      <c r="K409" s="6" t="str">
        <f t="shared" si="41"/>
        <v/>
      </c>
    </row>
    <row r="410" spans="1:11" x14ac:dyDescent="0.25">
      <c r="A410" s="10">
        <v>383</v>
      </c>
      <c r="C410" s="12" t="str">
        <f t="shared" si="35"/>
        <v/>
      </c>
      <c r="D410" s="11" t="str">
        <f t="shared" si="36"/>
        <v/>
      </c>
      <c r="E410" s="11" t="str">
        <f t="shared" si="37"/>
        <v/>
      </c>
      <c r="F410" s="11" t="str">
        <f t="shared" si="38"/>
        <v/>
      </c>
      <c r="G410" s="11" t="str">
        <f t="shared" si="39"/>
        <v/>
      </c>
      <c r="H410" s="11" t="str">
        <f t="shared" si="40"/>
        <v/>
      </c>
      <c r="K410" s="6" t="str">
        <f t="shared" si="41"/>
        <v/>
      </c>
    </row>
    <row r="411" spans="1:11" x14ac:dyDescent="0.25">
      <c r="A411" s="10">
        <v>384</v>
      </c>
      <c r="C411" s="12" t="str">
        <f t="shared" ref="C411:C474" si="42">IF(E$12*E$16&lt;A411,"",A411)</f>
        <v/>
      </c>
      <c r="D411" s="11" t="str">
        <f t="shared" si="36"/>
        <v/>
      </c>
      <c r="E411" s="11" t="str">
        <f t="shared" si="37"/>
        <v/>
      </c>
      <c r="F411" s="11" t="str">
        <f t="shared" si="38"/>
        <v/>
      </c>
      <c r="G411" s="11" t="str">
        <f t="shared" si="39"/>
        <v/>
      </c>
      <c r="H411" s="11" t="str">
        <f t="shared" si="40"/>
        <v/>
      </c>
      <c r="K411" s="6" t="str">
        <f t="shared" si="41"/>
        <v/>
      </c>
    </row>
    <row r="412" spans="1:11" x14ac:dyDescent="0.25">
      <c r="A412" s="10">
        <v>385</v>
      </c>
      <c r="C412" s="12" t="str">
        <f t="shared" si="42"/>
        <v/>
      </c>
      <c r="D412" s="11" t="str">
        <f t="shared" ref="D412:D475" si="43">IF(C412&lt;&gt;"",IF(E$18=1,(H$27*E$14/E$16)/(1-(1+(E$14/E$16))^(-E$12*E$16)),IF(OR(E$18=2,E$18=3),E412+F412,"")),"")</f>
        <v/>
      </c>
      <c r="E412" s="11" t="str">
        <f t="shared" ref="E412:E475" si="44">IF(C412&lt;&gt;"",H411*E$14/E$16,"")</f>
        <v/>
      </c>
      <c r="F412" s="11" t="str">
        <f t="shared" ref="F412:F475" si="45">IF(C412&lt;&gt;"",IF(E$18=1,D412-E412,IF(E$18=2,H$27/(E$12*E$16),IF(E$18=3,IF(E$12*E$16=C412,H$27,0),""))),"")</f>
        <v/>
      </c>
      <c r="G412" s="11" t="str">
        <f t="shared" ref="G412:G475" si="46">IF(C412&lt;&gt;"",G411+F412,"")</f>
        <v/>
      </c>
      <c r="H412" s="11" t="str">
        <f t="shared" ref="H412:H475" si="47">IF(C412&lt;&gt;"",H411-F412,"")</f>
        <v/>
      </c>
      <c r="K412" s="6" t="str">
        <f t="shared" ref="K412:K475" si="48">+D412</f>
        <v/>
      </c>
    </row>
    <row r="413" spans="1:11" x14ac:dyDescent="0.25">
      <c r="A413" s="10">
        <v>386</v>
      </c>
      <c r="C413" s="12" t="str">
        <f t="shared" si="42"/>
        <v/>
      </c>
      <c r="D413" s="11" t="str">
        <f t="shared" si="43"/>
        <v/>
      </c>
      <c r="E413" s="11" t="str">
        <f t="shared" si="44"/>
        <v/>
      </c>
      <c r="F413" s="11" t="str">
        <f t="shared" si="45"/>
        <v/>
      </c>
      <c r="G413" s="11" t="str">
        <f t="shared" si="46"/>
        <v/>
      </c>
      <c r="H413" s="11" t="str">
        <f t="shared" si="47"/>
        <v/>
      </c>
      <c r="K413" s="6" t="str">
        <f t="shared" si="48"/>
        <v/>
      </c>
    </row>
    <row r="414" spans="1:11" x14ac:dyDescent="0.25">
      <c r="A414" s="10">
        <v>387</v>
      </c>
      <c r="C414" s="12" t="str">
        <f t="shared" si="42"/>
        <v/>
      </c>
      <c r="D414" s="11" t="str">
        <f t="shared" si="43"/>
        <v/>
      </c>
      <c r="E414" s="11" t="str">
        <f t="shared" si="44"/>
        <v/>
      </c>
      <c r="F414" s="11" t="str">
        <f t="shared" si="45"/>
        <v/>
      </c>
      <c r="G414" s="11" t="str">
        <f t="shared" si="46"/>
        <v/>
      </c>
      <c r="H414" s="11" t="str">
        <f t="shared" si="47"/>
        <v/>
      </c>
      <c r="K414" s="6" t="str">
        <f t="shared" si="48"/>
        <v/>
      </c>
    </row>
    <row r="415" spans="1:11" x14ac:dyDescent="0.25">
      <c r="A415" s="10">
        <v>388</v>
      </c>
      <c r="C415" s="12" t="str">
        <f t="shared" si="42"/>
        <v/>
      </c>
      <c r="D415" s="11" t="str">
        <f t="shared" si="43"/>
        <v/>
      </c>
      <c r="E415" s="11" t="str">
        <f t="shared" si="44"/>
        <v/>
      </c>
      <c r="F415" s="11" t="str">
        <f t="shared" si="45"/>
        <v/>
      </c>
      <c r="G415" s="11" t="str">
        <f t="shared" si="46"/>
        <v/>
      </c>
      <c r="H415" s="11" t="str">
        <f t="shared" si="47"/>
        <v/>
      </c>
      <c r="K415" s="6" t="str">
        <f t="shared" si="48"/>
        <v/>
      </c>
    </row>
    <row r="416" spans="1:11" x14ac:dyDescent="0.25">
      <c r="A416" s="10">
        <v>389</v>
      </c>
      <c r="C416" s="12" t="str">
        <f t="shared" si="42"/>
        <v/>
      </c>
      <c r="D416" s="11" t="str">
        <f t="shared" si="43"/>
        <v/>
      </c>
      <c r="E416" s="11" t="str">
        <f t="shared" si="44"/>
        <v/>
      </c>
      <c r="F416" s="11" t="str">
        <f t="shared" si="45"/>
        <v/>
      </c>
      <c r="G416" s="11" t="str">
        <f t="shared" si="46"/>
        <v/>
      </c>
      <c r="H416" s="11" t="str">
        <f t="shared" si="47"/>
        <v/>
      </c>
      <c r="K416" s="6" t="str">
        <f t="shared" si="48"/>
        <v/>
      </c>
    </row>
    <row r="417" spans="1:11" x14ac:dyDescent="0.25">
      <c r="A417" s="10">
        <v>390</v>
      </c>
      <c r="C417" s="12" t="str">
        <f t="shared" si="42"/>
        <v/>
      </c>
      <c r="D417" s="11" t="str">
        <f t="shared" si="43"/>
        <v/>
      </c>
      <c r="E417" s="11" t="str">
        <f t="shared" si="44"/>
        <v/>
      </c>
      <c r="F417" s="11" t="str">
        <f t="shared" si="45"/>
        <v/>
      </c>
      <c r="G417" s="11" t="str">
        <f t="shared" si="46"/>
        <v/>
      </c>
      <c r="H417" s="11" t="str">
        <f t="shared" si="47"/>
        <v/>
      </c>
      <c r="K417" s="6" t="str">
        <f t="shared" si="48"/>
        <v/>
      </c>
    </row>
    <row r="418" spans="1:11" x14ac:dyDescent="0.25">
      <c r="A418" s="10">
        <v>391</v>
      </c>
      <c r="C418" s="12" t="str">
        <f t="shared" si="42"/>
        <v/>
      </c>
      <c r="D418" s="11" t="str">
        <f t="shared" si="43"/>
        <v/>
      </c>
      <c r="E418" s="11" t="str">
        <f t="shared" si="44"/>
        <v/>
      </c>
      <c r="F418" s="11" t="str">
        <f t="shared" si="45"/>
        <v/>
      </c>
      <c r="G418" s="11" t="str">
        <f t="shared" si="46"/>
        <v/>
      </c>
      <c r="H418" s="11" t="str">
        <f t="shared" si="47"/>
        <v/>
      </c>
      <c r="K418" s="6" t="str">
        <f t="shared" si="48"/>
        <v/>
      </c>
    </row>
    <row r="419" spans="1:11" x14ac:dyDescent="0.25">
      <c r="A419" s="10">
        <v>392</v>
      </c>
      <c r="C419" s="12" t="str">
        <f t="shared" si="42"/>
        <v/>
      </c>
      <c r="D419" s="11" t="str">
        <f t="shared" si="43"/>
        <v/>
      </c>
      <c r="E419" s="11" t="str">
        <f t="shared" si="44"/>
        <v/>
      </c>
      <c r="F419" s="11" t="str">
        <f t="shared" si="45"/>
        <v/>
      </c>
      <c r="G419" s="11" t="str">
        <f t="shared" si="46"/>
        <v/>
      </c>
      <c r="H419" s="11" t="str">
        <f t="shared" si="47"/>
        <v/>
      </c>
      <c r="K419" s="6" t="str">
        <f t="shared" si="48"/>
        <v/>
      </c>
    </row>
    <row r="420" spans="1:11" x14ac:dyDescent="0.25">
      <c r="A420" s="10">
        <v>393</v>
      </c>
      <c r="C420" s="12" t="str">
        <f t="shared" si="42"/>
        <v/>
      </c>
      <c r="D420" s="11" t="str">
        <f t="shared" si="43"/>
        <v/>
      </c>
      <c r="E420" s="11" t="str">
        <f t="shared" si="44"/>
        <v/>
      </c>
      <c r="F420" s="11" t="str">
        <f t="shared" si="45"/>
        <v/>
      </c>
      <c r="G420" s="11" t="str">
        <f t="shared" si="46"/>
        <v/>
      </c>
      <c r="H420" s="11" t="str">
        <f t="shared" si="47"/>
        <v/>
      </c>
      <c r="K420" s="6" t="str">
        <f t="shared" si="48"/>
        <v/>
      </c>
    </row>
    <row r="421" spans="1:11" x14ac:dyDescent="0.25">
      <c r="A421" s="10">
        <v>394</v>
      </c>
      <c r="C421" s="12" t="str">
        <f t="shared" si="42"/>
        <v/>
      </c>
      <c r="D421" s="11" t="str">
        <f t="shared" si="43"/>
        <v/>
      </c>
      <c r="E421" s="11" t="str">
        <f t="shared" si="44"/>
        <v/>
      </c>
      <c r="F421" s="11" t="str">
        <f t="shared" si="45"/>
        <v/>
      </c>
      <c r="G421" s="11" t="str">
        <f t="shared" si="46"/>
        <v/>
      </c>
      <c r="H421" s="11" t="str">
        <f t="shared" si="47"/>
        <v/>
      </c>
      <c r="K421" s="6" t="str">
        <f t="shared" si="48"/>
        <v/>
      </c>
    </row>
    <row r="422" spans="1:11" x14ac:dyDescent="0.25">
      <c r="A422" s="10">
        <v>395</v>
      </c>
      <c r="C422" s="12" t="str">
        <f t="shared" si="42"/>
        <v/>
      </c>
      <c r="D422" s="11" t="str">
        <f t="shared" si="43"/>
        <v/>
      </c>
      <c r="E422" s="11" t="str">
        <f t="shared" si="44"/>
        <v/>
      </c>
      <c r="F422" s="11" t="str">
        <f t="shared" si="45"/>
        <v/>
      </c>
      <c r="G422" s="11" t="str">
        <f t="shared" si="46"/>
        <v/>
      </c>
      <c r="H422" s="11" t="str">
        <f t="shared" si="47"/>
        <v/>
      </c>
      <c r="K422" s="6" t="str">
        <f t="shared" si="48"/>
        <v/>
      </c>
    </row>
    <row r="423" spans="1:11" x14ac:dyDescent="0.25">
      <c r="A423" s="10">
        <v>396</v>
      </c>
      <c r="C423" s="12" t="str">
        <f t="shared" si="42"/>
        <v/>
      </c>
      <c r="D423" s="11" t="str">
        <f t="shared" si="43"/>
        <v/>
      </c>
      <c r="E423" s="11" t="str">
        <f t="shared" si="44"/>
        <v/>
      </c>
      <c r="F423" s="11" t="str">
        <f t="shared" si="45"/>
        <v/>
      </c>
      <c r="G423" s="11" t="str">
        <f t="shared" si="46"/>
        <v/>
      </c>
      <c r="H423" s="11" t="str">
        <f t="shared" si="47"/>
        <v/>
      </c>
      <c r="K423" s="6" t="str">
        <f t="shared" si="48"/>
        <v/>
      </c>
    </row>
    <row r="424" spans="1:11" x14ac:dyDescent="0.25">
      <c r="A424" s="10">
        <v>397</v>
      </c>
      <c r="C424" s="12" t="str">
        <f t="shared" si="42"/>
        <v/>
      </c>
      <c r="D424" s="11" t="str">
        <f t="shared" si="43"/>
        <v/>
      </c>
      <c r="E424" s="11" t="str">
        <f t="shared" si="44"/>
        <v/>
      </c>
      <c r="F424" s="11" t="str">
        <f t="shared" si="45"/>
        <v/>
      </c>
      <c r="G424" s="11" t="str">
        <f t="shared" si="46"/>
        <v/>
      </c>
      <c r="H424" s="11" t="str">
        <f t="shared" si="47"/>
        <v/>
      </c>
      <c r="K424" s="6" t="str">
        <f t="shared" si="48"/>
        <v/>
      </c>
    </row>
    <row r="425" spans="1:11" x14ac:dyDescent="0.25">
      <c r="A425" s="10">
        <v>398</v>
      </c>
      <c r="C425" s="12" t="str">
        <f t="shared" si="42"/>
        <v/>
      </c>
      <c r="D425" s="11" t="str">
        <f t="shared" si="43"/>
        <v/>
      </c>
      <c r="E425" s="11" t="str">
        <f t="shared" si="44"/>
        <v/>
      </c>
      <c r="F425" s="11" t="str">
        <f t="shared" si="45"/>
        <v/>
      </c>
      <c r="G425" s="11" t="str">
        <f t="shared" si="46"/>
        <v/>
      </c>
      <c r="H425" s="11" t="str">
        <f t="shared" si="47"/>
        <v/>
      </c>
      <c r="K425" s="6" t="str">
        <f t="shared" si="48"/>
        <v/>
      </c>
    </row>
    <row r="426" spans="1:11" x14ac:dyDescent="0.25">
      <c r="A426" s="10">
        <v>399</v>
      </c>
      <c r="C426" s="12" t="str">
        <f t="shared" si="42"/>
        <v/>
      </c>
      <c r="D426" s="11" t="str">
        <f t="shared" si="43"/>
        <v/>
      </c>
      <c r="E426" s="11" t="str">
        <f t="shared" si="44"/>
        <v/>
      </c>
      <c r="F426" s="11" t="str">
        <f t="shared" si="45"/>
        <v/>
      </c>
      <c r="G426" s="11" t="str">
        <f t="shared" si="46"/>
        <v/>
      </c>
      <c r="H426" s="11" t="str">
        <f t="shared" si="47"/>
        <v/>
      </c>
      <c r="K426" s="6" t="str">
        <f t="shared" si="48"/>
        <v/>
      </c>
    </row>
    <row r="427" spans="1:11" x14ac:dyDescent="0.25">
      <c r="A427" s="10">
        <v>400</v>
      </c>
      <c r="C427" s="12" t="str">
        <f t="shared" si="42"/>
        <v/>
      </c>
      <c r="D427" s="11" t="str">
        <f t="shared" si="43"/>
        <v/>
      </c>
      <c r="E427" s="11" t="str">
        <f t="shared" si="44"/>
        <v/>
      </c>
      <c r="F427" s="11" t="str">
        <f t="shared" si="45"/>
        <v/>
      </c>
      <c r="G427" s="11" t="str">
        <f t="shared" si="46"/>
        <v/>
      </c>
      <c r="H427" s="11" t="str">
        <f t="shared" si="47"/>
        <v/>
      </c>
      <c r="K427" s="6" t="str">
        <f t="shared" si="48"/>
        <v/>
      </c>
    </row>
    <row r="428" spans="1:11" x14ac:dyDescent="0.25">
      <c r="A428" s="10">
        <v>401</v>
      </c>
      <c r="C428" s="12" t="str">
        <f t="shared" si="42"/>
        <v/>
      </c>
      <c r="D428" s="11" t="str">
        <f t="shared" si="43"/>
        <v/>
      </c>
      <c r="E428" s="11" t="str">
        <f t="shared" si="44"/>
        <v/>
      </c>
      <c r="F428" s="11" t="str">
        <f t="shared" si="45"/>
        <v/>
      </c>
      <c r="G428" s="11" t="str">
        <f t="shared" si="46"/>
        <v/>
      </c>
      <c r="H428" s="11" t="str">
        <f t="shared" si="47"/>
        <v/>
      </c>
      <c r="K428" s="6" t="str">
        <f t="shared" si="48"/>
        <v/>
      </c>
    </row>
    <row r="429" spans="1:11" x14ac:dyDescent="0.25">
      <c r="A429" s="10">
        <v>402</v>
      </c>
      <c r="C429" s="12" t="str">
        <f t="shared" si="42"/>
        <v/>
      </c>
      <c r="D429" s="11" t="str">
        <f t="shared" si="43"/>
        <v/>
      </c>
      <c r="E429" s="11" t="str">
        <f t="shared" si="44"/>
        <v/>
      </c>
      <c r="F429" s="11" t="str">
        <f t="shared" si="45"/>
        <v/>
      </c>
      <c r="G429" s="11" t="str">
        <f t="shared" si="46"/>
        <v/>
      </c>
      <c r="H429" s="11" t="str">
        <f t="shared" si="47"/>
        <v/>
      </c>
      <c r="K429" s="6" t="str">
        <f t="shared" si="48"/>
        <v/>
      </c>
    </row>
    <row r="430" spans="1:11" x14ac:dyDescent="0.25">
      <c r="A430" s="10">
        <v>403</v>
      </c>
      <c r="C430" s="12" t="str">
        <f t="shared" si="42"/>
        <v/>
      </c>
      <c r="D430" s="11" t="str">
        <f t="shared" si="43"/>
        <v/>
      </c>
      <c r="E430" s="11" t="str">
        <f t="shared" si="44"/>
        <v/>
      </c>
      <c r="F430" s="11" t="str">
        <f t="shared" si="45"/>
        <v/>
      </c>
      <c r="G430" s="11" t="str">
        <f t="shared" si="46"/>
        <v/>
      </c>
      <c r="H430" s="11" t="str">
        <f t="shared" si="47"/>
        <v/>
      </c>
      <c r="K430" s="6" t="str">
        <f t="shared" si="48"/>
        <v/>
      </c>
    </row>
    <row r="431" spans="1:11" x14ac:dyDescent="0.25">
      <c r="A431" s="10">
        <v>404</v>
      </c>
      <c r="C431" s="12" t="str">
        <f t="shared" si="42"/>
        <v/>
      </c>
      <c r="D431" s="11" t="str">
        <f t="shared" si="43"/>
        <v/>
      </c>
      <c r="E431" s="11" t="str">
        <f t="shared" si="44"/>
        <v/>
      </c>
      <c r="F431" s="11" t="str">
        <f t="shared" si="45"/>
        <v/>
      </c>
      <c r="G431" s="11" t="str">
        <f t="shared" si="46"/>
        <v/>
      </c>
      <c r="H431" s="11" t="str">
        <f t="shared" si="47"/>
        <v/>
      </c>
      <c r="K431" s="6" t="str">
        <f t="shared" si="48"/>
        <v/>
      </c>
    </row>
    <row r="432" spans="1:11" x14ac:dyDescent="0.25">
      <c r="A432" s="10">
        <v>405</v>
      </c>
      <c r="C432" s="12" t="str">
        <f t="shared" si="42"/>
        <v/>
      </c>
      <c r="D432" s="11" t="str">
        <f t="shared" si="43"/>
        <v/>
      </c>
      <c r="E432" s="11" t="str">
        <f t="shared" si="44"/>
        <v/>
      </c>
      <c r="F432" s="11" t="str">
        <f t="shared" si="45"/>
        <v/>
      </c>
      <c r="G432" s="11" t="str">
        <f t="shared" si="46"/>
        <v/>
      </c>
      <c r="H432" s="11" t="str">
        <f t="shared" si="47"/>
        <v/>
      </c>
      <c r="K432" s="6" t="str">
        <f t="shared" si="48"/>
        <v/>
      </c>
    </row>
    <row r="433" spans="1:11" x14ac:dyDescent="0.25">
      <c r="A433" s="10">
        <v>406</v>
      </c>
      <c r="C433" s="12" t="str">
        <f t="shared" si="42"/>
        <v/>
      </c>
      <c r="D433" s="11" t="str">
        <f t="shared" si="43"/>
        <v/>
      </c>
      <c r="E433" s="11" t="str">
        <f t="shared" si="44"/>
        <v/>
      </c>
      <c r="F433" s="11" t="str">
        <f t="shared" si="45"/>
        <v/>
      </c>
      <c r="G433" s="11" t="str">
        <f t="shared" si="46"/>
        <v/>
      </c>
      <c r="H433" s="11" t="str">
        <f t="shared" si="47"/>
        <v/>
      </c>
      <c r="K433" s="6" t="str">
        <f t="shared" si="48"/>
        <v/>
      </c>
    </row>
    <row r="434" spans="1:11" x14ac:dyDescent="0.25">
      <c r="A434" s="10">
        <v>407</v>
      </c>
      <c r="C434" s="12" t="str">
        <f t="shared" si="42"/>
        <v/>
      </c>
      <c r="D434" s="11" t="str">
        <f t="shared" si="43"/>
        <v/>
      </c>
      <c r="E434" s="11" t="str">
        <f t="shared" si="44"/>
        <v/>
      </c>
      <c r="F434" s="11" t="str">
        <f t="shared" si="45"/>
        <v/>
      </c>
      <c r="G434" s="11" t="str">
        <f t="shared" si="46"/>
        <v/>
      </c>
      <c r="H434" s="11" t="str">
        <f t="shared" si="47"/>
        <v/>
      </c>
      <c r="K434" s="6" t="str">
        <f t="shared" si="48"/>
        <v/>
      </c>
    </row>
    <row r="435" spans="1:11" x14ac:dyDescent="0.25">
      <c r="A435" s="10">
        <v>408</v>
      </c>
      <c r="C435" s="12" t="str">
        <f t="shared" si="42"/>
        <v/>
      </c>
      <c r="D435" s="11" t="str">
        <f t="shared" si="43"/>
        <v/>
      </c>
      <c r="E435" s="11" t="str">
        <f t="shared" si="44"/>
        <v/>
      </c>
      <c r="F435" s="11" t="str">
        <f t="shared" si="45"/>
        <v/>
      </c>
      <c r="G435" s="11" t="str">
        <f t="shared" si="46"/>
        <v/>
      </c>
      <c r="H435" s="11" t="str">
        <f t="shared" si="47"/>
        <v/>
      </c>
      <c r="K435" s="6" t="str">
        <f t="shared" si="48"/>
        <v/>
      </c>
    </row>
    <row r="436" spans="1:11" x14ac:dyDescent="0.25">
      <c r="A436" s="10">
        <v>409</v>
      </c>
      <c r="C436" s="12" t="str">
        <f t="shared" si="42"/>
        <v/>
      </c>
      <c r="D436" s="11" t="str">
        <f t="shared" si="43"/>
        <v/>
      </c>
      <c r="E436" s="11" t="str">
        <f t="shared" si="44"/>
        <v/>
      </c>
      <c r="F436" s="11" t="str">
        <f t="shared" si="45"/>
        <v/>
      </c>
      <c r="G436" s="11" t="str">
        <f t="shared" si="46"/>
        <v/>
      </c>
      <c r="H436" s="11" t="str">
        <f t="shared" si="47"/>
        <v/>
      </c>
      <c r="K436" s="6" t="str">
        <f t="shared" si="48"/>
        <v/>
      </c>
    </row>
    <row r="437" spans="1:11" x14ac:dyDescent="0.25">
      <c r="A437" s="10">
        <v>410</v>
      </c>
      <c r="C437" s="12" t="str">
        <f t="shared" si="42"/>
        <v/>
      </c>
      <c r="D437" s="11" t="str">
        <f t="shared" si="43"/>
        <v/>
      </c>
      <c r="E437" s="11" t="str">
        <f t="shared" si="44"/>
        <v/>
      </c>
      <c r="F437" s="11" t="str">
        <f t="shared" si="45"/>
        <v/>
      </c>
      <c r="G437" s="11" t="str">
        <f t="shared" si="46"/>
        <v/>
      </c>
      <c r="H437" s="11" t="str">
        <f t="shared" si="47"/>
        <v/>
      </c>
      <c r="K437" s="6" t="str">
        <f t="shared" si="48"/>
        <v/>
      </c>
    </row>
    <row r="438" spans="1:11" x14ac:dyDescent="0.25">
      <c r="A438" s="10">
        <v>411</v>
      </c>
      <c r="C438" s="12" t="str">
        <f t="shared" si="42"/>
        <v/>
      </c>
      <c r="D438" s="11" t="str">
        <f t="shared" si="43"/>
        <v/>
      </c>
      <c r="E438" s="11" t="str">
        <f t="shared" si="44"/>
        <v/>
      </c>
      <c r="F438" s="11" t="str">
        <f t="shared" si="45"/>
        <v/>
      </c>
      <c r="G438" s="11" t="str">
        <f t="shared" si="46"/>
        <v/>
      </c>
      <c r="H438" s="11" t="str">
        <f t="shared" si="47"/>
        <v/>
      </c>
      <c r="K438" s="6" t="str">
        <f t="shared" si="48"/>
        <v/>
      </c>
    </row>
    <row r="439" spans="1:11" x14ac:dyDescent="0.25">
      <c r="A439" s="10">
        <v>412</v>
      </c>
      <c r="C439" s="12" t="str">
        <f t="shared" si="42"/>
        <v/>
      </c>
      <c r="D439" s="11" t="str">
        <f t="shared" si="43"/>
        <v/>
      </c>
      <c r="E439" s="11" t="str">
        <f t="shared" si="44"/>
        <v/>
      </c>
      <c r="F439" s="11" t="str">
        <f t="shared" si="45"/>
        <v/>
      </c>
      <c r="G439" s="11" t="str">
        <f t="shared" si="46"/>
        <v/>
      </c>
      <c r="H439" s="11" t="str">
        <f t="shared" si="47"/>
        <v/>
      </c>
      <c r="K439" s="6" t="str">
        <f t="shared" si="48"/>
        <v/>
      </c>
    </row>
    <row r="440" spans="1:11" x14ac:dyDescent="0.25">
      <c r="A440" s="10">
        <v>413</v>
      </c>
      <c r="C440" s="12" t="str">
        <f t="shared" si="42"/>
        <v/>
      </c>
      <c r="D440" s="11" t="str">
        <f t="shared" si="43"/>
        <v/>
      </c>
      <c r="E440" s="11" t="str">
        <f t="shared" si="44"/>
        <v/>
      </c>
      <c r="F440" s="11" t="str">
        <f t="shared" si="45"/>
        <v/>
      </c>
      <c r="G440" s="11" t="str">
        <f t="shared" si="46"/>
        <v/>
      </c>
      <c r="H440" s="11" t="str">
        <f t="shared" si="47"/>
        <v/>
      </c>
      <c r="K440" s="6" t="str">
        <f t="shared" si="48"/>
        <v/>
      </c>
    </row>
    <row r="441" spans="1:11" x14ac:dyDescent="0.25">
      <c r="A441" s="10">
        <v>414</v>
      </c>
      <c r="C441" s="12" t="str">
        <f t="shared" si="42"/>
        <v/>
      </c>
      <c r="D441" s="11" t="str">
        <f t="shared" si="43"/>
        <v/>
      </c>
      <c r="E441" s="11" t="str">
        <f t="shared" si="44"/>
        <v/>
      </c>
      <c r="F441" s="11" t="str">
        <f t="shared" si="45"/>
        <v/>
      </c>
      <c r="G441" s="11" t="str">
        <f t="shared" si="46"/>
        <v/>
      </c>
      <c r="H441" s="11" t="str">
        <f t="shared" si="47"/>
        <v/>
      </c>
      <c r="K441" s="6" t="str">
        <f t="shared" si="48"/>
        <v/>
      </c>
    </row>
    <row r="442" spans="1:11" x14ac:dyDescent="0.25">
      <c r="A442" s="10">
        <v>415</v>
      </c>
      <c r="C442" s="12" t="str">
        <f t="shared" si="42"/>
        <v/>
      </c>
      <c r="D442" s="11" t="str">
        <f t="shared" si="43"/>
        <v/>
      </c>
      <c r="E442" s="11" t="str">
        <f t="shared" si="44"/>
        <v/>
      </c>
      <c r="F442" s="11" t="str">
        <f t="shared" si="45"/>
        <v/>
      </c>
      <c r="G442" s="11" t="str">
        <f t="shared" si="46"/>
        <v/>
      </c>
      <c r="H442" s="11" t="str">
        <f t="shared" si="47"/>
        <v/>
      </c>
      <c r="K442" s="6" t="str">
        <f t="shared" si="48"/>
        <v/>
      </c>
    </row>
    <row r="443" spans="1:11" x14ac:dyDescent="0.25">
      <c r="A443" s="10">
        <v>416</v>
      </c>
      <c r="C443" s="12" t="str">
        <f t="shared" si="42"/>
        <v/>
      </c>
      <c r="D443" s="11" t="str">
        <f t="shared" si="43"/>
        <v/>
      </c>
      <c r="E443" s="11" t="str">
        <f t="shared" si="44"/>
        <v/>
      </c>
      <c r="F443" s="11" t="str">
        <f t="shared" si="45"/>
        <v/>
      </c>
      <c r="G443" s="11" t="str">
        <f t="shared" si="46"/>
        <v/>
      </c>
      <c r="H443" s="11" t="str">
        <f t="shared" si="47"/>
        <v/>
      </c>
      <c r="K443" s="6" t="str">
        <f t="shared" si="48"/>
        <v/>
      </c>
    </row>
    <row r="444" spans="1:11" x14ac:dyDescent="0.25">
      <c r="A444" s="10">
        <v>417</v>
      </c>
      <c r="C444" s="12" t="str">
        <f t="shared" si="42"/>
        <v/>
      </c>
      <c r="D444" s="11" t="str">
        <f t="shared" si="43"/>
        <v/>
      </c>
      <c r="E444" s="11" t="str">
        <f t="shared" si="44"/>
        <v/>
      </c>
      <c r="F444" s="11" t="str">
        <f t="shared" si="45"/>
        <v/>
      </c>
      <c r="G444" s="11" t="str">
        <f t="shared" si="46"/>
        <v/>
      </c>
      <c r="H444" s="11" t="str">
        <f t="shared" si="47"/>
        <v/>
      </c>
      <c r="K444" s="6" t="str">
        <f t="shared" si="48"/>
        <v/>
      </c>
    </row>
    <row r="445" spans="1:11" x14ac:dyDescent="0.25">
      <c r="A445" s="10">
        <v>418</v>
      </c>
      <c r="C445" s="12" t="str">
        <f t="shared" si="42"/>
        <v/>
      </c>
      <c r="D445" s="11" t="str">
        <f t="shared" si="43"/>
        <v/>
      </c>
      <c r="E445" s="11" t="str">
        <f t="shared" si="44"/>
        <v/>
      </c>
      <c r="F445" s="11" t="str">
        <f t="shared" si="45"/>
        <v/>
      </c>
      <c r="G445" s="11" t="str">
        <f t="shared" si="46"/>
        <v/>
      </c>
      <c r="H445" s="11" t="str">
        <f t="shared" si="47"/>
        <v/>
      </c>
      <c r="K445" s="6" t="str">
        <f t="shared" si="48"/>
        <v/>
      </c>
    </row>
    <row r="446" spans="1:11" x14ac:dyDescent="0.25">
      <c r="A446" s="10">
        <v>419</v>
      </c>
      <c r="C446" s="12" t="str">
        <f t="shared" si="42"/>
        <v/>
      </c>
      <c r="D446" s="11" t="str">
        <f t="shared" si="43"/>
        <v/>
      </c>
      <c r="E446" s="11" t="str">
        <f t="shared" si="44"/>
        <v/>
      </c>
      <c r="F446" s="11" t="str">
        <f t="shared" si="45"/>
        <v/>
      </c>
      <c r="G446" s="11" t="str">
        <f t="shared" si="46"/>
        <v/>
      </c>
      <c r="H446" s="11" t="str">
        <f t="shared" si="47"/>
        <v/>
      </c>
      <c r="K446" s="6" t="str">
        <f t="shared" si="48"/>
        <v/>
      </c>
    </row>
    <row r="447" spans="1:11" x14ac:dyDescent="0.25">
      <c r="A447" s="10">
        <v>420</v>
      </c>
      <c r="C447" s="12" t="str">
        <f t="shared" si="42"/>
        <v/>
      </c>
      <c r="D447" s="11" t="str">
        <f t="shared" si="43"/>
        <v/>
      </c>
      <c r="E447" s="11" t="str">
        <f t="shared" si="44"/>
        <v/>
      </c>
      <c r="F447" s="11" t="str">
        <f t="shared" si="45"/>
        <v/>
      </c>
      <c r="G447" s="11" t="str">
        <f t="shared" si="46"/>
        <v/>
      </c>
      <c r="H447" s="11" t="str">
        <f t="shared" si="47"/>
        <v/>
      </c>
      <c r="K447" s="6" t="str">
        <f t="shared" si="48"/>
        <v/>
      </c>
    </row>
    <row r="448" spans="1:11" x14ac:dyDescent="0.25">
      <c r="A448" s="10">
        <v>421</v>
      </c>
      <c r="C448" s="12" t="str">
        <f t="shared" si="42"/>
        <v/>
      </c>
      <c r="D448" s="11" t="str">
        <f t="shared" si="43"/>
        <v/>
      </c>
      <c r="E448" s="11" t="str">
        <f t="shared" si="44"/>
        <v/>
      </c>
      <c r="F448" s="11" t="str">
        <f t="shared" si="45"/>
        <v/>
      </c>
      <c r="G448" s="11" t="str">
        <f t="shared" si="46"/>
        <v/>
      </c>
      <c r="H448" s="11" t="str">
        <f t="shared" si="47"/>
        <v/>
      </c>
      <c r="K448" s="6" t="str">
        <f t="shared" si="48"/>
        <v/>
      </c>
    </row>
    <row r="449" spans="1:11" x14ac:dyDescent="0.25">
      <c r="A449" s="10">
        <v>422</v>
      </c>
      <c r="C449" s="12" t="str">
        <f t="shared" si="42"/>
        <v/>
      </c>
      <c r="D449" s="11" t="str">
        <f t="shared" si="43"/>
        <v/>
      </c>
      <c r="E449" s="11" t="str">
        <f t="shared" si="44"/>
        <v/>
      </c>
      <c r="F449" s="11" t="str">
        <f t="shared" si="45"/>
        <v/>
      </c>
      <c r="G449" s="11" t="str">
        <f t="shared" si="46"/>
        <v/>
      </c>
      <c r="H449" s="11" t="str">
        <f t="shared" si="47"/>
        <v/>
      </c>
      <c r="K449" s="6" t="str">
        <f t="shared" si="48"/>
        <v/>
      </c>
    </row>
    <row r="450" spans="1:11" x14ac:dyDescent="0.25">
      <c r="A450" s="10">
        <v>423</v>
      </c>
      <c r="C450" s="12" t="str">
        <f t="shared" si="42"/>
        <v/>
      </c>
      <c r="D450" s="11" t="str">
        <f t="shared" si="43"/>
        <v/>
      </c>
      <c r="E450" s="11" t="str">
        <f t="shared" si="44"/>
        <v/>
      </c>
      <c r="F450" s="11" t="str">
        <f t="shared" si="45"/>
        <v/>
      </c>
      <c r="G450" s="11" t="str">
        <f t="shared" si="46"/>
        <v/>
      </c>
      <c r="H450" s="11" t="str">
        <f t="shared" si="47"/>
        <v/>
      </c>
      <c r="K450" s="6" t="str">
        <f t="shared" si="48"/>
        <v/>
      </c>
    </row>
    <row r="451" spans="1:11" x14ac:dyDescent="0.25">
      <c r="A451" s="10">
        <v>424</v>
      </c>
      <c r="C451" s="12" t="str">
        <f t="shared" si="42"/>
        <v/>
      </c>
      <c r="D451" s="11" t="str">
        <f t="shared" si="43"/>
        <v/>
      </c>
      <c r="E451" s="11" t="str">
        <f t="shared" si="44"/>
        <v/>
      </c>
      <c r="F451" s="11" t="str">
        <f t="shared" si="45"/>
        <v/>
      </c>
      <c r="G451" s="11" t="str">
        <f t="shared" si="46"/>
        <v/>
      </c>
      <c r="H451" s="11" t="str">
        <f t="shared" si="47"/>
        <v/>
      </c>
      <c r="K451" s="6" t="str">
        <f t="shared" si="48"/>
        <v/>
      </c>
    </row>
    <row r="452" spans="1:11" x14ac:dyDescent="0.25">
      <c r="A452" s="10">
        <v>425</v>
      </c>
      <c r="C452" s="12" t="str">
        <f t="shared" si="42"/>
        <v/>
      </c>
      <c r="D452" s="11" t="str">
        <f t="shared" si="43"/>
        <v/>
      </c>
      <c r="E452" s="11" t="str">
        <f t="shared" si="44"/>
        <v/>
      </c>
      <c r="F452" s="11" t="str">
        <f t="shared" si="45"/>
        <v/>
      </c>
      <c r="G452" s="11" t="str">
        <f t="shared" si="46"/>
        <v/>
      </c>
      <c r="H452" s="11" t="str">
        <f t="shared" si="47"/>
        <v/>
      </c>
      <c r="K452" s="6" t="str">
        <f t="shared" si="48"/>
        <v/>
      </c>
    </row>
    <row r="453" spans="1:11" x14ac:dyDescent="0.25">
      <c r="A453" s="10">
        <v>426</v>
      </c>
      <c r="C453" s="12" t="str">
        <f t="shared" si="42"/>
        <v/>
      </c>
      <c r="D453" s="11" t="str">
        <f t="shared" si="43"/>
        <v/>
      </c>
      <c r="E453" s="11" t="str">
        <f t="shared" si="44"/>
        <v/>
      </c>
      <c r="F453" s="11" t="str">
        <f t="shared" si="45"/>
        <v/>
      </c>
      <c r="G453" s="11" t="str">
        <f t="shared" si="46"/>
        <v/>
      </c>
      <c r="H453" s="11" t="str">
        <f t="shared" si="47"/>
        <v/>
      </c>
      <c r="K453" s="6" t="str">
        <f t="shared" si="48"/>
        <v/>
      </c>
    </row>
    <row r="454" spans="1:11" x14ac:dyDescent="0.25">
      <c r="A454" s="10">
        <v>427</v>
      </c>
      <c r="C454" s="12" t="str">
        <f t="shared" si="42"/>
        <v/>
      </c>
      <c r="D454" s="11" t="str">
        <f t="shared" si="43"/>
        <v/>
      </c>
      <c r="E454" s="11" t="str">
        <f t="shared" si="44"/>
        <v/>
      </c>
      <c r="F454" s="11" t="str">
        <f t="shared" si="45"/>
        <v/>
      </c>
      <c r="G454" s="11" t="str">
        <f t="shared" si="46"/>
        <v/>
      </c>
      <c r="H454" s="11" t="str">
        <f t="shared" si="47"/>
        <v/>
      </c>
      <c r="K454" s="6" t="str">
        <f t="shared" si="48"/>
        <v/>
      </c>
    </row>
    <row r="455" spans="1:11" x14ac:dyDescent="0.25">
      <c r="A455" s="10">
        <v>428</v>
      </c>
      <c r="C455" s="12" t="str">
        <f t="shared" si="42"/>
        <v/>
      </c>
      <c r="D455" s="11" t="str">
        <f t="shared" si="43"/>
        <v/>
      </c>
      <c r="E455" s="11" t="str">
        <f t="shared" si="44"/>
        <v/>
      </c>
      <c r="F455" s="11" t="str">
        <f t="shared" si="45"/>
        <v/>
      </c>
      <c r="G455" s="11" t="str">
        <f t="shared" si="46"/>
        <v/>
      </c>
      <c r="H455" s="11" t="str">
        <f t="shared" si="47"/>
        <v/>
      </c>
      <c r="K455" s="6" t="str">
        <f t="shared" si="48"/>
        <v/>
      </c>
    </row>
    <row r="456" spans="1:11" x14ac:dyDescent="0.25">
      <c r="A456" s="10">
        <v>429</v>
      </c>
      <c r="C456" s="12" t="str">
        <f t="shared" si="42"/>
        <v/>
      </c>
      <c r="D456" s="11" t="str">
        <f t="shared" si="43"/>
        <v/>
      </c>
      <c r="E456" s="11" t="str">
        <f t="shared" si="44"/>
        <v/>
      </c>
      <c r="F456" s="11" t="str">
        <f t="shared" si="45"/>
        <v/>
      </c>
      <c r="G456" s="11" t="str">
        <f t="shared" si="46"/>
        <v/>
      </c>
      <c r="H456" s="11" t="str">
        <f t="shared" si="47"/>
        <v/>
      </c>
      <c r="K456" s="6" t="str">
        <f t="shared" si="48"/>
        <v/>
      </c>
    </row>
    <row r="457" spans="1:11" x14ac:dyDescent="0.25">
      <c r="A457" s="10">
        <v>430</v>
      </c>
      <c r="C457" s="12" t="str">
        <f t="shared" si="42"/>
        <v/>
      </c>
      <c r="D457" s="11" t="str">
        <f t="shared" si="43"/>
        <v/>
      </c>
      <c r="E457" s="11" t="str">
        <f t="shared" si="44"/>
        <v/>
      </c>
      <c r="F457" s="11" t="str">
        <f t="shared" si="45"/>
        <v/>
      </c>
      <c r="G457" s="11" t="str">
        <f t="shared" si="46"/>
        <v/>
      </c>
      <c r="H457" s="11" t="str">
        <f t="shared" si="47"/>
        <v/>
      </c>
      <c r="K457" s="6" t="str">
        <f t="shared" si="48"/>
        <v/>
      </c>
    </row>
    <row r="458" spans="1:11" x14ac:dyDescent="0.25">
      <c r="A458" s="10">
        <v>431</v>
      </c>
      <c r="C458" s="12" t="str">
        <f t="shared" si="42"/>
        <v/>
      </c>
      <c r="D458" s="11" t="str">
        <f t="shared" si="43"/>
        <v/>
      </c>
      <c r="E458" s="11" t="str">
        <f t="shared" si="44"/>
        <v/>
      </c>
      <c r="F458" s="11" t="str">
        <f t="shared" si="45"/>
        <v/>
      </c>
      <c r="G458" s="11" t="str">
        <f t="shared" si="46"/>
        <v/>
      </c>
      <c r="H458" s="11" t="str">
        <f t="shared" si="47"/>
        <v/>
      </c>
      <c r="K458" s="6" t="str">
        <f t="shared" si="48"/>
        <v/>
      </c>
    </row>
    <row r="459" spans="1:11" x14ac:dyDescent="0.25">
      <c r="A459" s="10">
        <v>432</v>
      </c>
      <c r="C459" s="12" t="str">
        <f t="shared" si="42"/>
        <v/>
      </c>
      <c r="D459" s="11" t="str">
        <f t="shared" si="43"/>
        <v/>
      </c>
      <c r="E459" s="11" t="str">
        <f t="shared" si="44"/>
        <v/>
      </c>
      <c r="F459" s="11" t="str">
        <f t="shared" si="45"/>
        <v/>
      </c>
      <c r="G459" s="11" t="str">
        <f t="shared" si="46"/>
        <v/>
      </c>
      <c r="H459" s="11" t="str">
        <f t="shared" si="47"/>
        <v/>
      </c>
      <c r="K459" s="6" t="str">
        <f t="shared" si="48"/>
        <v/>
      </c>
    </row>
    <row r="460" spans="1:11" x14ac:dyDescent="0.25">
      <c r="A460" s="10">
        <v>433</v>
      </c>
      <c r="C460" s="12" t="str">
        <f t="shared" si="42"/>
        <v/>
      </c>
      <c r="D460" s="11" t="str">
        <f t="shared" si="43"/>
        <v/>
      </c>
      <c r="E460" s="11" t="str">
        <f t="shared" si="44"/>
        <v/>
      </c>
      <c r="F460" s="11" t="str">
        <f t="shared" si="45"/>
        <v/>
      </c>
      <c r="G460" s="11" t="str">
        <f t="shared" si="46"/>
        <v/>
      </c>
      <c r="H460" s="11" t="str">
        <f t="shared" si="47"/>
        <v/>
      </c>
      <c r="K460" s="6" t="str">
        <f t="shared" si="48"/>
        <v/>
      </c>
    </row>
    <row r="461" spans="1:11" x14ac:dyDescent="0.25">
      <c r="A461" s="10">
        <v>434</v>
      </c>
      <c r="C461" s="12" t="str">
        <f t="shared" si="42"/>
        <v/>
      </c>
      <c r="D461" s="11" t="str">
        <f t="shared" si="43"/>
        <v/>
      </c>
      <c r="E461" s="11" t="str">
        <f t="shared" si="44"/>
        <v/>
      </c>
      <c r="F461" s="11" t="str">
        <f t="shared" si="45"/>
        <v/>
      </c>
      <c r="G461" s="11" t="str">
        <f t="shared" si="46"/>
        <v/>
      </c>
      <c r="H461" s="11" t="str">
        <f t="shared" si="47"/>
        <v/>
      </c>
      <c r="K461" s="6" t="str">
        <f t="shared" si="48"/>
        <v/>
      </c>
    </row>
    <row r="462" spans="1:11" x14ac:dyDescent="0.25">
      <c r="A462" s="10">
        <v>435</v>
      </c>
      <c r="C462" s="12" t="str">
        <f t="shared" si="42"/>
        <v/>
      </c>
      <c r="D462" s="11" t="str">
        <f t="shared" si="43"/>
        <v/>
      </c>
      <c r="E462" s="11" t="str">
        <f t="shared" si="44"/>
        <v/>
      </c>
      <c r="F462" s="11" t="str">
        <f t="shared" si="45"/>
        <v/>
      </c>
      <c r="G462" s="11" t="str">
        <f t="shared" si="46"/>
        <v/>
      </c>
      <c r="H462" s="11" t="str">
        <f t="shared" si="47"/>
        <v/>
      </c>
      <c r="K462" s="6" t="str">
        <f t="shared" si="48"/>
        <v/>
      </c>
    </row>
    <row r="463" spans="1:11" x14ac:dyDescent="0.25">
      <c r="A463" s="10">
        <v>436</v>
      </c>
      <c r="C463" s="12" t="str">
        <f t="shared" si="42"/>
        <v/>
      </c>
      <c r="D463" s="11" t="str">
        <f t="shared" si="43"/>
        <v/>
      </c>
      <c r="E463" s="11" t="str">
        <f t="shared" si="44"/>
        <v/>
      </c>
      <c r="F463" s="11" t="str">
        <f t="shared" si="45"/>
        <v/>
      </c>
      <c r="G463" s="11" t="str">
        <f t="shared" si="46"/>
        <v/>
      </c>
      <c r="H463" s="11" t="str">
        <f t="shared" si="47"/>
        <v/>
      </c>
      <c r="K463" s="6" t="str">
        <f t="shared" si="48"/>
        <v/>
      </c>
    </row>
    <row r="464" spans="1:11" x14ac:dyDescent="0.25">
      <c r="A464" s="10">
        <v>437</v>
      </c>
      <c r="C464" s="12" t="str">
        <f t="shared" si="42"/>
        <v/>
      </c>
      <c r="D464" s="11" t="str">
        <f t="shared" si="43"/>
        <v/>
      </c>
      <c r="E464" s="11" t="str">
        <f t="shared" si="44"/>
        <v/>
      </c>
      <c r="F464" s="11" t="str">
        <f t="shared" si="45"/>
        <v/>
      </c>
      <c r="G464" s="11" t="str">
        <f t="shared" si="46"/>
        <v/>
      </c>
      <c r="H464" s="11" t="str">
        <f t="shared" si="47"/>
        <v/>
      </c>
      <c r="K464" s="6" t="str">
        <f t="shared" si="48"/>
        <v/>
      </c>
    </row>
    <row r="465" spans="1:11" x14ac:dyDescent="0.25">
      <c r="A465" s="10">
        <v>438</v>
      </c>
      <c r="C465" s="12" t="str">
        <f t="shared" si="42"/>
        <v/>
      </c>
      <c r="D465" s="11" t="str">
        <f t="shared" si="43"/>
        <v/>
      </c>
      <c r="E465" s="11" t="str">
        <f t="shared" si="44"/>
        <v/>
      </c>
      <c r="F465" s="11" t="str">
        <f t="shared" si="45"/>
        <v/>
      </c>
      <c r="G465" s="11" t="str">
        <f t="shared" si="46"/>
        <v/>
      </c>
      <c r="H465" s="11" t="str">
        <f t="shared" si="47"/>
        <v/>
      </c>
      <c r="K465" s="6" t="str">
        <f t="shared" si="48"/>
        <v/>
      </c>
    </row>
    <row r="466" spans="1:11" x14ac:dyDescent="0.25">
      <c r="A466" s="10">
        <v>439</v>
      </c>
      <c r="C466" s="12" t="str">
        <f t="shared" si="42"/>
        <v/>
      </c>
      <c r="D466" s="11" t="str">
        <f t="shared" si="43"/>
        <v/>
      </c>
      <c r="E466" s="11" t="str">
        <f t="shared" si="44"/>
        <v/>
      </c>
      <c r="F466" s="11" t="str">
        <f t="shared" si="45"/>
        <v/>
      </c>
      <c r="G466" s="11" t="str">
        <f t="shared" si="46"/>
        <v/>
      </c>
      <c r="H466" s="11" t="str">
        <f t="shared" si="47"/>
        <v/>
      </c>
      <c r="K466" s="6" t="str">
        <f t="shared" si="48"/>
        <v/>
      </c>
    </row>
    <row r="467" spans="1:11" x14ac:dyDescent="0.25">
      <c r="A467" s="10">
        <v>440</v>
      </c>
      <c r="C467" s="12" t="str">
        <f t="shared" si="42"/>
        <v/>
      </c>
      <c r="D467" s="11" t="str">
        <f t="shared" si="43"/>
        <v/>
      </c>
      <c r="E467" s="11" t="str">
        <f t="shared" si="44"/>
        <v/>
      </c>
      <c r="F467" s="11" t="str">
        <f t="shared" si="45"/>
        <v/>
      </c>
      <c r="G467" s="11" t="str">
        <f t="shared" si="46"/>
        <v/>
      </c>
      <c r="H467" s="11" t="str">
        <f t="shared" si="47"/>
        <v/>
      </c>
      <c r="K467" s="6" t="str">
        <f t="shared" si="48"/>
        <v/>
      </c>
    </row>
    <row r="468" spans="1:11" x14ac:dyDescent="0.25">
      <c r="A468" s="10">
        <v>441</v>
      </c>
      <c r="C468" s="12" t="str">
        <f t="shared" si="42"/>
        <v/>
      </c>
      <c r="D468" s="11" t="str">
        <f t="shared" si="43"/>
        <v/>
      </c>
      <c r="E468" s="11" t="str">
        <f t="shared" si="44"/>
        <v/>
      </c>
      <c r="F468" s="11" t="str">
        <f t="shared" si="45"/>
        <v/>
      </c>
      <c r="G468" s="11" t="str">
        <f t="shared" si="46"/>
        <v/>
      </c>
      <c r="H468" s="11" t="str">
        <f t="shared" si="47"/>
        <v/>
      </c>
      <c r="K468" s="6" t="str">
        <f t="shared" si="48"/>
        <v/>
      </c>
    </row>
    <row r="469" spans="1:11" x14ac:dyDescent="0.25">
      <c r="A469" s="10">
        <v>442</v>
      </c>
      <c r="C469" s="12" t="str">
        <f t="shared" si="42"/>
        <v/>
      </c>
      <c r="D469" s="11" t="str">
        <f t="shared" si="43"/>
        <v/>
      </c>
      <c r="E469" s="11" t="str">
        <f t="shared" si="44"/>
        <v/>
      </c>
      <c r="F469" s="11" t="str">
        <f t="shared" si="45"/>
        <v/>
      </c>
      <c r="G469" s="11" t="str">
        <f t="shared" si="46"/>
        <v/>
      </c>
      <c r="H469" s="11" t="str">
        <f t="shared" si="47"/>
        <v/>
      </c>
      <c r="K469" s="6" t="str">
        <f t="shared" si="48"/>
        <v/>
      </c>
    </row>
    <row r="470" spans="1:11" x14ac:dyDescent="0.25">
      <c r="A470" s="10">
        <v>443</v>
      </c>
      <c r="C470" s="12" t="str">
        <f t="shared" si="42"/>
        <v/>
      </c>
      <c r="D470" s="11" t="str">
        <f t="shared" si="43"/>
        <v/>
      </c>
      <c r="E470" s="11" t="str">
        <f t="shared" si="44"/>
        <v/>
      </c>
      <c r="F470" s="11" t="str">
        <f t="shared" si="45"/>
        <v/>
      </c>
      <c r="G470" s="11" t="str">
        <f t="shared" si="46"/>
        <v/>
      </c>
      <c r="H470" s="11" t="str">
        <f t="shared" si="47"/>
        <v/>
      </c>
      <c r="K470" s="6" t="str">
        <f t="shared" si="48"/>
        <v/>
      </c>
    </row>
    <row r="471" spans="1:11" x14ac:dyDescent="0.25">
      <c r="A471" s="10">
        <v>444</v>
      </c>
      <c r="C471" s="12" t="str">
        <f t="shared" si="42"/>
        <v/>
      </c>
      <c r="D471" s="11" t="str">
        <f t="shared" si="43"/>
        <v/>
      </c>
      <c r="E471" s="11" t="str">
        <f t="shared" si="44"/>
        <v/>
      </c>
      <c r="F471" s="11" t="str">
        <f t="shared" si="45"/>
        <v/>
      </c>
      <c r="G471" s="11" t="str">
        <f t="shared" si="46"/>
        <v/>
      </c>
      <c r="H471" s="11" t="str">
        <f t="shared" si="47"/>
        <v/>
      </c>
      <c r="K471" s="6" t="str">
        <f t="shared" si="48"/>
        <v/>
      </c>
    </row>
    <row r="472" spans="1:11" x14ac:dyDescent="0.25">
      <c r="A472" s="10">
        <v>445</v>
      </c>
      <c r="C472" s="12" t="str">
        <f t="shared" si="42"/>
        <v/>
      </c>
      <c r="D472" s="11" t="str">
        <f t="shared" si="43"/>
        <v/>
      </c>
      <c r="E472" s="11" t="str">
        <f t="shared" si="44"/>
        <v/>
      </c>
      <c r="F472" s="11" t="str">
        <f t="shared" si="45"/>
        <v/>
      </c>
      <c r="G472" s="11" t="str">
        <f t="shared" si="46"/>
        <v/>
      </c>
      <c r="H472" s="11" t="str">
        <f t="shared" si="47"/>
        <v/>
      </c>
      <c r="K472" s="6" t="str">
        <f t="shared" si="48"/>
        <v/>
      </c>
    </row>
    <row r="473" spans="1:11" x14ac:dyDescent="0.25">
      <c r="A473" s="10">
        <v>446</v>
      </c>
      <c r="C473" s="12" t="str">
        <f t="shared" si="42"/>
        <v/>
      </c>
      <c r="D473" s="11" t="str">
        <f t="shared" si="43"/>
        <v/>
      </c>
      <c r="E473" s="11" t="str">
        <f t="shared" si="44"/>
        <v/>
      </c>
      <c r="F473" s="11" t="str">
        <f t="shared" si="45"/>
        <v/>
      </c>
      <c r="G473" s="11" t="str">
        <f t="shared" si="46"/>
        <v/>
      </c>
      <c r="H473" s="11" t="str">
        <f t="shared" si="47"/>
        <v/>
      </c>
      <c r="K473" s="6" t="str">
        <f t="shared" si="48"/>
        <v/>
      </c>
    </row>
    <row r="474" spans="1:11" x14ac:dyDescent="0.25">
      <c r="A474" s="10">
        <v>447</v>
      </c>
      <c r="C474" s="12" t="str">
        <f t="shared" si="42"/>
        <v/>
      </c>
      <c r="D474" s="11" t="str">
        <f t="shared" si="43"/>
        <v/>
      </c>
      <c r="E474" s="11" t="str">
        <f t="shared" si="44"/>
        <v/>
      </c>
      <c r="F474" s="11" t="str">
        <f t="shared" si="45"/>
        <v/>
      </c>
      <c r="G474" s="11" t="str">
        <f t="shared" si="46"/>
        <v/>
      </c>
      <c r="H474" s="11" t="str">
        <f t="shared" si="47"/>
        <v/>
      </c>
      <c r="K474" s="6" t="str">
        <f t="shared" si="48"/>
        <v/>
      </c>
    </row>
    <row r="475" spans="1:11" x14ac:dyDescent="0.25">
      <c r="A475" s="10">
        <v>448</v>
      </c>
      <c r="C475" s="12" t="str">
        <f t="shared" ref="C475:C508" si="49">IF(E$12*E$16&lt;A475,"",A475)</f>
        <v/>
      </c>
      <c r="D475" s="11" t="str">
        <f t="shared" si="43"/>
        <v/>
      </c>
      <c r="E475" s="11" t="str">
        <f t="shared" si="44"/>
        <v/>
      </c>
      <c r="F475" s="11" t="str">
        <f t="shared" si="45"/>
        <v/>
      </c>
      <c r="G475" s="11" t="str">
        <f t="shared" si="46"/>
        <v/>
      </c>
      <c r="H475" s="11" t="str">
        <f t="shared" si="47"/>
        <v/>
      </c>
      <c r="K475" s="6" t="str">
        <f t="shared" si="48"/>
        <v/>
      </c>
    </row>
    <row r="476" spans="1:11" x14ac:dyDescent="0.25">
      <c r="A476" s="10">
        <v>449</v>
      </c>
      <c r="C476" s="12" t="str">
        <f t="shared" si="49"/>
        <v/>
      </c>
      <c r="D476" s="11" t="str">
        <f t="shared" ref="D476:D508" si="50">IF(C476&lt;&gt;"",IF(E$18=1,(H$27*E$14/E$16)/(1-(1+(E$14/E$16))^(-E$12*E$16)),IF(OR(E$18=2,E$18=3),E476+F476,"")),"")</f>
        <v/>
      </c>
      <c r="E476" s="11" t="str">
        <f t="shared" ref="E476:E508" si="51">IF(C476&lt;&gt;"",H475*E$14/E$16,"")</f>
        <v/>
      </c>
      <c r="F476" s="11" t="str">
        <f t="shared" ref="F476:F508" si="52">IF(C476&lt;&gt;"",IF(E$18=1,D476-E476,IF(E$18=2,H$27/(E$12*E$16),IF(E$18=3,IF(E$12*E$16=C476,H$27,0),""))),"")</f>
        <v/>
      </c>
      <c r="G476" s="11" t="str">
        <f t="shared" ref="G476:G508" si="53">IF(C476&lt;&gt;"",G475+F476,"")</f>
        <v/>
      </c>
      <c r="H476" s="11" t="str">
        <f t="shared" ref="H476:H508" si="54">IF(C476&lt;&gt;"",H475-F476,"")</f>
        <v/>
      </c>
      <c r="K476" s="6" t="str">
        <f t="shared" ref="K476:K509" si="55">+D476</f>
        <v/>
      </c>
    </row>
    <row r="477" spans="1:11" x14ac:dyDescent="0.25">
      <c r="A477" s="10">
        <v>450</v>
      </c>
      <c r="C477" s="12" t="str">
        <f t="shared" si="49"/>
        <v/>
      </c>
      <c r="D477" s="11" t="str">
        <f t="shared" si="50"/>
        <v/>
      </c>
      <c r="E477" s="11" t="str">
        <f t="shared" si="51"/>
        <v/>
      </c>
      <c r="F477" s="11" t="str">
        <f t="shared" si="52"/>
        <v/>
      </c>
      <c r="G477" s="11" t="str">
        <f t="shared" si="53"/>
        <v/>
      </c>
      <c r="H477" s="11" t="str">
        <f t="shared" si="54"/>
        <v/>
      </c>
      <c r="K477" s="6" t="str">
        <f t="shared" si="55"/>
        <v/>
      </c>
    </row>
    <row r="478" spans="1:11" x14ac:dyDescent="0.25">
      <c r="A478" s="10">
        <v>451</v>
      </c>
      <c r="C478" s="12" t="str">
        <f t="shared" si="49"/>
        <v/>
      </c>
      <c r="D478" s="11" t="str">
        <f t="shared" si="50"/>
        <v/>
      </c>
      <c r="E478" s="11" t="str">
        <f t="shared" si="51"/>
        <v/>
      </c>
      <c r="F478" s="11" t="str">
        <f t="shared" si="52"/>
        <v/>
      </c>
      <c r="G478" s="11" t="str">
        <f t="shared" si="53"/>
        <v/>
      </c>
      <c r="H478" s="11" t="str">
        <f t="shared" si="54"/>
        <v/>
      </c>
      <c r="K478" s="6" t="str">
        <f t="shared" si="55"/>
        <v/>
      </c>
    </row>
    <row r="479" spans="1:11" x14ac:dyDescent="0.25">
      <c r="A479" s="10">
        <v>452</v>
      </c>
      <c r="C479" s="12" t="str">
        <f t="shared" si="49"/>
        <v/>
      </c>
      <c r="D479" s="11" t="str">
        <f t="shared" si="50"/>
        <v/>
      </c>
      <c r="E479" s="11" t="str">
        <f t="shared" si="51"/>
        <v/>
      </c>
      <c r="F479" s="11" t="str">
        <f t="shared" si="52"/>
        <v/>
      </c>
      <c r="G479" s="11" t="str">
        <f t="shared" si="53"/>
        <v/>
      </c>
      <c r="H479" s="11" t="str">
        <f t="shared" si="54"/>
        <v/>
      </c>
      <c r="K479" s="6" t="str">
        <f t="shared" si="55"/>
        <v/>
      </c>
    </row>
    <row r="480" spans="1:11" x14ac:dyDescent="0.25">
      <c r="A480" s="10">
        <v>453</v>
      </c>
      <c r="C480" s="12" t="str">
        <f t="shared" si="49"/>
        <v/>
      </c>
      <c r="D480" s="11" t="str">
        <f t="shared" si="50"/>
        <v/>
      </c>
      <c r="E480" s="11" t="str">
        <f t="shared" si="51"/>
        <v/>
      </c>
      <c r="F480" s="11" t="str">
        <f t="shared" si="52"/>
        <v/>
      </c>
      <c r="G480" s="11" t="str">
        <f t="shared" si="53"/>
        <v/>
      </c>
      <c r="H480" s="11" t="str">
        <f t="shared" si="54"/>
        <v/>
      </c>
      <c r="K480" s="6" t="str">
        <f t="shared" si="55"/>
        <v/>
      </c>
    </row>
    <row r="481" spans="1:11" x14ac:dyDescent="0.25">
      <c r="A481" s="10">
        <v>454</v>
      </c>
      <c r="C481" s="12" t="str">
        <f t="shared" si="49"/>
        <v/>
      </c>
      <c r="D481" s="11" t="str">
        <f t="shared" si="50"/>
        <v/>
      </c>
      <c r="E481" s="11" t="str">
        <f t="shared" si="51"/>
        <v/>
      </c>
      <c r="F481" s="11" t="str">
        <f t="shared" si="52"/>
        <v/>
      </c>
      <c r="G481" s="11" t="str">
        <f t="shared" si="53"/>
        <v/>
      </c>
      <c r="H481" s="11" t="str">
        <f t="shared" si="54"/>
        <v/>
      </c>
      <c r="K481" s="6" t="str">
        <f t="shared" si="55"/>
        <v/>
      </c>
    </row>
    <row r="482" spans="1:11" x14ac:dyDescent="0.25">
      <c r="A482" s="10">
        <v>455</v>
      </c>
      <c r="C482" s="12" t="str">
        <f t="shared" si="49"/>
        <v/>
      </c>
      <c r="D482" s="11" t="str">
        <f t="shared" si="50"/>
        <v/>
      </c>
      <c r="E482" s="11" t="str">
        <f t="shared" si="51"/>
        <v/>
      </c>
      <c r="F482" s="11" t="str">
        <f t="shared" si="52"/>
        <v/>
      </c>
      <c r="G482" s="11" t="str">
        <f t="shared" si="53"/>
        <v/>
      </c>
      <c r="H482" s="11" t="str">
        <f t="shared" si="54"/>
        <v/>
      </c>
      <c r="K482" s="6" t="str">
        <f t="shared" si="55"/>
        <v/>
      </c>
    </row>
    <row r="483" spans="1:11" x14ac:dyDescent="0.25">
      <c r="A483" s="10">
        <v>456</v>
      </c>
      <c r="C483" s="12" t="str">
        <f t="shared" si="49"/>
        <v/>
      </c>
      <c r="D483" s="11" t="str">
        <f t="shared" si="50"/>
        <v/>
      </c>
      <c r="E483" s="11" t="str">
        <f t="shared" si="51"/>
        <v/>
      </c>
      <c r="F483" s="11" t="str">
        <f t="shared" si="52"/>
        <v/>
      </c>
      <c r="G483" s="11" t="str">
        <f t="shared" si="53"/>
        <v/>
      </c>
      <c r="H483" s="11" t="str">
        <f t="shared" si="54"/>
        <v/>
      </c>
      <c r="K483" s="6" t="str">
        <f t="shared" si="55"/>
        <v/>
      </c>
    </row>
    <row r="484" spans="1:11" x14ac:dyDescent="0.25">
      <c r="A484" s="10">
        <v>457</v>
      </c>
      <c r="C484" s="12" t="str">
        <f t="shared" si="49"/>
        <v/>
      </c>
      <c r="D484" s="11" t="str">
        <f t="shared" si="50"/>
        <v/>
      </c>
      <c r="E484" s="11" t="str">
        <f t="shared" si="51"/>
        <v/>
      </c>
      <c r="F484" s="11" t="str">
        <f t="shared" si="52"/>
        <v/>
      </c>
      <c r="G484" s="11" t="str">
        <f t="shared" si="53"/>
        <v/>
      </c>
      <c r="H484" s="11" t="str">
        <f t="shared" si="54"/>
        <v/>
      </c>
      <c r="K484" s="6" t="str">
        <f t="shared" si="55"/>
        <v/>
      </c>
    </row>
    <row r="485" spans="1:11" x14ac:dyDescent="0.25">
      <c r="A485" s="10">
        <v>458</v>
      </c>
      <c r="C485" s="12" t="str">
        <f t="shared" si="49"/>
        <v/>
      </c>
      <c r="D485" s="11" t="str">
        <f t="shared" si="50"/>
        <v/>
      </c>
      <c r="E485" s="11" t="str">
        <f t="shared" si="51"/>
        <v/>
      </c>
      <c r="F485" s="11" t="str">
        <f t="shared" si="52"/>
        <v/>
      </c>
      <c r="G485" s="11" t="str">
        <f t="shared" si="53"/>
        <v/>
      </c>
      <c r="H485" s="11" t="str">
        <f t="shared" si="54"/>
        <v/>
      </c>
      <c r="K485" s="6" t="str">
        <f t="shared" si="55"/>
        <v/>
      </c>
    </row>
    <row r="486" spans="1:11" x14ac:dyDescent="0.25">
      <c r="A486" s="10">
        <v>459</v>
      </c>
      <c r="C486" s="12" t="str">
        <f t="shared" si="49"/>
        <v/>
      </c>
      <c r="D486" s="11" t="str">
        <f t="shared" si="50"/>
        <v/>
      </c>
      <c r="E486" s="11" t="str">
        <f t="shared" si="51"/>
        <v/>
      </c>
      <c r="F486" s="11" t="str">
        <f t="shared" si="52"/>
        <v/>
      </c>
      <c r="G486" s="11" t="str">
        <f t="shared" si="53"/>
        <v/>
      </c>
      <c r="H486" s="11" t="str">
        <f t="shared" si="54"/>
        <v/>
      </c>
      <c r="K486" s="6" t="str">
        <f t="shared" si="55"/>
        <v/>
      </c>
    </row>
    <row r="487" spans="1:11" x14ac:dyDescent="0.25">
      <c r="A487" s="10">
        <v>460</v>
      </c>
      <c r="C487" s="12" t="str">
        <f t="shared" si="49"/>
        <v/>
      </c>
      <c r="D487" s="11" t="str">
        <f t="shared" si="50"/>
        <v/>
      </c>
      <c r="E487" s="11" t="str">
        <f t="shared" si="51"/>
        <v/>
      </c>
      <c r="F487" s="11" t="str">
        <f t="shared" si="52"/>
        <v/>
      </c>
      <c r="G487" s="11" t="str">
        <f t="shared" si="53"/>
        <v/>
      </c>
      <c r="H487" s="11" t="str">
        <f t="shared" si="54"/>
        <v/>
      </c>
      <c r="K487" s="6" t="str">
        <f t="shared" si="55"/>
        <v/>
      </c>
    </row>
    <row r="488" spans="1:11" x14ac:dyDescent="0.25">
      <c r="A488" s="10">
        <v>461</v>
      </c>
      <c r="C488" s="12" t="str">
        <f t="shared" si="49"/>
        <v/>
      </c>
      <c r="D488" s="11" t="str">
        <f t="shared" si="50"/>
        <v/>
      </c>
      <c r="E488" s="11" t="str">
        <f t="shared" si="51"/>
        <v/>
      </c>
      <c r="F488" s="11" t="str">
        <f t="shared" si="52"/>
        <v/>
      </c>
      <c r="G488" s="11" t="str">
        <f t="shared" si="53"/>
        <v/>
      </c>
      <c r="H488" s="11" t="str">
        <f t="shared" si="54"/>
        <v/>
      </c>
      <c r="K488" s="6" t="str">
        <f t="shared" si="55"/>
        <v/>
      </c>
    </row>
    <row r="489" spans="1:11" x14ac:dyDescent="0.25">
      <c r="A489" s="10">
        <v>462</v>
      </c>
      <c r="C489" s="12" t="str">
        <f t="shared" si="49"/>
        <v/>
      </c>
      <c r="D489" s="11" t="str">
        <f t="shared" si="50"/>
        <v/>
      </c>
      <c r="E489" s="11" t="str">
        <f t="shared" si="51"/>
        <v/>
      </c>
      <c r="F489" s="11" t="str">
        <f t="shared" si="52"/>
        <v/>
      </c>
      <c r="G489" s="11" t="str">
        <f t="shared" si="53"/>
        <v/>
      </c>
      <c r="H489" s="11" t="str">
        <f t="shared" si="54"/>
        <v/>
      </c>
      <c r="K489" s="6" t="str">
        <f t="shared" si="55"/>
        <v/>
      </c>
    </row>
    <row r="490" spans="1:11" x14ac:dyDescent="0.25">
      <c r="A490" s="10">
        <v>463</v>
      </c>
      <c r="C490" s="12" t="str">
        <f t="shared" si="49"/>
        <v/>
      </c>
      <c r="D490" s="11" t="str">
        <f t="shared" si="50"/>
        <v/>
      </c>
      <c r="E490" s="11" t="str">
        <f t="shared" si="51"/>
        <v/>
      </c>
      <c r="F490" s="11" t="str">
        <f t="shared" si="52"/>
        <v/>
      </c>
      <c r="G490" s="11" t="str">
        <f t="shared" si="53"/>
        <v/>
      </c>
      <c r="H490" s="11" t="str">
        <f t="shared" si="54"/>
        <v/>
      </c>
      <c r="K490" s="6" t="str">
        <f t="shared" si="55"/>
        <v/>
      </c>
    </row>
    <row r="491" spans="1:11" x14ac:dyDescent="0.25">
      <c r="A491" s="10">
        <v>464</v>
      </c>
      <c r="C491" s="12" t="str">
        <f t="shared" si="49"/>
        <v/>
      </c>
      <c r="D491" s="11" t="str">
        <f t="shared" si="50"/>
        <v/>
      </c>
      <c r="E491" s="11" t="str">
        <f t="shared" si="51"/>
        <v/>
      </c>
      <c r="F491" s="11" t="str">
        <f t="shared" si="52"/>
        <v/>
      </c>
      <c r="G491" s="11" t="str">
        <f t="shared" si="53"/>
        <v/>
      </c>
      <c r="H491" s="11" t="str">
        <f t="shared" si="54"/>
        <v/>
      </c>
      <c r="K491" s="6" t="str">
        <f t="shared" si="55"/>
        <v/>
      </c>
    </row>
    <row r="492" spans="1:11" x14ac:dyDescent="0.25">
      <c r="A492" s="10">
        <v>465</v>
      </c>
      <c r="C492" s="12" t="str">
        <f t="shared" si="49"/>
        <v/>
      </c>
      <c r="D492" s="11" t="str">
        <f t="shared" si="50"/>
        <v/>
      </c>
      <c r="E492" s="11" t="str">
        <f t="shared" si="51"/>
        <v/>
      </c>
      <c r="F492" s="11" t="str">
        <f t="shared" si="52"/>
        <v/>
      </c>
      <c r="G492" s="11" t="str">
        <f t="shared" si="53"/>
        <v/>
      </c>
      <c r="H492" s="11" t="str">
        <f t="shared" si="54"/>
        <v/>
      </c>
      <c r="K492" s="6" t="str">
        <f t="shared" si="55"/>
        <v/>
      </c>
    </row>
    <row r="493" spans="1:11" x14ac:dyDescent="0.25">
      <c r="A493" s="10">
        <v>466</v>
      </c>
      <c r="C493" s="12" t="str">
        <f t="shared" si="49"/>
        <v/>
      </c>
      <c r="D493" s="11" t="str">
        <f t="shared" si="50"/>
        <v/>
      </c>
      <c r="E493" s="11" t="str">
        <f t="shared" si="51"/>
        <v/>
      </c>
      <c r="F493" s="11" t="str">
        <f t="shared" si="52"/>
        <v/>
      </c>
      <c r="G493" s="11" t="str">
        <f t="shared" si="53"/>
        <v/>
      </c>
      <c r="H493" s="11" t="str">
        <f t="shared" si="54"/>
        <v/>
      </c>
      <c r="K493" s="6" t="str">
        <f t="shared" si="55"/>
        <v/>
      </c>
    </row>
    <row r="494" spans="1:11" x14ac:dyDescent="0.25">
      <c r="A494" s="10">
        <v>467</v>
      </c>
      <c r="C494" s="12" t="str">
        <f t="shared" si="49"/>
        <v/>
      </c>
      <c r="D494" s="11" t="str">
        <f t="shared" si="50"/>
        <v/>
      </c>
      <c r="E494" s="11" t="str">
        <f t="shared" si="51"/>
        <v/>
      </c>
      <c r="F494" s="11" t="str">
        <f t="shared" si="52"/>
        <v/>
      </c>
      <c r="G494" s="11" t="str">
        <f t="shared" si="53"/>
        <v/>
      </c>
      <c r="H494" s="11" t="str">
        <f t="shared" si="54"/>
        <v/>
      </c>
      <c r="K494" s="6" t="str">
        <f t="shared" si="55"/>
        <v/>
      </c>
    </row>
    <row r="495" spans="1:11" x14ac:dyDescent="0.25">
      <c r="A495" s="10">
        <v>468</v>
      </c>
      <c r="C495" s="12" t="str">
        <f t="shared" si="49"/>
        <v/>
      </c>
      <c r="D495" s="11" t="str">
        <f t="shared" si="50"/>
        <v/>
      </c>
      <c r="E495" s="11" t="str">
        <f t="shared" si="51"/>
        <v/>
      </c>
      <c r="F495" s="11" t="str">
        <f t="shared" si="52"/>
        <v/>
      </c>
      <c r="G495" s="11" t="str">
        <f t="shared" si="53"/>
        <v/>
      </c>
      <c r="H495" s="11" t="str">
        <f t="shared" si="54"/>
        <v/>
      </c>
      <c r="K495" s="6" t="str">
        <f t="shared" si="55"/>
        <v/>
      </c>
    </row>
    <row r="496" spans="1:11" x14ac:dyDescent="0.25">
      <c r="A496" s="10">
        <v>469</v>
      </c>
      <c r="C496" s="12" t="str">
        <f t="shared" si="49"/>
        <v/>
      </c>
      <c r="D496" s="11" t="str">
        <f t="shared" si="50"/>
        <v/>
      </c>
      <c r="E496" s="11" t="str">
        <f t="shared" si="51"/>
        <v/>
      </c>
      <c r="F496" s="11" t="str">
        <f t="shared" si="52"/>
        <v/>
      </c>
      <c r="G496" s="11" t="str">
        <f t="shared" si="53"/>
        <v/>
      </c>
      <c r="H496" s="11" t="str">
        <f t="shared" si="54"/>
        <v/>
      </c>
      <c r="K496" s="6" t="str">
        <f t="shared" si="55"/>
        <v/>
      </c>
    </row>
    <row r="497" spans="1:11" x14ac:dyDescent="0.25">
      <c r="A497" s="10">
        <v>470</v>
      </c>
      <c r="C497" s="12" t="str">
        <f t="shared" si="49"/>
        <v/>
      </c>
      <c r="D497" s="11" t="str">
        <f t="shared" si="50"/>
        <v/>
      </c>
      <c r="E497" s="11" t="str">
        <f t="shared" si="51"/>
        <v/>
      </c>
      <c r="F497" s="11" t="str">
        <f t="shared" si="52"/>
        <v/>
      </c>
      <c r="G497" s="11" t="str">
        <f t="shared" si="53"/>
        <v/>
      </c>
      <c r="H497" s="11" t="str">
        <f t="shared" si="54"/>
        <v/>
      </c>
      <c r="K497" s="6" t="str">
        <f t="shared" si="55"/>
        <v/>
      </c>
    </row>
    <row r="498" spans="1:11" x14ac:dyDescent="0.25">
      <c r="A498" s="10">
        <v>471</v>
      </c>
      <c r="C498" s="12" t="str">
        <f t="shared" si="49"/>
        <v/>
      </c>
      <c r="D498" s="11" t="str">
        <f t="shared" si="50"/>
        <v/>
      </c>
      <c r="E498" s="11" t="str">
        <f t="shared" si="51"/>
        <v/>
      </c>
      <c r="F498" s="11" t="str">
        <f t="shared" si="52"/>
        <v/>
      </c>
      <c r="G498" s="11" t="str">
        <f t="shared" si="53"/>
        <v/>
      </c>
      <c r="H498" s="11" t="str">
        <f t="shared" si="54"/>
        <v/>
      </c>
      <c r="K498" s="6" t="str">
        <f t="shared" si="55"/>
        <v/>
      </c>
    </row>
    <row r="499" spans="1:11" x14ac:dyDescent="0.25">
      <c r="A499" s="10">
        <v>472</v>
      </c>
      <c r="C499" s="12" t="str">
        <f t="shared" si="49"/>
        <v/>
      </c>
      <c r="D499" s="11" t="str">
        <f t="shared" si="50"/>
        <v/>
      </c>
      <c r="E499" s="11" t="str">
        <f t="shared" si="51"/>
        <v/>
      </c>
      <c r="F499" s="11" t="str">
        <f t="shared" si="52"/>
        <v/>
      </c>
      <c r="G499" s="11" t="str">
        <f t="shared" si="53"/>
        <v/>
      </c>
      <c r="H499" s="11" t="str">
        <f t="shared" si="54"/>
        <v/>
      </c>
      <c r="K499" s="6" t="str">
        <f t="shared" si="55"/>
        <v/>
      </c>
    </row>
    <row r="500" spans="1:11" x14ac:dyDescent="0.25">
      <c r="A500" s="10">
        <v>473</v>
      </c>
      <c r="C500" s="12" t="str">
        <f t="shared" si="49"/>
        <v/>
      </c>
      <c r="D500" s="11" t="str">
        <f t="shared" si="50"/>
        <v/>
      </c>
      <c r="E500" s="11" t="str">
        <f t="shared" si="51"/>
        <v/>
      </c>
      <c r="F500" s="11" t="str">
        <f t="shared" si="52"/>
        <v/>
      </c>
      <c r="G500" s="11" t="str">
        <f t="shared" si="53"/>
        <v/>
      </c>
      <c r="H500" s="11" t="str">
        <f t="shared" si="54"/>
        <v/>
      </c>
      <c r="K500" s="6" t="str">
        <f t="shared" si="55"/>
        <v/>
      </c>
    </row>
    <row r="501" spans="1:11" x14ac:dyDescent="0.25">
      <c r="A501" s="10">
        <v>474</v>
      </c>
      <c r="C501" s="12" t="str">
        <f t="shared" si="49"/>
        <v/>
      </c>
      <c r="D501" s="11" t="str">
        <f t="shared" si="50"/>
        <v/>
      </c>
      <c r="E501" s="11" t="str">
        <f t="shared" si="51"/>
        <v/>
      </c>
      <c r="F501" s="11" t="str">
        <f t="shared" si="52"/>
        <v/>
      </c>
      <c r="G501" s="11" t="str">
        <f t="shared" si="53"/>
        <v/>
      </c>
      <c r="H501" s="11" t="str">
        <f t="shared" si="54"/>
        <v/>
      </c>
      <c r="K501" s="6" t="str">
        <f t="shared" si="55"/>
        <v/>
      </c>
    </row>
    <row r="502" spans="1:11" x14ac:dyDescent="0.25">
      <c r="A502" s="10">
        <v>475</v>
      </c>
      <c r="C502" s="12" t="str">
        <f t="shared" si="49"/>
        <v/>
      </c>
      <c r="D502" s="11" t="str">
        <f t="shared" si="50"/>
        <v/>
      </c>
      <c r="E502" s="11" t="str">
        <f t="shared" si="51"/>
        <v/>
      </c>
      <c r="F502" s="11" t="str">
        <f t="shared" si="52"/>
        <v/>
      </c>
      <c r="G502" s="11" t="str">
        <f t="shared" si="53"/>
        <v/>
      </c>
      <c r="H502" s="11" t="str">
        <f t="shared" si="54"/>
        <v/>
      </c>
      <c r="K502" s="6" t="str">
        <f t="shared" si="55"/>
        <v/>
      </c>
    </row>
    <row r="503" spans="1:11" x14ac:dyDescent="0.25">
      <c r="A503" s="10">
        <v>476</v>
      </c>
      <c r="C503" s="12" t="str">
        <f t="shared" si="49"/>
        <v/>
      </c>
      <c r="D503" s="11" t="str">
        <f t="shared" si="50"/>
        <v/>
      </c>
      <c r="E503" s="11" t="str">
        <f t="shared" si="51"/>
        <v/>
      </c>
      <c r="F503" s="11" t="str">
        <f t="shared" si="52"/>
        <v/>
      </c>
      <c r="G503" s="11" t="str">
        <f t="shared" si="53"/>
        <v/>
      </c>
      <c r="H503" s="11" t="str">
        <f t="shared" si="54"/>
        <v/>
      </c>
      <c r="K503" s="6" t="str">
        <f t="shared" si="55"/>
        <v/>
      </c>
    </row>
    <row r="504" spans="1:11" x14ac:dyDescent="0.25">
      <c r="A504" s="10">
        <v>477</v>
      </c>
      <c r="C504" s="12" t="str">
        <f t="shared" si="49"/>
        <v/>
      </c>
      <c r="D504" s="11" t="str">
        <f t="shared" si="50"/>
        <v/>
      </c>
      <c r="E504" s="11" t="str">
        <f t="shared" si="51"/>
        <v/>
      </c>
      <c r="F504" s="11" t="str">
        <f t="shared" si="52"/>
        <v/>
      </c>
      <c r="G504" s="11" t="str">
        <f t="shared" si="53"/>
        <v/>
      </c>
      <c r="H504" s="11" t="str">
        <f t="shared" si="54"/>
        <v/>
      </c>
      <c r="K504" s="6" t="str">
        <f t="shared" si="55"/>
        <v/>
      </c>
    </row>
    <row r="505" spans="1:11" x14ac:dyDescent="0.25">
      <c r="A505" s="10">
        <v>478</v>
      </c>
      <c r="C505" s="12" t="str">
        <f t="shared" si="49"/>
        <v/>
      </c>
      <c r="D505" s="11" t="str">
        <f t="shared" si="50"/>
        <v/>
      </c>
      <c r="E505" s="11" t="str">
        <f t="shared" si="51"/>
        <v/>
      </c>
      <c r="F505" s="11" t="str">
        <f t="shared" si="52"/>
        <v/>
      </c>
      <c r="G505" s="11" t="str">
        <f t="shared" si="53"/>
        <v/>
      </c>
      <c r="H505" s="11" t="str">
        <f t="shared" si="54"/>
        <v/>
      </c>
      <c r="K505" s="6" t="str">
        <f t="shared" si="55"/>
        <v/>
      </c>
    </row>
    <row r="506" spans="1:11" x14ac:dyDescent="0.25">
      <c r="A506" s="10">
        <v>479</v>
      </c>
      <c r="C506" s="12" t="str">
        <f t="shared" si="49"/>
        <v/>
      </c>
      <c r="D506" s="11" t="str">
        <f t="shared" si="50"/>
        <v/>
      </c>
      <c r="E506" s="11" t="str">
        <f t="shared" si="51"/>
        <v/>
      </c>
      <c r="F506" s="11" t="str">
        <f t="shared" si="52"/>
        <v/>
      </c>
      <c r="G506" s="11" t="str">
        <f t="shared" si="53"/>
        <v/>
      </c>
      <c r="H506" s="11" t="str">
        <f t="shared" si="54"/>
        <v/>
      </c>
      <c r="K506" s="6" t="str">
        <f t="shared" si="55"/>
        <v/>
      </c>
    </row>
    <row r="507" spans="1:11" x14ac:dyDescent="0.25">
      <c r="A507" s="10">
        <v>480</v>
      </c>
      <c r="C507" s="12" t="str">
        <f t="shared" si="49"/>
        <v/>
      </c>
      <c r="D507" s="11" t="str">
        <f t="shared" si="50"/>
        <v/>
      </c>
      <c r="E507" s="11" t="str">
        <f t="shared" si="51"/>
        <v/>
      </c>
      <c r="F507" s="11" t="str">
        <f t="shared" si="52"/>
        <v/>
      </c>
      <c r="G507" s="11" t="str">
        <f t="shared" si="53"/>
        <v/>
      </c>
      <c r="H507" s="11" t="str">
        <f t="shared" si="54"/>
        <v/>
      </c>
      <c r="K507" s="6" t="str">
        <f t="shared" si="55"/>
        <v/>
      </c>
    </row>
    <row r="508" spans="1:11" x14ac:dyDescent="0.25">
      <c r="A508" s="10">
        <v>481</v>
      </c>
      <c r="C508" s="12" t="str">
        <f t="shared" si="49"/>
        <v/>
      </c>
      <c r="D508" s="11" t="str">
        <f t="shared" si="50"/>
        <v/>
      </c>
      <c r="E508" s="7" t="str">
        <f t="shared" si="51"/>
        <v/>
      </c>
      <c r="F508" s="11" t="str">
        <f t="shared" si="52"/>
        <v/>
      </c>
      <c r="G508" s="7" t="str">
        <f t="shared" si="53"/>
        <v/>
      </c>
      <c r="H508" s="7" t="str">
        <f t="shared" si="54"/>
        <v/>
      </c>
      <c r="K508" s="6" t="str">
        <f t="shared" si="55"/>
        <v/>
      </c>
    </row>
    <row r="509" spans="1:11" x14ac:dyDescent="0.25">
      <c r="K509" s="6">
        <f t="shared" si="55"/>
        <v>0</v>
      </c>
    </row>
  </sheetData>
  <mergeCells count="21">
    <mergeCell ref="B1:I2"/>
    <mergeCell ref="B4:I4"/>
    <mergeCell ref="C6:D6"/>
    <mergeCell ref="G6:H6"/>
    <mergeCell ref="N14:O14"/>
    <mergeCell ref="N10:O10"/>
    <mergeCell ref="C8:D8"/>
    <mergeCell ref="F8:G8"/>
    <mergeCell ref="N5:O5"/>
    <mergeCell ref="N8:O8"/>
    <mergeCell ref="B3:O3"/>
    <mergeCell ref="N4:O4"/>
    <mergeCell ref="N6:O6"/>
    <mergeCell ref="C18:D18"/>
    <mergeCell ref="C20:D20"/>
    <mergeCell ref="C10:D10"/>
    <mergeCell ref="F10:G10"/>
    <mergeCell ref="C14:D14"/>
    <mergeCell ref="F14:G14"/>
    <mergeCell ref="C16:D16"/>
    <mergeCell ref="F16:G16"/>
  </mergeCells>
  <dataValidations count="5">
    <dataValidation type="list" allowBlank="1" showInputMessage="1" showErrorMessage="1" errorTitle="INTRODUCIR" error="1 - Francés_x000a_2- Cuotas constantes_x000a_3- Americano" promptTitle="METODOS DE AMORTIZACION" prompt="1 - Francés_x000a_2 - Cuotas constantes_x000a_3 - Americano" sqref="E18 WVM983058 WLQ983058 WBU983058 VRY983058 VIC983058 UYG983058 UOK983058 UEO983058 TUS983058 TKW983058 TBA983058 SRE983058 SHI983058 RXM983058 RNQ983058 RDU983058 QTY983058 QKC983058 QAG983058 PQK983058 PGO983058 OWS983058 OMW983058 ODA983058 NTE983058 NJI983058 MZM983058 MPQ983058 MFU983058 LVY983058 LMC983058 LCG983058 KSK983058 KIO983058 JYS983058 JOW983058 JFA983058 IVE983058 ILI983058 IBM983058 HRQ983058 HHU983058 GXY983058 GOC983058 GEG983058 FUK983058 FKO983058 FAS983058 EQW983058 EHA983058 DXE983058 DNI983058 DDM983058 CTQ983058 CJU983058 BZY983058 BQC983058 BGG983058 AWK983058 AMO983058 ACS983058 SW983058 JA983058 E983058 WVM917522 WLQ917522 WBU917522 VRY917522 VIC917522 UYG917522 UOK917522 UEO917522 TUS917522 TKW917522 TBA917522 SRE917522 SHI917522 RXM917522 RNQ917522 RDU917522 QTY917522 QKC917522 QAG917522 PQK917522 PGO917522 OWS917522 OMW917522 ODA917522 NTE917522 NJI917522 MZM917522 MPQ917522 MFU917522 LVY917522 LMC917522 LCG917522 KSK917522 KIO917522 JYS917522 JOW917522 JFA917522 IVE917522 ILI917522 IBM917522 HRQ917522 HHU917522 GXY917522 GOC917522 GEG917522 FUK917522 FKO917522 FAS917522 EQW917522 EHA917522 DXE917522 DNI917522 DDM917522 CTQ917522 CJU917522 BZY917522 BQC917522 BGG917522 AWK917522 AMO917522 ACS917522 SW917522 JA917522 E917522 WVM851986 WLQ851986 WBU851986 VRY851986 VIC851986 UYG851986 UOK851986 UEO851986 TUS851986 TKW851986 TBA851986 SRE851986 SHI851986 RXM851986 RNQ851986 RDU851986 QTY851986 QKC851986 QAG851986 PQK851986 PGO851986 OWS851986 OMW851986 ODA851986 NTE851986 NJI851986 MZM851986 MPQ851986 MFU851986 LVY851986 LMC851986 LCG851986 KSK851986 KIO851986 JYS851986 JOW851986 JFA851986 IVE851986 ILI851986 IBM851986 HRQ851986 HHU851986 GXY851986 GOC851986 GEG851986 FUK851986 FKO851986 FAS851986 EQW851986 EHA851986 DXE851986 DNI851986 DDM851986 CTQ851986 CJU851986 BZY851986 BQC851986 BGG851986 AWK851986 AMO851986 ACS851986 SW851986 JA851986 E851986 WVM786450 WLQ786450 WBU786450 VRY786450 VIC786450 UYG786450 UOK786450 UEO786450 TUS786450 TKW786450 TBA786450 SRE786450 SHI786450 RXM786450 RNQ786450 RDU786450 QTY786450 QKC786450 QAG786450 PQK786450 PGO786450 OWS786450 OMW786450 ODA786450 NTE786450 NJI786450 MZM786450 MPQ786450 MFU786450 LVY786450 LMC786450 LCG786450 KSK786450 KIO786450 JYS786450 JOW786450 JFA786450 IVE786450 ILI786450 IBM786450 HRQ786450 HHU786450 GXY786450 GOC786450 GEG786450 FUK786450 FKO786450 FAS786450 EQW786450 EHA786450 DXE786450 DNI786450 DDM786450 CTQ786450 CJU786450 BZY786450 BQC786450 BGG786450 AWK786450 AMO786450 ACS786450 SW786450 JA786450 E786450 WVM720914 WLQ720914 WBU720914 VRY720914 VIC720914 UYG720914 UOK720914 UEO720914 TUS720914 TKW720914 TBA720914 SRE720914 SHI720914 RXM720914 RNQ720914 RDU720914 QTY720914 QKC720914 QAG720914 PQK720914 PGO720914 OWS720914 OMW720914 ODA720914 NTE720914 NJI720914 MZM720914 MPQ720914 MFU720914 LVY720914 LMC720914 LCG720914 KSK720914 KIO720914 JYS720914 JOW720914 JFA720914 IVE720914 ILI720914 IBM720914 HRQ720914 HHU720914 GXY720914 GOC720914 GEG720914 FUK720914 FKO720914 FAS720914 EQW720914 EHA720914 DXE720914 DNI720914 DDM720914 CTQ720914 CJU720914 BZY720914 BQC720914 BGG720914 AWK720914 AMO720914 ACS720914 SW720914 JA720914 E720914 WVM655378 WLQ655378 WBU655378 VRY655378 VIC655378 UYG655378 UOK655378 UEO655378 TUS655378 TKW655378 TBA655378 SRE655378 SHI655378 RXM655378 RNQ655378 RDU655378 QTY655378 QKC655378 QAG655378 PQK655378 PGO655378 OWS655378 OMW655378 ODA655378 NTE655378 NJI655378 MZM655378 MPQ655378 MFU655378 LVY655378 LMC655378 LCG655378 KSK655378 KIO655378 JYS655378 JOW655378 JFA655378 IVE655378 ILI655378 IBM655378 HRQ655378 HHU655378 GXY655378 GOC655378 GEG655378 FUK655378 FKO655378 FAS655378 EQW655378 EHA655378 DXE655378 DNI655378 DDM655378 CTQ655378 CJU655378 BZY655378 BQC655378 BGG655378 AWK655378 AMO655378 ACS655378 SW655378 JA655378 E655378 WVM589842 WLQ589842 WBU589842 VRY589842 VIC589842 UYG589842 UOK589842 UEO589842 TUS589842 TKW589842 TBA589842 SRE589842 SHI589842 RXM589842 RNQ589842 RDU589842 QTY589842 QKC589842 QAG589842 PQK589842 PGO589842 OWS589842 OMW589842 ODA589842 NTE589842 NJI589842 MZM589842 MPQ589842 MFU589842 LVY589842 LMC589842 LCG589842 KSK589842 KIO589842 JYS589842 JOW589842 JFA589842 IVE589842 ILI589842 IBM589842 HRQ589842 HHU589842 GXY589842 GOC589842 GEG589842 FUK589842 FKO589842 FAS589842 EQW589842 EHA589842 DXE589842 DNI589842 DDM589842 CTQ589842 CJU589842 BZY589842 BQC589842 BGG589842 AWK589842 AMO589842 ACS589842 SW589842 JA589842 E589842 WVM524306 WLQ524306 WBU524306 VRY524306 VIC524306 UYG524306 UOK524306 UEO524306 TUS524306 TKW524306 TBA524306 SRE524306 SHI524306 RXM524306 RNQ524306 RDU524306 QTY524306 QKC524306 QAG524306 PQK524306 PGO524306 OWS524306 OMW524306 ODA524306 NTE524306 NJI524306 MZM524306 MPQ524306 MFU524306 LVY524306 LMC524306 LCG524306 KSK524306 KIO524306 JYS524306 JOW524306 JFA524306 IVE524306 ILI524306 IBM524306 HRQ524306 HHU524306 GXY524306 GOC524306 GEG524306 FUK524306 FKO524306 FAS524306 EQW524306 EHA524306 DXE524306 DNI524306 DDM524306 CTQ524306 CJU524306 BZY524306 BQC524306 BGG524306 AWK524306 AMO524306 ACS524306 SW524306 JA524306 E524306 WVM458770 WLQ458770 WBU458770 VRY458770 VIC458770 UYG458770 UOK458770 UEO458770 TUS458770 TKW458770 TBA458770 SRE458770 SHI458770 RXM458770 RNQ458770 RDU458770 QTY458770 QKC458770 QAG458770 PQK458770 PGO458770 OWS458770 OMW458770 ODA458770 NTE458770 NJI458770 MZM458770 MPQ458770 MFU458770 LVY458770 LMC458770 LCG458770 KSK458770 KIO458770 JYS458770 JOW458770 JFA458770 IVE458770 ILI458770 IBM458770 HRQ458770 HHU458770 GXY458770 GOC458770 GEG458770 FUK458770 FKO458770 FAS458770 EQW458770 EHA458770 DXE458770 DNI458770 DDM458770 CTQ458770 CJU458770 BZY458770 BQC458770 BGG458770 AWK458770 AMO458770 ACS458770 SW458770 JA458770 E458770 WVM393234 WLQ393234 WBU393234 VRY393234 VIC393234 UYG393234 UOK393234 UEO393234 TUS393234 TKW393234 TBA393234 SRE393234 SHI393234 RXM393234 RNQ393234 RDU393234 QTY393234 QKC393234 QAG393234 PQK393234 PGO393234 OWS393234 OMW393234 ODA393234 NTE393234 NJI393234 MZM393234 MPQ393234 MFU393234 LVY393234 LMC393234 LCG393234 KSK393234 KIO393234 JYS393234 JOW393234 JFA393234 IVE393234 ILI393234 IBM393234 HRQ393234 HHU393234 GXY393234 GOC393234 GEG393234 FUK393234 FKO393234 FAS393234 EQW393234 EHA393234 DXE393234 DNI393234 DDM393234 CTQ393234 CJU393234 BZY393234 BQC393234 BGG393234 AWK393234 AMO393234 ACS393234 SW393234 JA393234 E393234 WVM327698 WLQ327698 WBU327698 VRY327698 VIC327698 UYG327698 UOK327698 UEO327698 TUS327698 TKW327698 TBA327698 SRE327698 SHI327698 RXM327698 RNQ327698 RDU327698 QTY327698 QKC327698 QAG327698 PQK327698 PGO327698 OWS327698 OMW327698 ODA327698 NTE327698 NJI327698 MZM327698 MPQ327698 MFU327698 LVY327698 LMC327698 LCG327698 KSK327698 KIO327698 JYS327698 JOW327698 JFA327698 IVE327698 ILI327698 IBM327698 HRQ327698 HHU327698 GXY327698 GOC327698 GEG327698 FUK327698 FKO327698 FAS327698 EQW327698 EHA327698 DXE327698 DNI327698 DDM327698 CTQ327698 CJU327698 BZY327698 BQC327698 BGG327698 AWK327698 AMO327698 ACS327698 SW327698 JA327698 E327698 WVM262162 WLQ262162 WBU262162 VRY262162 VIC262162 UYG262162 UOK262162 UEO262162 TUS262162 TKW262162 TBA262162 SRE262162 SHI262162 RXM262162 RNQ262162 RDU262162 QTY262162 QKC262162 QAG262162 PQK262162 PGO262162 OWS262162 OMW262162 ODA262162 NTE262162 NJI262162 MZM262162 MPQ262162 MFU262162 LVY262162 LMC262162 LCG262162 KSK262162 KIO262162 JYS262162 JOW262162 JFA262162 IVE262162 ILI262162 IBM262162 HRQ262162 HHU262162 GXY262162 GOC262162 GEG262162 FUK262162 FKO262162 FAS262162 EQW262162 EHA262162 DXE262162 DNI262162 DDM262162 CTQ262162 CJU262162 BZY262162 BQC262162 BGG262162 AWK262162 AMO262162 ACS262162 SW262162 JA262162 E262162 WVM196626 WLQ196626 WBU196626 VRY196626 VIC196626 UYG196626 UOK196626 UEO196626 TUS196626 TKW196626 TBA196626 SRE196626 SHI196626 RXM196626 RNQ196626 RDU196626 QTY196626 QKC196626 QAG196626 PQK196626 PGO196626 OWS196626 OMW196626 ODA196626 NTE196626 NJI196626 MZM196626 MPQ196626 MFU196626 LVY196626 LMC196626 LCG196626 KSK196626 KIO196626 JYS196626 JOW196626 JFA196626 IVE196626 ILI196626 IBM196626 HRQ196626 HHU196626 GXY196626 GOC196626 GEG196626 FUK196626 FKO196626 FAS196626 EQW196626 EHA196626 DXE196626 DNI196626 DDM196626 CTQ196626 CJU196626 BZY196626 BQC196626 BGG196626 AWK196626 AMO196626 ACS196626 SW196626 JA196626 E196626 WVM131090 WLQ131090 WBU131090 VRY131090 VIC131090 UYG131090 UOK131090 UEO131090 TUS131090 TKW131090 TBA131090 SRE131090 SHI131090 RXM131090 RNQ131090 RDU131090 QTY131090 QKC131090 QAG131090 PQK131090 PGO131090 OWS131090 OMW131090 ODA131090 NTE131090 NJI131090 MZM131090 MPQ131090 MFU131090 LVY131090 LMC131090 LCG131090 KSK131090 KIO131090 JYS131090 JOW131090 JFA131090 IVE131090 ILI131090 IBM131090 HRQ131090 HHU131090 GXY131090 GOC131090 GEG131090 FUK131090 FKO131090 FAS131090 EQW131090 EHA131090 DXE131090 DNI131090 DDM131090 CTQ131090 CJU131090 BZY131090 BQC131090 BGG131090 AWK131090 AMO131090 ACS131090 SW131090 JA131090 E131090 WVM65554 WLQ65554 WBU65554 VRY65554 VIC65554 UYG65554 UOK65554 UEO65554 TUS65554 TKW65554 TBA65554 SRE65554 SHI65554 RXM65554 RNQ65554 RDU65554 QTY65554 QKC65554 QAG65554 PQK65554 PGO65554 OWS65554 OMW65554 ODA65554 NTE65554 NJI65554 MZM65554 MPQ65554 MFU65554 LVY65554 LMC65554 LCG65554 KSK65554 KIO65554 JYS65554 JOW65554 JFA65554 IVE65554 ILI65554 IBM65554 HRQ65554 HHU65554 GXY65554 GOC65554 GEG65554 FUK65554 FKO65554 FAS65554 EQW65554 EHA65554 DXE65554 DNI65554 DDM65554 CTQ65554 CJU65554 BZY65554 BQC65554 BGG65554 AWK65554 AMO65554 ACS65554 SW65554 JA65554 E65554 WVM18 WLQ18 WBU18 VRY18 VIC18 UYG18 UOK18 UEO18 TUS18 TKW18 TBA18 SRE18 SHI18 RXM18 RNQ18 RDU18 QTY18 QKC18 QAG18 PQK18 PGO18 OWS18 OMW18 ODA18 NTE18 NJI18 MZM18 MPQ18 MFU18 LVY18 LMC18 LCG18 KSK18 KIO18 JYS18 JOW18 JFA18 IVE18 ILI18 IBM18 HRQ18 HHU18 GXY18 GOC18 GEG18 FUK18 FKO18 FAS18 EQW18 EHA18 DXE18 DNI18 DDM18 CTQ18 CJU18 BZY18 BQC18 BGG18 AWK18 AMO18 ACS18 SW18 JA18">
      <formula1>$M$1:$M$4</formula1>
    </dataValidation>
    <dataValidation type="list" allowBlank="1" showInputMessage="1" showErrorMessage="1" errorTitle="periodo de pago" error="1    - anual  _x000a_2    - semestral_x000a_3    - cuatrimestral_x000a_4    - trimestral_x000a_12  - mensual" promptTitle="PERIODO DE PAGO" prompt="1    - anual  _x000a_2    - semestral_x000a_3    - cuatrimestral_x000a_4    - trimestral_x000a_12  - mensual" sqref="E17 WVM983057 WLQ983057 WBU983057 VRY983057 VIC983057 UYG983057 UOK983057 UEO983057 TUS983057 TKW983057 TBA983057 SRE983057 SHI983057 RXM983057 RNQ983057 RDU983057 QTY983057 QKC983057 QAG983057 PQK983057 PGO983057 OWS983057 OMW983057 ODA983057 NTE983057 NJI983057 MZM983057 MPQ983057 MFU983057 LVY983057 LMC983057 LCG983057 KSK983057 KIO983057 JYS983057 JOW983057 JFA983057 IVE983057 ILI983057 IBM983057 HRQ983057 HHU983057 GXY983057 GOC983057 GEG983057 FUK983057 FKO983057 FAS983057 EQW983057 EHA983057 DXE983057 DNI983057 DDM983057 CTQ983057 CJU983057 BZY983057 BQC983057 BGG983057 AWK983057 AMO983057 ACS983057 SW983057 JA983057 E983057 WVM917521 WLQ917521 WBU917521 VRY917521 VIC917521 UYG917521 UOK917521 UEO917521 TUS917521 TKW917521 TBA917521 SRE917521 SHI917521 RXM917521 RNQ917521 RDU917521 QTY917521 QKC917521 QAG917521 PQK917521 PGO917521 OWS917521 OMW917521 ODA917521 NTE917521 NJI917521 MZM917521 MPQ917521 MFU917521 LVY917521 LMC917521 LCG917521 KSK917521 KIO917521 JYS917521 JOW917521 JFA917521 IVE917521 ILI917521 IBM917521 HRQ917521 HHU917521 GXY917521 GOC917521 GEG917521 FUK917521 FKO917521 FAS917521 EQW917521 EHA917521 DXE917521 DNI917521 DDM917521 CTQ917521 CJU917521 BZY917521 BQC917521 BGG917521 AWK917521 AMO917521 ACS917521 SW917521 JA917521 E917521 WVM851985 WLQ851985 WBU851985 VRY851985 VIC851985 UYG851985 UOK851985 UEO851985 TUS851985 TKW851985 TBA851985 SRE851985 SHI851985 RXM851985 RNQ851985 RDU851985 QTY851985 QKC851985 QAG851985 PQK851985 PGO851985 OWS851985 OMW851985 ODA851985 NTE851985 NJI851985 MZM851985 MPQ851985 MFU851985 LVY851985 LMC851985 LCG851985 KSK851985 KIO851985 JYS851985 JOW851985 JFA851985 IVE851985 ILI851985 IBM851985 HRQ851985 HHU851985 GXY851985 GOC851985 GEG851985 FUK851985 FKO851985 FAS851985 EQW851985 EHA851985 DXE851985 DNI851985 DDM851985 CTQ851985 CJU851985 BZY851985 BQC851985 BGG851985 AWK851985 AMO851985 ACS851985 SW851985 JA851985 E851985 WVM786449 WLQ786449 WBU786449 VRY786449 VIC786449 UYG786449 UOK786449 UEO786449 TUS786449 TKW786449 TBA786449 SRE786449 SHI786449 RXM786449 RNQ786449 RDU786449 QTY786449 QKC786449 QAG786449 PQK786449 PGO786449 OWS786449 OMW786449 ODA786449 NTE786449 NJI786449 MZM786449 MPQ786449 MFU786449 LVY786449 LMC786449 LCG786449 KSK786449 KIO786449 JYS786449 JOW786449 JFA786449 IVE786449 ILI786449 IBM786449 HRQ786449 HHU786449 GXY786449 GOC786449 GEG786449 FUK786449 FKO786449 FAS786449 EQW786449 EHA786449 DXE786449 DNI786449 DDM786449 CTQ786449 CJU786449 BZY786449 BQC786449 BGG786449 AWK786449 AMO786449 ACS786449 SW786449 JA786449 E786449 WVM720913 WLQ720913 WBU720913 VRY720913 VIC720913 UYG720913 UOK720913 UEO720913 TUS720913 TKW720913 TBA720913 SRE720913 SHI720913 RXM720913 RNQ720913 RDU720913 QTY720913 QKC720913 QAG720913 PQK720913 PGO720913 OWS720913 OMW720913 ODA720913 NTE720913 NJI720913 MZM720913 MPQ720913 MFU720913 LVY720913 LMC720913 LCG720913 KSK720913 KIO720913 JYS720913 JOW720913 JFA720913 IVE720913 ILI720913 IBM720913 HRQ720913 HHU720913 GXY720913 GOC720913 GEG720913 FUK720913 FKO720913 FAS720913 EQW720913 EHA720913 DXE720913 DNI720913 DDM720913 CTQ720913 CJU720913 BZY720913 BQC720913 BGG720913 AWK720913 AMO720913 ACS720913 SW720913 JA720913 E720913 WVM655377 WLQ655377 WBU655377 VRY655377 VIC655377 UYG655377 UOK655377 UEO655377 TUS655377 TKW655377 TBA655377 SRE655377 SHI655377 RXM655377 RNQ655377 RDU655377 QTY655377 QKC655377 QAG655377 PQK655377 PGO655377 OWS655377 OMW655377 ODA655377 NTE655377 NJI655377 MZM655377 MPQ655377 MFU655377 LVY655377 LMC655377 LCG655377 KSK655377 KIO655377 JYS655377 JOW655377 JFA655377 IVE655377 ILI655377 IBM655377 HRQ655377 HHU655377 GXY655377 GOC655377 GEG655377 FUK655377 FKO655377 FAS655377 EQW655377 EHA655377 DXE655377 DNI655377 DDM655377 CTQ655377 CJU655377 BZY655377 BQC655377 BGG655377 AWK655377 AMO655377 ACS655377 SW655377 JA655377 E655377 WVM589841 WLQ589841 WBU589841 VRY589841 VIC589841 UYG589841 UOK589841 UEO589841 TUS589841 TKW589841 TBA589841 SRE589841 SHI589841 RXM589841 RNQ589841 RDU589841 QTY589841 QKC589841 QAG589841 PQK589841 PGO589841 OWS589841 OMW589841 ODA589841 NTE589841 NJI589841 MZM589841 MPQ589841 MFU589841 LVY589841 LMC589841 LCG589841 KSK589841 KIO589841 JYS589841 JOW589841 JFA589841 IVE589841 ILI589841 IBM589841 HRQ589841 HHU589841 GXY589841 GOC589841 GEG589841 FUK589841 FKO589841 FAS589841 EQW589841 EHA589841 DXE589841 DNI589841 DDM589841 CTQ589841 CJU589841 BZY589841 BQC589841 BGG589841 AWK589841 AMO589841 ACS589841 SW589841 JA589841 E589841 WVM524305 WLQ524305 WBU524305 VRY524305 VIC524305 UYG524305 UOK524305 UEO524305 TUS524305 TKW524305 TBA524305 SRE524305 SHI524305 RXM524305 RNQ524305 RDU524305 QTY524305 QKC524305 QAG524305 PQK524305 PGO524305 OWS524305 OMW524305 ODA524305 NTE524305 NJI524305 MZM524305 MPQ524305 MFU524305 LVY524305 LMC524305 LCG524305 KSK524305 KIO524305 JYS524305 JOW524305 JFA524305 IVE524305 ILI524305 IBM524305 HRQ524305 HHU524305 GXY524305 GOC524305 GEG524305 FUK524305 FKO524305 FAS524305 EQW524305 EHA524305 DXE524305 DNI524305 DDM524305 CTQ524305 CJU524305 BZY524305 BQC524305 BGG524305 AWK524305 AMO524305 ACS524305 SW524305 JA524305 E524305 WVM458769 WLQ458769 WBU458769 VRY458769 VIC458769 UYG458769 UOK458769 UEO458769 TUS458769 TKW458769 TBA458769 SRE458769 SHI458769 RXM458769 RNQ458769 RDU458769 QTY458769 QKC458769 QAG458769 PQK458769 PGO458769 OWS458769 OMW458769 ODA458769 NTE458769 NJI458769 MZM458769 MPQ458769 MFU458769 LVY458769 LMC458769 LCG458769 KSK458769 KIO458769 JYS458769 JOW458769 JFA458769 IVE458769 ILI458769 IBM458769 HRQ458769 HHU458769 GXY458769 GOC458769 GEG458769 FUK458769 FKO458769 FAS458769 EQW458769 EHA458769 DXE458769 DNI458769 DDM458769 CTQ458769 CJU458769 BZY458769 BQC458769 BGG458769 AWK458769 AMO458769 ACS458769 SW458769 JA458769 E458769 WVM393233 WLQ393233 WBU393233 VRY393233 VIC393233 UYG393233 UOK393233 UEO393233 TUS393233 TKW393233 TBA393233 SRE393233 SHI393233 RXM393233 RNQ393233 RDU393233 QTY393233 QKC393233 QAG393233 PQK393233 PGO393233 OWS393233 OMW393233 ODA393233 NTE393233 NJI393233 MZM393233 MPQ393233 MFU393233 LVY393233 LMC393233 LCG393233 KSK393233 KIO393233 JYS393233 JOW393233 JFA393233 IVE393233 ILI393233 IBM393233 HRQ393233 HHU393233 GXY393233 GOC393233 GEG393233 FUK393233 FKO393233 FAS393233 EQW393233 EHA393233 DXE393233 DNI393233 DDM393233 CTQ393233 CJU393233 BZY393233 BQC393233 BGG393233 AWK393233 AMO393233 ACS393233 SW393233 JA393233 E393233 WVM327697 WLQ327697 WBU327697 VRY327697 VIC327697 UYG327697 UOK327697 UEO327697 TUS327697 TKW327697 TBA327697 SRE327697 SHI327697 RXM327697 RNQ327697 RDU327697 QTY327697 QKC327697 QAG327697 PQK327697 PGO327697 OWS327697 OMW327697 ODA327697 NTE327697 NJI327697 MZM327697 MPQ327697 MFU327697 LVY327697 LMC327697 LCG327697 KSK327697 KIO327697 JYS327697 JOW327697 JFA327697 IVE327697 ILI327697 IBM327697 HRQ327697 HHU327697 GXY327697 GOC327697 GEG327697 FUK327697 FKO327697 FAS327697 EQW327697 EHA327697 DXE327697 DNI327697 DDM327697 CTQ327697 CJU327697 BZY327697 BQC327697 BGG327697 AWK327697 AMO327697 ACS327697 SW327697 JA327697 E327697 WVM262161 WLQ262161 WBU262161 VRY262161 VIC262161 UYG262161 UOK262161 UEO262161 TUS262161 TKW262161 TBA262161 SRE262161 SHI262161 RXM262161 RNQ262161 RDU262161 QTY262161 QKC262161 QAG262161 PQK262161 PGO262161 OWS262161 OMW262161 ODA262161 NTE262161 NJI262161 MZM262161 MPQ262161 MFU262161 LVY262161 LMC262161 LCG262161 KSK262161 KIO262161 JYS262161 JOW262161 JFA262161 IVE262161 ILI262161 IBM262161 HRQ262161 HHU262161 GXY262161 GOC262161 GEG262161 FUK262161 FKO262161 FAS262161 EQW262161 EHA262161 DXE262161 DNI262161 DDM262161 CTQ262161 CJU262161 BZY262161 BQC262161 BGG262161 AWK262161 AMO262161 ACS262161 SW262161 JA262161 E262161 WVM196625 WLQ196625 WBU196625 VRY196625 VIC196625 UYG196625 UOK196625 UEO196625 TUS196625 TKW196625 TBA196625 SRE196625 SHI196625 RXM196625 RNQ196625 RDU196625 QTY196625 QKC196625 QAG196625 PQK196625 PGO196625 OWS196625 OMW196625 ODA196625 NTE196625 NJI196625 MZM196625 MPQ196625 MFU196625 LVY196625 LMC196625 LCG196625 KSK196625 KIO196625 JYS196625 JOW196625 JFA196625 IVE196625 ILI196625 IBM196625 HRQ196625 HHU196625 GXY196625 GOC196625 GEG196625 FUK196625 FKO196625 FAS196625 EQW196625 EHA196625 DXE196625 DNI196625 DDM196625 CTQ196625 CJU196625 BZY196625 BQC196625 BGG196625 AWK196625 AMO196625 ACS196625 SW196625 JA196625 E196625 WVM131089 WLQ131089 WBU131089 VRY131089 VIC131089 UYG131089 UOK131089 UEO131089 TUS131089 TKW131089 TBA131089 SRE131089 SHI131089 RXM131089 RNQ131089 RDU131089 QTY131089 QKC131089 QAG131089 PQK131089 PGO131089 OWS131089 OMW131089 ODA131089 NTE131089 NJI131089 MZM131089 MPQ131089 MFU131089 LVY131089 LMC131089 LCG131089 KSK131089 KIO131089 JYS131089 JOW131089 JFA131089 IVE131089 ILI131089 IBM131089 HRQ131089 HHU131089 GXY131089 GOC131089 GEG131089 FUK131089 FKO131089 FAS131089 EQW131089 EHA131089 DXE131089 DNI131089 DDM131089 CTQ131089 CJU131089 BZY131089 BQC131089 BGG131089 AWK131089 AMO131089 ACS131089 SW131089 JA131089 E131089 WVM65553 WLQ65553 WBU65553 VRY65553 VIC65553 UYG65553 UOK65553 UEO65553 TUS65553 TKW65553 TBA65553 SRE65553 SHI65553 RXM65553 RNQ65553 RDU65553 QTY65553 QKC65553 QAG65553 PQK65553 PGO65553 OWS65553 OMW65553 ODA65553 NTE65553 NJI65553 MZM65553 MPQ65553 MFU65553 LVY65553 LMC65553 LCG65553 KSK65553 KIO65553 JYS65553 JOW65553 JFA65553 IVE65553 ILI65553 IBM65553 HRQ65553 HHU65553 GXY65553 GOC65553 GEG65553 FUK65553 FKO65553 FAS65553 EQW65553 EHA65553 DXE65553 DNI65553 DDM65553 CTQ65553 CJU65553 BZY65553 BQC65553 BGG65553 AWK65553 AMO65553 ACS65553 SW65553 JA65553 E65553 WVM17 WLQ17 WBU17 VRY17 VIC17 UYG17 UOK17 UEO17 TUS17 TKW17 TBA17 SRE17 SHI17 RXM17 RNQ17 RDU17 QTY17 QKC17 QAG17 PQK17 PGO17 OWS17 OMW17 ODA17 NTE17 NJI17 MZM17 MPQ17 MFU17 LVY17 LMC17 LCG17 KSK17 KIO17 JYS17 JOW17 JFA17 IVE17 ILI17 IBM17 HRQ17 HHU17 GXY17 GOC17 GEG17 FUK17 FKO17 FAS17 EQW17 EHA17 DXE17 DNI17 DDM17 CTQ17 CJU17 BZY17 BQC17 BGG17 AWK17 AMO17 ACS17 SW17 JA17">
      <formula1>$L$1:$L$6</formula1>
    </dataValidation>
    <dataValidation allowBlank="1" showInputMessage="1" errorTitle="INTRODUCIR" error="Número de años desde 1 hasta 40" sqref="E12:E13 JA12:JA13 SW12:SW13 ACS12:ACS13 AMO12:AMO13 AWK12:AWK13 BGG12:BGG13 BQC12:BQC13 BZY12:BZY13 CJU12:CJU13 CTQ12:CTQ13 DDM12:DDM13 DNI12:DNI13 DXE12:DXE13 EHA12:EHA13 EQW12:EQW13 FAS12:FAS13 FKO12:FKO13 FUK12:FUK13 GEG12:GEG13 GOC12:GOC13 GXY12:GXY13 HHU12:HHU13 HRQ12:HRQ13 IBM12:IBM13 ILI12:ILI13 IVE12:IVE13 JFA12:JFA13 JOW12:JOW13 JYS12:JYS13 KIO12:KIO13 KSK12:KSK13 LCG12:LCG13 LMC12:LMC13 LVY12:LVY13 MFU12:MFU13 MPQ12:MPQ13 MZM12:MZM13 NJI12:NJI13 NTE12:NTE13 ODA12:ODA13 OMW12:OMW13 OWS12:OWS13 PGO12:PGO13 PQK12:PQK13 QAG12:QAG13 QKC12:QKC13 QTY12:QTY13 RDU12:RDU13 RNQ12:RNQ13 RXM12:RXM13 SHI12:SHI13 SRE12:SRE13 TBA12:TBA13 TKW12:TKW13 TUS12:TUS13 UEO12:UEO13 UOK12:UOK13 UYG12:UYG13 VIC12:VIC13 VRY12:VRY13 WBU12:WBU13 WLQ12:WLQ13 WVM12:WVM13 E65548:E65549 JA65548:JA65549 SW65548:SW65549 ACS65548:ACS65549 AMO65548:AMO65549 AWK65548:AWK65549 BGG65548:BGG65549 BQC65548:BQC65549 BZY65548:BZY65549 CJU65548:CJU65549 CTQ65548:CTQ65549 DDM65548:DDM65549 DNI65548:DNI65549 DXE65548:DXE65549 EHA65548:EHA65549 EQW65548:EQW65549 FAS65548:FAS65549 FKO65548:FKO65549 FUK65548:FUK65549 GEG65548:GEG65549 GOC65548:GOC65549 GXY65548:GXY65549 HHU65548:HHU65549 HRQ65548:HRQ65549 IBM65548:IBM65549 ILI65548:ILI65549 IVE65548:IVE65549 JFA65548:JFA65549 JOW65548:JOW65549 JYS65548:JYS65549 KIO65548:KIO65549 KSK65548:KSK65549 LCG65548:LCG65549 LMC65548:LMC65549 LVY65548:LVY65549 MFU65548:MFU65549 MPQ65548:MPQ65549 MZM65548:MZM65549 NJI65548:NJI65549 NTE65548:NTE65549 ODA65548:ODA65549 OMW65548:OMW65549 OWS65548:OWS65549 PGO65548:PGO65549 PQK65548:PQK65549 QAG65548:QAG65549 QKC65548:QKC65549 QTY65548:QTY65549 RDU65548:RDU65549 RNQ65548:RNQ65549 RXM65548:RXM65549 SHI65548:SHI65549 SRE65548:SRE65549 TBA65548:TBA65549 TKW65548:TKW65549 TUS65548:TUS65549 UEO65548:UEO65549 UOK65548:UOK65549 UYG65548:UYG65549 VIC65548:VIC65549 VRY65548:VRY65549 WBU65548:WBU65549 WLQ65548:WLQ65549 WVM65548:WVM65549 E131084:E131085 JA131084:JA131085 SW131084:SW131085 ACS131084:ACS131085 AMO131084:AMO131085 AWK131084:AWK131085 BGG131084:BGG131085 BQC131084:BQC131085 BZY131084:BZY131085 CJU131084:CJU131085 CTQ131084:CTQ131085 DDM131084:DDM131085 DNI131084:DNI131085 DXE131084:DXE131085 EHA131084:EHA131085 EQW131084:EQW131085 FAS131084:FAS131085 FKO131084:FKO131085 FUK131084:FUK131085 GEG131084:GEG131085 GOC131084:GOC131085 GXY131084:GXY131085 HHU131084:HHU131085 HRQ131084:HRQ131085 IBM131084:IBM131085 ILI131084:ILI131085 IVE131084:IVE131085 JFA131084:JFA131085 JOW131084:JOW131085 JYS131084:JYS131085 KIO131084:KIO131085 KSK131084:KSK131085 LCG131084:LCG131085 LMC131084:LMC131085 LVY131084:LVY131085 MFU131084:MFU131085 MPQ131084:MPQ131085 MZM131084:MZM131085 NJI131084:NJI131085 NTE131084:NTE131085 ODA131084:ODA131085 OMW131084:OMW131085 OWS131084:OWS131085 PGO131084:PGO131085 PQK131084:PQK131085 QAG131084:QAG131085 QKC131084:QKC131085 QTY131084:QTY131085 RDU131084:RDU131085 RNQ131084:RNQ131085 RXM131084:RXM131085 SHI131084:SHI131085 SRE131084:SRE131085 TBA131084:TBA131085 TKW131084:TKW131085 TUS131084:TUS131085 UEO131084:UEO131085 UOK131084:UOK131085 UYG131084:UYG131085 VIC131084:VIC131085 VRY131084:VRY131085 WBU131084:WBU131085 WLQ131084:WLQ131085 WVM131084:WVM131085 E196620:E196621 JA196620:JA196621 SW196620:SW196621 ACS196620:ACS196621 AMO196620:AMO196621 AWK196620:AWK196621 BGG196620:BGG196621 BQC196620:BQC196621 BZY196620:BZY196621 CJU196620:CJU196621 CTQ196620:CTQ196621 DDM196620:DDM196621 DNI196620:DNI196621 DXE196620:DXE196621 EHA196620:EHA196621 EQW196620:EQW196621 FAS196620:FAS196621 FKO196620:FKO196621 FUK196620:FUK196621 GEG196620:GEG196621 GOC196620:GOC196621 GXY196620:GXY196621 HHU196620:HHU196621 HRQ196620:HRQ196621 IBM196620:IBM196621 ILI196620:ILI196621 IVE196620:IVE196621 JFA196620:JFA196621 JOW196620:JOW196621 JYS196620:JYS196621 KIO196620:KIO196621 KSK196620:KSK196621 LCG196620:LCG196621 LMC196620:LMC196621 LVY196620:LVY196621 MFU196620:MFU196621 MPQ196620:MPQ196621 MZM196620:MZM196621 NJI196620:NJI196621 NTE196620:NTE196621 ODA196620:ODA196621 OMW196620:OMW196621 OWS196620:OWS196621 PGO196620:PGO196621 PQK196620:PQK196621 QAG196620:QAG196621 QKC196620:QKC196621 QTY196620:QTY196621 RDU196620:RDU196621 RNQ196620:RNQ196621 RXM196620:RXM196621 SHI196620:SHI196621 SRE196620:SRE196621 TBA196620:TBA196621 TKW196620:TKW196621 TUS196620:TUS196621 UEO196620:UEO196621 UOK196620:UOK196621 UYG196620:UYG196621 VIC196620:VIC196621 VRY196620:VRY196621 WBU196620:WBU196621 WLQ196620:WLQ196621 WVM196620:WVM196621 E262156:E262157 JA262156:JA262157 SW262156:SW262157 ACS262156:ACS262157 AMO262156:AMO262157 AWK262156:AWK262157 BGG262156:BGG262157 BQC262156:BQC262157 BZY262156:BZY262157 CJU262156:CJU262157 CTQ262156:CTQ262157 DDM262156:DDM262157 DNI262156:DNI262157 DXE262156:DXE262157 EHA262156:EHA262157 EQW262156:EQW262157 FAS262156:FAS262157 FKO262156:FKO262157 FUK262156:FUK262157 GEG262156:GEG262157 GOC262156:GOC262157 GXY262156:GXY262157 HHU262156:HHU262157 HRQ262156:HRQ262157 IBM262156:IBM262157 ILI262156:ILI262157 IVE262156:IVE262157 JFA262156:JFA262157 JOW262156:JOW262157 JYS262156:JYS262157 KIO262156:KIO262157 KSK262156:KSK262157 LCG262156:LCG262157 LMC262156:LMC262157 LVY262156:LVY262157 MFU262156:MFU262157 MPQ262156:MPQ262157 MZM262156:MZM262157 NJI262156:NJI262157 NTE262156:NTE262157 ODA262156:ODA262157 OMW262156:OMW262157 OWS262156:OWS262157 PGO262156:PGO262157 PQK262156:PQK262157 QAG262156:QAG262157 QKC262156:QKC262157 QTY262156:QTY262157 RDU262156:RDU262157 RNQ262156:RNQ262157 RXM262156:RXM262157 SHI262156:SHI262157 SRE262156:SRE262157 TBA262156:TBA262157 TKW262156:TKW262157 TUS262156:TUS262157 UEO262156:UEO262157 UOK262156:UOK262157 UYG262156:UYG262157 VIC262156:VIC262157 VRY262156:VRY262157 WBU262156:WBU262157 WLQ262156:WLQ262157 WVM262156:WVM262157 E327692:E327693 JA327692:JA327693 SW327692:SW327693 ACS327692:ACS327693 AMO327692:AMO327693 AWK327692:AWK327693 BGG327692:BGG327693 BQC327692:BQC327693 BZY327692:BZY327693 CJU327692:CJU327693 CTQ327692:CTQ327693 DDM327692:DDM327693 DNI327692:DNI327693 DXE327692:DXE327693 EHA327692:EHA327693 EQW327692:EQW327693 FAS327692:FAS327693 FKO327692:FKO327693 FUK327692:FUK327693 GEG327692:GEG327693 GOC327692:GOC327693 GXY327692:GXY327693 HHU327692:HHU327693 HRQ327692:HRQ327693 IBM327692:IBM327693 ILI327692:ILI327693 IVE327692:IVE327693 JFA327692:JFA327693 JOW327692:JOW327693 JYS327692:JYS327693 KIO327692:KIO327693 KSK327692:KSK327693 LCG327692:LCG327693 LMC327692:LMC327693 LVY327692:LVY327693 MFU327692:MFU327693 MPQ327692:MPQ327693 MZM327692:MZM327693 NJI327692:NJI327693 NTE327692:NTE327693 ODA327692:ODA327693 OMW327692:OMW327693 OWS327692:OWS327693 PGO327692:PGO327693 PQK327692:PQK327693 QAG327692:QAG327693 QKC327692:QKC327693 QTY327692:QTY327693 RDU327692:RDU327693 RNQ327692:RNQ327693 RXM327692:RXM327693 SHI327692:SHI327693 SRE327692:SRE327693 TBA327692:TBA327693 TKW327692:TKW327693 TUS327692:TUS327693 UEO327692:UEO327693 UOK327692:UOK327693 UYG327692:UYG327693 VIC327692:VIC327693 VRY327692:VRY327693 WBU327692:WBU327693 WLQ327692:WLQ327693 WVM327692:WVM327693 E393228:E393229 JA393228:JA393229 SW393228:SW393229 ACS393228:ACS393229 AMO393228:AMO393229 AWK393228:AWK393229 BGG393228:BGG393229 BQC393228:BQC393229 BZY393228:BZY393229 CJU393228:CJU393229 CTQ393228:CTQ393229 DDM393228:DDM393229 DNI393228:DNI393229 DXE393228:DXE393229 EHA393228:EHA393229 EQW393228:EQW393229 FAS393228:FAS393229 FKO393228:FKO393229 FUK393228:FUK393229 GEG393228:GEG393229 GOC393228:GOC393229 GXY393228:GXY393229 HHU393228:HHU393229 HRQ393228:HRQ393229 IBM393228:IBM393229 ILI393228:ILI393229 IVE393228:IVE393229 JFA393228:JFA393229 JOW393228:JOW393229 JYS393228:JYS393229 KIO393228:KIO393229 KSK393228:KSK393229 LCG393228:LCG393229 LMC393228:LMC393229 LVY393228:LVY393229 MFU393228:MFU393229 MPQ393228:MPQ393229 MZM393228:MZM393229 NJI393228:NJI393229 NTE393228:NTE393229 ODA393228:ODA393229 OMW393228:OMW393229 OWS393228:OWS393229 PGO393228:PGO393229 PQK393228:PQK393229 QAG393228:QAG393229 QKC393228:QKC393229 QTY393228:QTY393229 RDU393228:RDU393229 RNQ393228:RNQ393229 RXM393228:RXM393229 SHI393228:SHI393229 SRE393228:SRE393229 TBA393228:TBA393229 TKW393228:TKW393229 TUS393228:TUS393229 UEO393228:UEO393229 UOK393228:UOK393229 UYG393228:UYG393229 VIC393228:VIC393229 VRY393228:VRY393229 WBU393228:WBU393229 WLQ393228:WLQ393229 WVM393228:WVM393229 E458764:E458765 JA458764:JA458765 SW458764:SW458765 ACS458764:ACS458765 AMO458764:AMO458765 AWK458764:AWK458765 BGG458764:BGG458765 BQC458764:BQC458765 BZY458764:BZY458765 CJU458764:CJU458765 CTQ458764:CTQ458765 DDM458764:DDM458765 DNI458764:DNI458765 DXE458764:DXE458765 EHA458764:EHA458765 EQW458764:EQW458765 FAS458764:FAS458765 FKO458764:FKO458765 FUK458764:FUK458765 GEG458764:GEG458765 GOC458764:GOC458765 GXY458764:GXY458765 HHU458764:HHU458765 HRQ458764:HRQ458765 IBM458764:IBM458765 ILI458764:ILI458765 IVE458764:IVE458765 JFA458764:JFA458765 JOW458764:JOW458765 JYS458764:JYS458765 KIO458764:KIO458765 KSK458764:KSK458765 LCG458764:LCG458765 LMC458764:LMC458765 LVY458764:LVY458765 MFU458764:MFU458765 MPQ458764:MPQ458765 MZM458764:MZM458765 NJI458764:NJI458765 NTE458764:NTE458765 ODA458764:ODA458765 OMW458764:OMW458765 OWS458764:OWS458765 PGO458764:PGO458765 PQK458764:PQK458765 QAG458764:QAG458765 QKC458764:QKC458765 QTY458764:QTY458765 RDU458764:RDU458765 RNQ458764:RNQ458765 RXM458764:RXM458765 SHI458764:SHI458765 SRE458764:SRE458765 TBA458764:TBA458765 TKW458764:TKW458765 TUS458764:TUS458765 UEO458764:UEO458765 UOK458764:UOK458765 UYG458764:UYG458765 VIC458764:VIC458765 VRY458764:VRY458765 WBU458764:WBU458765 WLQ458764:WLQ458765 WVM458764:WVM458765 E524300:E524301 JA524300:JA524301 SW524300:SW524301 ACS524300:ACS524301 AMO524300:AMO524301 AWK524300:AWK524301 BGG524300:BGG524301 BQC524300:BQC524301 BZY524300:BZY524301 CJU524300:CJU524301 CTQ524300:CTQ524301 DDM524300:DDM524301 DNI524300:DNI524301 DXE524300:DXE524301 EHA524300:EHA524301 EQW524300:EQW524301 FAS524300:FAS524301 FKO524300:FKO524301 FUK524300:FUK524301 GEG524300:GEG524301 GOC524300:GOC524301 GXY524300:GXY524301 HHU524300:HHU524301 HRQ524300:HRQ524301 IBM524300:IBM524301 ILI524300:ILI524301 IVE524300:IVE524301 JFA524300:JFA524301 JOW524300:JOW524301 JYS524300:JYS524301 KIO524300:KIO524301 KSK524300:KSK524301 LCG524300:LCG524301 LMC524300:LMC524301 LVY524300:LVY524301 MFU524300:MFU524301 MPQ524300:MPQ524301 MZM524300:MZM524301 NJI524300:NJI524301 NTE524300:NTE524301 ODA524300:ODA524301 OMW524300:OMW524301 OWS524300:OWS524301 PGO524300:PGO524301 PQK524300:PQK524301 QAG524300:QAG524301 QKC524300:QKC524301 QTY524300:QTY524301 RDU524300:RDU524301 RNQ524300:RNQ524301 RXM524300:RXM524301 SHI524300:SHI524301 SRE524300:SRE524301 TBA524300:TBA524301 TKW524300:TKW524301 TUS524300:TUS524301 UEO524300:UEO524301 UOK524300:UOK524301 UYG524300:UYG524301 VIC524300:VIC524301 VRY524300:VRY524301 WBU524300:WBU524301 WLQ524300:WLQ524301 WVM524300:WVM524301 E589836:E589837 JA589836:JA589837 SW589836:SW589837 ACS589836:ACS589837 AMO589836:AMO589837 AWK589836:AWK589837 BGG589836:BGG589837 BQC589836:BQC589837 BZY589836:BZY589837 CJU589836:CJU589837 CTQ589836:CTQ589837 DDM589836:DDM589837 DNI589836:DNI589837 DXE589836:DXE589837 EHA589836:EHA589837 EQW589836:EQW589837 FAS589836:FAS589837 FKO589836:FKO589837 FUK589836:FUK589837 GEG589836:GEG589837 GOC589836:GOC589837 GXY589836:GXY589837 HHU589836:HHU589837 HRQ589836:HRQ589837 IBM589836:IBM589837 ILI589836:ILI589837 IVE589836:IVE589837 JFA589836:JFA589837 JOW589836:JOW589837 JYS589836:JYS589837 KIO589836:KIO589837 KSK589836:KSK589837 LCG589836:LCG589837 LMC589836:LMC589837 LVY589836:LVY589837 MFU589836:MFU589837 MPQ589836:MPQ589837 MZM589836:MZM589837 NJI589836:NJI589837 NTE589836:NTE589837 ODA589836:ODA589837 OMW589836:OMW589837 OWS589836:OWS589837 PGO589836:PGO589837 PQK589836:PQK589837 QAG589836:QAG589837 QKC589836:QKC589837 QTY589836:QTY589837 RDU589836:RDU589837 RNQ589836:RNQ589837 RXM589836:RXM589837 SHI589836:SHI589837 SRE589836:SRE589837 TBA589836:TBA589837 TKW589836:TKW589837 TUS589836:TUS589837 UEO589836:UEO589837 UOK589836:UOK589837 UYG589836:UYG589837 VIC589836:VIC589837 VRY589836:VRY589837 WBU589836:WBU589837 WLQ589836:WLQ589837 WVM589836:WVM589837 E655372:E655373 JA655372:JA655373 SW655372:SW655373 ACS655372:ACS655373 AMO655372:AMO655373 AWK655372:AWK655373 BGG655372:BGG655373 BQC655372:BQC655373 BZY655372:BZY655373 CJU655372:CJU655373 CTQ655372:CTQ655373 DDM655372:DDM655373 DNI655372:DNI655373 DXE655372:DXE655373 EHA655372:EHA655373 EQW655372:EQW655373 FAS655372:FAS655373 FKO655372:FKO655373 FUK655372:FUK655373 GEG655372:GEG655373 GOC655372:GOC655373 GXY655372:GXY655373 HHU655372:HHU655373 HRQ655372:HRQ655373 IBM655372:IBM655373 ILI655372:ILI655373 IVE655372:IVE655373 JFA655372:JFA655373 JOW655372:JOW655373 JYS655372:JYS655373 KIO655372:KIO655373 KSK655372:KSK655373 LCG655372:LCG655373 LMC655372:LMC655373 LVY655372:LVY655373 MFU655372:MFU655373 MPQ655372:MPQ655373 MZM655372:MZM655373 NJI655372:NJI655373 NTE655372:NTE655373 ODA655372:ODA655373 OMW655372:OMW655373 OWS655372:OWS655373 PGO655372:PGO655373 PQK655372:PQK655373 QAG655372:QAG655373 QKC655372:QKC655373 QTY655372:QTY655373 RDU655372:RDU655373 RNQ655372:RNQ655373 RXM655372:RXM655373 SHI655372:SHI655373 SRE655372:SRE655373 TBA655372:TBA655373 TKW655372:TKW655373 TUS655372:TUS655373 UEO655372:UEO655373 UOK655372:UOK655373 UYG655372:UYG655373 VIC655372:VIC655373 VRY655372:VRY655373 WBU655372:WBU655373 WLQ655372:WLQ655373 WVM655372:WVM655373 E720908:E720909 JA720908:JA720909 SW720908:SW720909 ACS720908:ACS720909 AMO720908:AMO720909 AWK720908:AWK720909 BGG720908:BGG720909 BQC720908:BQC720909 BZY720908:BZY720909 CJU720908:CJU720909 CTQ720908:CTQ720909 DDM720908:DDM720909 DNI720908:DNI720909 DXE720908:DXE720909 EHA720908:EHA720909 EQW720908:EQW720909 FAS720908:FAS720909 FKO720908:FKO720909 FUK720908:FUK720909 GEG720908:GEG720909 GOC720908:GOC720909 GXY720908:GXY720909 HHU720908:HHU720909 HRQ720908:HRQ720909 IBM720908:IBM720909 ILI720908:ILI720909 IVE720908:IVE720909 JFA720908:JFA720909 JOW720908:JOW720909 JYS720908:JYS720909 KIO720908:KIO720909 KSK720908:KSK720909 LCG720908:LCG720909 LMC720908:LMC720909 LVY720908:LVY720909 MFU720908:MFU720909 MPQ720908:MPQ720909 MZM720908:MZM720909 NJI720908:NJI720909 NTE720908:NTE720909 ODA720908:ODA720909 OMW720908:OMW720909 OWS720908:OWS720909 PGO720908:PGO720909 PQK720908:PQK720909 QAG720908:QAG720909 QKC720908:QKC720909 QTY720908:QTY720909 RDU720908:RDU720909 RNQ720908:RNQ720909 RXM720908:RXM720909 SHI720908:SHI720909 SRE720908:SRE720909 TBA720908:TBA720909 TKW720908:TKW720909 TUS720908:TUS720909 UEO720908:UEO720909 UOK720908:UOK720909 UYG720908:UYG720909 VIC720908:VIC720909 VRY720908:VRY720909 WBU720908:WBU720909 WLQ720908:WLQ720909 WVM720908:WVM720909 E786444:E786445 JA786444:JA786445 SW786444:SW786445 ACS786444:ACS786445 AMO786444:AMO786445 AWK786444:AWK786445 BGG786444:BGG786445 BQC786444:BQC786445 BZY786444:BZY786445 CJU786444:CJU786445 CTQ786444:CTQ786445 DDM786444:DDM786445 DNI786444:DNI786445 DXE786444:DXE786445 EHA786444:EHA786445 EQW786444:EQW786445 FAS786444:FAS786445 FKO786444:FKO786445 FUK786444:FUK786445 GEG786444:GEG786445 GOC786444:GOC786445 GXY786444:GXY786445 HHU786444:HHU786445 HRQ786444:HRQ786445 IBM786444:IBM786445 ILI786444:ILI786445 IVE786444:IVE786445 JFA786444:JFA786445 JOW786444:JOW786445 JYS786444:JYS786445 KIO786444:KIO786445 KSK786444:KSK786445 LCG786444:LCG786445 LMC786444:LMC786445 LVY786444:LVY786445 MFU786444:MFU786445 MPQ786444:MPQ786445 MZM786444:MZM786445 NJI786444:NJI786445 NTE786444:NTE786445 ODA786444:ODA786445 OMW786444:OMW786445 OWS786444:OWS786445 PGO786444:PGO786445 PQK786444:PQK786445 QAG786444:QAG786445 QKC786444:QKC786445 QTY786444:QTY786445 RDU786444:RDU786445 RNQ786444:RNQ786445 RXM786444:RXM786445 SHI786444:SHI786445 SRE786444:SRE786445 TBA786444:TBA786445 TKW786444:TKW786445 TUS786444:TUS786445 UEO786444:UEO786445 UOK786444:UOK786445 UYG786444:UYG786445 VIC786444:VIC786445 VRY786444:VRY786445 WBU786444:WBU786445 WLQ786444:WLQ786445 WVM786444:WVM786445 E851980:E851981 JA851980:JA851981 SW851980:SW851981 ACS851980:ACS851981 AMO851980:AMO851981 AWK851980:AWK851981 BGG851980:BGG851981 BQC851980:BQC851981 BZY851980:BZY851981 CJU851980:CJU851981 CTQ851980:CTQ851981 DDM851980:DDM851981 DNI851980:DNI851981 DXE851980:DXE851981 EHA851980:EHA851981 EQW851980:EQW851981 FAS851980:FAS851981 FKO851980:FKO851981 FUK851980:FUK851981 GEG851980:GEG851981 GOC851980:GOC851981 GXY851980:GXY851981 HHU851980:HHU851981 HRQ851980:HRQ851981 IBM851980:IBM851981 ILI851980:ILI851981 IVE851980:IVE851981 JFA851980:JFA851981 JOW851980:JOW851981 JYS851980:JYS851981 KIO851980:KIO851981 KSK851980:KSK851981 LCG851980:LCG851981 LMC851980:LMC851981 LVY851980:LVY851981 MFU851980:MFU851981 MPQ851980:MPQ851981 MZM851980:MZM851981 NJI851980:NJI851981 NTE851980:NTE851981 ODA851980:ODA851981 OMW851980:OMW851981 OWS851980:OWS851981 PGO851980:PGO851981 PQK851980:PQK851981 QAG851980:QAG851981 QKC851980:QKC851981 QTY851980:QTY851981 RDU851980:RDU851981 RNQ851980:RNQ851981 RXM851980:RXM851981 SHI851980:SHI851981 SRE851980:SRE851981 TBA851980:TBA851981 TKW851980:TKW851981 TUS851980:TUS851981 UEO851980:UEO851981 UOK851980:UOK851981 UYG851980:UYG851981 VIC851980:VIC851981 VRY851980:VRY851981 WBU851980:WBU851981 WLQ851980:WLQ851981 WVM851980:WVM851981 E917516:E917517 JA917516:JA917517 SW917516:SW917517 ACS917516:ACS917517 AMO917516:AMO917517 AWK917516:AWK917517 BGG917516:BGG917517 BQC917516:BQC917517 BZY917516:BZY917517 CJU917516:CJU917517 CTQ917516:CTQ917517 DDM917516:DDM917517 DNI917516:DNI917517 DXE917516:DXE917517 EHA917516:EHA917517 EQW917516:EQW917517 FAS917516:FAS917517 FKO917516:FKO917517 FUK917516:FUK917517 GEG917516:GEG917517 GOC917516:GOC917517 GXY917516:GXY917517 HHU917516:HHU917517 HRQ917516:HRQ917517 IBM917516:IBM917517 ILI917516:ILI917517 IVE917516:IVE917517 JFA917516:JFA917517 JOW917516:JOW917517 JYS917516:JYS917517 KIO917516:KIO917517 KSK917516:KSK917517 LCG917516:LCG917517 LMC917516:LMC917517 LVY917516:LVY917517 MFU917516:MFU917517 MPQ917516:MPQ917517 MZM917516:MZM917517 NJI917516:NJI917517 NTE917516:NTE917517 ODA917516:ODA917517 OMW917516:OMW917517 OWS917516:OWS917517 PGO917516:PGO917517 PQK917516:PQK917517 QAG917516:QAG917517 QKC917516:QKC917517 QTY917516:QTY917517 RDU917516:RDU917517 RNQ917516:RNQ917517 RXM917516:RXM917517 SHI917516:SHI917517 SRE917516:SRE917517 TBA917516:TBA917517 TKW917516:TKW917517 TUS917516:TUS917517 UEO917516:UEO917517 UOK917516:UOK917517 UYG917516:UYG917517 VIC917516:VIC917517 VRY917516:VRY917517 WBU917516:WBU917517 WLQ917516:WLQ917517 WVM917516:WVM917517 E983052:E983053 JA983052:JA983053 SW983052:SW983053 ACS983052:ACS983053 AMO983052:AMO983053 AWK983052:AWK983053 BGG983052:BGG983053 BQC983052:BQC983053 BZY983052:BZY983053 CJU983052:CJU983053 CTQ983052:CTQ983053 DDM983052:DDM983053 DNI983052:DNI983053 DXE983052:DXE983053 EHA983052:EHA983053 EQW983052:EQW983053 FAS983052:FAS983053 FKO983052:FKO983053 FUK983052:FUK983053 GEG983052:GEG983053 GOC983052:GOC983053 GXY983052:GXY983053 HHU983052:HHU983053 HRQ983052:HRQ983053 IBM983052:IBM983053 ILI983052:ILI983053 IVE983052:IVE983053 JFA983052:JFA983053 JOW983052:JOW983053 JYS983052:JYS983053 KIO983052:KIO983053 KSK983052:KSK983053 LCG983052:LCG983053 LMC983052:LMC983053 LVY983052:LVY983053 MFU983052:MFU983053 MPQ983052:MPQ983053 MZM983052:MZM983053 NJI983052:NJI983053 NTE983052:NTE983053 ODA983052:ODA983053 OMW983052:OMW983053 OWS983052:OWS983053 PGO983052:PGO983053 PQK983052:PQK983053 QAG983052:QAG983053 QKC983052:QKC983053 QTY983052:QTY983053 RDU983052:RDU983053 RNQ983052:RNQ983053 RXM983052:RXM983053 SHI983052:SHI983053 SRE983052:SRE983053 TBA983052:TBA983053 TKW983052:TKW983053 TUS983052:TUS983053 UEO983052:UEO983053 UOK983052:UOK983053 UYG983052:UYG983053 VIC983052:VIC983053 VRY983052:VRY983053 WBU983052:WBU983053 WLQ983052:WLQ983053 WVM983052:WVM983053"/>
    <dataValidation type="decimal" allowBlank="1" showInputMessage="1" showErrorMessage="1" errorTitle="NUMERO DE AÑOS" error="DESDE 1 HASTA 40 INCLUSIVE" sqref="E8:E9 JA8:JA9 SW8:SW9 ACS8:ACS9 AMO8:AMO9 AWK8:AWK9 BGG8:BGG9 BQC8:BQC9 BZY8:BZY9 CJU8:CJU9 CTQ8:CTQ9 DDM8:DDM9 DNI8:DNI9 DXE8:DXE9 EHA8:EHA9 EQW8:EQW9 FAS8:FAS9 FKO8:FKO9 FUK8:FUK9 GEG8:GEG9 GOC8:GOC9 GXY8:GXY9 HHU8:HHU9 HRQ8:HRQ9 IBM8:IBM9 ILI8:ILI9 IVE8:IVE9 JFA8:JFA9 JOW8:JOW9 JYS8:JYS9 KIO8:KIO9 KSK8:KSK9 LCG8:LCG9 LMC8:LMC9 LVY8:LVY9 MFU8:MFU9 MPQ8:MPQ9 MZM8:MZM9 NJI8:NJI9 NTE8:NTE9 ODA8:ODA9 OMW8:OMW9 OWS8:OWS9 PGO8:PGO9 PQK8:PQK9 QAG8:QAG9 QKC8:QKC9 QTY8:QTY9 RDU8:RDU9 RNQ8:RNQ9 RXM8:RXM9 SHI8:SHI9 SRE8:SRE9 TBA8:TBA9 TKW8:TKW9 TUS8:TUS9 UEO8:UEO9 UOK8:UOK9 UYG8:UYG9 VIC8:VIC9 VRY8:VRY9 WBU8:WBU9 WLQ8:WLQ9 WVM8:WVM9 E65544:E65545 JA65544:JA65545 SW65544:SW65545 ACS65544:ACS65545 AMO65544:AMO65545 AWK65544:AWK65545 BGG65544:BGG65545 BQC65544:BQC65545 BZY65544:BZY65545 CJU65544:CJU65545 CTQ65544:CTQ65545 DDM65544:DDM65545 DNI65544:DNI65545 DXE65544:DXE65545 EHA65544:EHA65545 EQW65544:EQW65545 FAS65544:FAS65545 FKO65544:FKO65545 FUK65544:FUK65545 GEG65544:GEG65545 GOC65544:GOC65545 GXY65544:GXY65545 HHU65544:HHU65545 HRQ65544:HRQ65545 IBM65544:IBM65545 ILI65544:ILI65545 IVE65544:IVE65545 JFA65544:JFA65545 JOW65544:JOW65545 JYS65544:JYS65545 KIO65544:KIO65545 KSK65544:KSK65545 LCG65544:LCG65545 LMC65544:LMC65545 LVY65544:LVY65545 MFU65544:MFU65545 MPQ65544:MPQ65545 MZM65544:MZM65545 NJI65544:NJI65545 NTE65544:NTE65545 ODA65544:ODA65545 OMW65544:OMW65545 OWS65544:OWS65545 PGO65544:PGO65545 PQK65544:PQK65545 QAG65544:QAG65545 QKC65544:QKC65545 QTY65544:QTY65545 RDU65544:RDU65545 RNQ65544:RNQ65545 RXM65544:RXM65545 SHI65544:SHI65545 SRE65544:SRE65545 TBA65544:TBA65545 TKW65544:TKW65545 TUS65544:TUS65545 UEO65544:UEO65545 UOK65544:UOK65545 UYG65544:UYG65545 VIC65544:VIC65545 VRY65544:VRY65545 WBU65544:WBU65545 WLQ65544:WLQ65545 WVM65544:WVM65545 E131080:E131081 JA131080:JA131081 SW131080:SW131081 ACS131080:ACS131081 AMO131080:AMO131081 AWK131080:AWK131081 BGG131080:BGG131081 BQC131080:BQC131081 BZY131080:BZY131081 CJU131080:CJU131081 CTQ131080:CTQ131081 DDM131080:DDM131081 DNI131080:DNI131081 DXE131080:DXE131081 EHA131080:EHA131081 EQW131080:EQW131081 FAS131080:FAS131081 FKO131080:FKO131081 FUK131080:FUK131081 GEG131080:GEG131081 GOC131080:GOC131081 GXY131080:GXY131081 HHU131080:HHU131081 HRQ131080:HRQ131081 IBM131080:IBM131081 ILI131080:ILI131081 IVE131080:IVE131081 JFA131080:JFA131081 JOW131080:JOW131081 JYS131080:JYS131081 KIO131080:KIO131081 KSK131080:KSK131081 LCG131080:LCG131081 LMC131080:LMC131081 LVY131080:LVY131081 MFU131080:MFU131081 MPQ131080:MPQ131081 MZM131080:MZM131081 NJI131080:NJI131081 NTE131080:NTE131081 ODA131080:ODA131081 OMW131080:OMW131081 OWS131080:OWS131081 PGO131080:PGO131081 PQK131080:PQK131081 QAG131080:QAG131081 QKC131080:QKC131081 QTY131080:QTY131081 RDU131080:RDU131081 RNQ131080:RNQ131081 RXM131080:RXM131081 SHI131080:SHI131081 SRE131080:SRE131081 TBA131080:TBA131081 TKW131080:TKW131081 TUS131080:TUS131081 UEO131080:UEO131081 UOK131080:UOK131081 UYG131080:UYG131081 VIC131080:VIC131081 VRY131080:VRY131081 WBU131080:WBU131081 WLQ131080:WLQ131081 WVM131080:WVM131081 E196616:E196617 JA196616:JA196617 SW196616:SW196617 ACS196616:ACS196617 AMO196616:AMO196617 AWK196616:AWK196617 BGG196616:BGG196617 BQC196616:BQC196617 BZY196616:BZY196617 CJU196616:CJU196617 CTQ196616:CTQ196617 DDM196616:DDM196617 DNI196616:DNI196617 DXE196616:DXE196617 EHA196616:EHA196617 EQW196616:EQW196617 FAS196616:FAS196617 FKO196616:FKO196617 FUK196616:FUK196617 GEG196616:GEG196617 GOC196616:GOC196617 GXY196616:GXY196617 HHU196616:HHU196617 HRQ196616:HRQ196617 IBM196616:IBM196617 ILI196616:ILI196617 IVE196616:IVE196617 JFA196616:JFA196617 JOW196616:JOW196617 JYS196616:JYS196617 KIO196616:KIO196617 KSK196616:KSK196617 LCG196616:LCG196617 LMC196616:LMC196617 LVY196616:LVY196617 MFU196616:MFU196617 MPQ196616:MPQ196617 MZM196616:MZM196617 NJI196616:NJI196617 NTE196616:NTE196617 ODA196616:ODA196617 OMW196616:OMW196617 OWS196616:OWS196617 PGO196616:PGO196617 PQK196616:PQK196617 QAG196616:QAG196617 QKC196616:QKC196617 QTY196616:QTY196617 RDU196616:RDU196617 RNQ196616:RNQ196617 RXM196616:RXM196617 SHI196616:SHI196617 SRE196616:SRE196617 TBA196616:TBA196617 TKW196616:TKW196617 TUS196616:TUS196617 UEO196616:UEO196617 UOK196616:UOK196617 UYG196616:UYG196617 VIC196616:VIC196617 VRY196616:VRY196617 WBU196616:WBU196617 WLQ196616:WLQ196617 WVM196616:WVM196617 E262152:E262153 JA262152:JA262153 SW262152:SW262153 ACS262152:ACS262153 AMO262152:AMO262153 AWK262152:AWK262153 BGG262152:BGG262153 BQC262152:BQC262153 BZY262152:BZY262153 CJU262152:CJU262153 CTQ262152:CTQ262153 DDM262152:DDM262153 DNI262152:DNI262153 DXE262152:DXE262153 EHA262152:EHA262153 EQW262152:EQW262153 FAS262152:FAS262153 FKO262152:FKO262153 FUK262152:FUK262153 GEG262152:GEG262153 GOC262152:GOC262153 GXY262152:GXY262153 HHU262152:HHU262153 HRQ262152:HRQ262153 IBM262152:IBM262153 ILI262152:ILI262153 IVE262152:IVE262153 JFA262152:JFA262153 JOW262152:JOW262153 JYS262152:JYS262153 KIO262152:KIO262153 KSK262152:KSK262153 LCG262152:LCG262153 LMC262152:LMC262153 LVY262152:LVY262153 MFU262152:MFU262153 MPQ262152:MPQ262153 MZM262152:MZM262153 NJI262152:NJI262153 NTE262152:NTE262153 ODA262152:ODA262153 OMW262152:OMW262153 OWS262152:OWS262153 PGO262152:PGO262153 PQK262152:PQK262153 QAG262152:QAG262153 QKC262152:QKC262153 QTY262152:QTY262153 RDU262152:RDU262153 RNQ262152:RNQ262153 RXM262152:RXM262153 SHI262152:SHI262153 SRE262152:SRE262153 TBA262152:TBA262153 TKW262152:TKW262153 TUS262152:TUS262153 UEO262152:UEO262153 UOK262152:UOK262153 UYG262152:UYG262153 VIC262152:VIC262153 VRY262152:VRY262153 WBU262152:WBU262153 WLQ262152:WLQ262153 WVM262152:WVM262153 E327688:E327689 JA327688:JA327689 SW327688:SW327689 ACS327688:ACS327689 AMO327688:AMO327689 AWK327688:AWK327689 BGG327688:BGG327689 BQC327688:BQC327689 BZY327688:BZY327689 CJU327688:CJU327689 CTQ327688:CTQ327689 DDM327688:DDM327689 DNI327688:DNI327689 DXE327688:DXE327689 EHA327688:EHA327689 EQW327688:EQW327689 FAS327688:FAS327689 FKO327688:FKO327689 FUK327688:FUK327689 GEG327688:GEG327689 GOC327688:GOC327689 GXY327688:GXY327689 HHU327688:HHU327689 HRQ327688:HRQ327689 IBM327688:IBM327689 ILI327688:ILI327689 IVE327688:IVE327689 JFA327688:JFA327689 JOW327688:JOW327689 JYS327688:JYS327689 KIO327688:KIO327689 KSK327688:KSK327689 LCG327688:LCG327689 LMC327688:LMC327689 LVY327688:LVY327689 MFU327688:MFU327689 MPQ327688:MPQ327689 MZM327688:MZM327689 NJI327688:NJI327689 NTE327688:NTE327689 ODA327688:ODA327689 OMW327688:OMW327689 OWS327688:OWS327689 PGO327688:PGO327689 PQK327688:PQK327689 QAG327688:QAG327689 QKC327688:QKC327689 QTY327688:QTY327689 RDU327688:RDU327689 RNQ327688:RNQ327689 RXM327688:RXM327689 SHI327688:SHI327689 SRE327688:SRE327689 TBA327688:TBA327689 TKW327688:TKW327689 TUS327688:TUS327689 UEO327688:UEO327689 UOK327688:UOK327689 UYG327688:UYG327689 VIC327688:VIC327689 VRY327688:VRY327689 WBU327688:WBU327689 WLQ327688:WLQ327689 WVM327688:WVM327689 E393224:E393225 JA393224:JA393225 SW393224:SW393225 ACS393224:ACS393225 AMO393224:AMO393225 AWK393224:AWK393225 BGG393224:BGG393225 BQC393224:BQC393225 BZY393224:BZY393225 CJU393224:CJU393225 CTQ393224:CTQ393225 DDM393224:DDM393225 DNI393224:DNI393225 DXE393224:DXE393225 EHA393224:EHA393225 EQW393224:EQW393225 FAS393224:FAS393225 FKO393224:FKO393225 FUK393224:FUK393225 GEG393224:GEG393225 GOC393224:GOC393225 GXY393224:GXY393225 HHU393224:HHU393225 HRQ393224:HRQ393225 IBM393224:IBM393225 ILI393224:ILI393225 IVE393224:IVE393225 JFA393224:JFA393225 JOW393224:JOW393225 JYS393224:JYS393225 KIO393224:KIO393225 KSK393224:KSK393225 LCG393224:LCG393225 LMC393224:LMC393225 LVY393224:LVY393225 MFU393224:MFU393225 MPQ393224:MPQ393225 MZM393224:MZM393225 NJI393224:NJI393225 NTE393224:NTE393225 ODA393224:ODA393225 OMW393224:OMW393225 OWS393224:OWS393225 PGO393224:PGO393225 PQK393224:PQK393225 QAG393224:QAG393225 QKC393224:QKC393225 QTY393224:QTY393225 RDU393224:RDU393225 RNQ393224:RNQ393225 RXM393224:RXM393225 SHI393224:SHI393225 SRE393224:SRE393225 TBA393224:TBA393225 TKW393224:TKW393225 TUS393224:TUS393225 UEO393224:UEO393225 UOK393224:UOK393225 UYG393224:UYG393225 VIC393224:VIC393225 VRY393224:VRY393225 WBU393224:WBU393225 WLQ393224:WLQ393225 WVM393224:WVM393225 E458760:E458761 JA458760:JA458761 SW458760:SW458761 ACS458760:ACS458761 AMO458760:AMO458761 AWK458760:AWK458761 BGG458760:BGG458761 BQC458760:BQC458761 BZY458760:BZY458761 CJU458760:CJU458761 CTQ458760:CTQ458761 DDM458760:DDM458761 DNI458760:DNI458761 DXE458760:DXE458761 EHA458760:EHA458761 EQW458760:EQW458761 FAS458760:FAS458761 FKO458760:FKO458761 FUK458760:FUK458761 GEG458760:GEG458761 GOC458760:GOC458761 GXY458760:GXY458761 HHU458760:HHU458761 HRQ458760:HRQ458761 IBM458760:IBM458761 ILI458760:ILI458761 IVE458760:IVE458761 JFA458760:JFA458761 JOW458760:JOW458761 JYS458760:JYS458761 KIO458760:KIO458761 KSK458760:KSK458761 LCG458760:LCG458761 LMC458760:LMC458761 LVY458760:LVY458761 MFU458760:MFU458761 MPQ458760:MPQ458761 MZM458760:MZM458761 NJI458760:NJI458761 NTE458760:NTE458761 ODA458760:ODA458761 OMW458760:OMW458761 OWS458760:OWS458761 PGO458760:PGO458761 PQK458760:PQK458761 QAG458760:QAG458761 QKC458760:QKC458761 QTY458760:QTY458761 RDU458760:RDU458761 RNQ458760:RNQ458761 RXM458760:RXM458761 SHI458760:SHI458761 SRE458760:SRE458761 TBA458760:TBA458761 TKW458760:TKW458761 TUS458760:TUS458761 UEO458760:UEO458761 UOK458760:UOK458761 UYG458760:UYG458761 VIC458760:VIC458761 VRY458760:VRY458761 WBU458760:WBU458761 WLQ458760:WLQ458761 WVM458760:WVM458761 E524296:E524297 JA524296:JA524297 SW524296:SW524297 ACS524296:ACS524297 AMO524296:AMO524297 AWK524296:AWK524297 BGG524296:BGG524297 BQC524296:BQC524297 BZY524296:BZY524297 CJU524296:CJU524297 CTQ524296:CTQ524297 DDM524296:DDM524297 DNI524296:DNI524297 DXE524296:DXE524297 EHA524296:EHA524297 EQW524296:EQW524297 FAS524296:FAS524297 FKO524296:FKO524297 FUK524296:FUK524297 GEG524296:GEG524297 GOC524296:GOC524297 GXY524296:GXY524297 HHU524296:HHU524297 HRQ524296:HRQ524297 IBM524296:IBM524297 ILI524296:ILI524297 IVE524296:IVE524297 JFA524296:JFA524297 JOW524296:JOW524297 JYS524296:JYS524297 KIO524296:KIO524297 KSK524296:KSK524297 LCG524296:LCG524297 LMC524296:LMC524297 LVY524296:LVY524297 MFU524296:MFU524297 MPQ524296:MPQ524297 MZM524296:MZM524297 NJI524296:NJI524297 NTE524296:NTE524297 ODA524296:ODA524297 OMW524296:OMW524297 OWS524296:OWS524297 PGO524296:PGO524297 PQK524296:PQK524297 QAG524296:QAG524297 QKC524296:QKC524297 QTY524296:QTY524297 RDU524296:RDU524297 RNQ524296:RNQ524297 RXM524296:RXM524297 SHI524296:SHI524297 SRE524296:SRE524297 TBA524296:TBA524297 TKW524296:TKW524297 TUS524296:TUS524297 UEO524296:UEO524297 UOK524296:UOK524297 UYG524296:UYG524297 VIC524296:VIC524297 VRY524296:VRY524297 WBU524296:WBU524297 WLQ524296:WLQ524297 WVM524296:WVM524297 E589832:E589833 JA589832:JA589833 SW589832:SW589833 ACS589832:ACS589833 AMO589832:AMO589833 AWK589832:AWK589833 BGG589832:BGG589833 BQC589832:BQC589833 BZY589832:BZY589833 CJU589832:CJU589833 CTQ589832:CTQ589833 DDM589832:DDM589833 DNI589832:DNI589833 DXE589832:DXE589833 EHA589832:EHA589833 EQW589832:EQW589833 FAS589832:FAS589833 FKO589832:FKO589833 FUK589832:FUK589833 GEG589832:GEG589833 GOC589832:GOC589833 GXY589832:GXY589833 HHU589832:HHU589833 HRQ589832:HRQ589833 IBM589832:IBM589833 ILI589832:ILI589833 IVE589832:IVE589833 JFA589832:JFA589833 JOW589832:JOW589833 JYS589832:JYS589833 KIO589832:KIO589833 KSK589832:KSK589833 LCG589832:LCG589833 LMC589832:LMC589833 LVY589832:LVY589833 MFU589832:MFU589833 MPQ589832:MPQ589833 MZM589832:MZM589833 NJI589832:NJI589833 NTE589832:NTE589833 ODA589832:ODA589833 OMW589832:OMW589833 OWS589832:OWS589833 PGO589832:PGO589833 PQK589832:PQK589833 QAG589832:QAG589833 QKC589832:QKC589833 QTY589832:QTY589833 RDU589832:RDU589833 RNQ589832:RNQ589833 RXM589832:RXM589833 SHI589832:SHI589833 SRE589832:SRE589833 TBA589832:TBA589833 TKW589832:TKW589833 TUS589832:TUS589833 UEO589832:UEO589833 UOK589832:UOK589833 UYG589832:UYG589833 VIC589832:VIC589833 VRY589832:VRY589833 WBU589832:WBU589833 WLQ589832:WLQ589833 WVM589832:WVM589833 E655368:E655369 JA655368:JA655369 SW655368:SW655369 ACS655368:ACS655369 AMO655368:AMO655369 AWK655368:AWK655369 BGG655368:BGG655369 BQC655368:BQC655369 BZY655368:BZY655369 CJU655368:CJU655369 CTQ655368:CTQ655369 DDM655368:DDM655369 DNI655368:DNI655369 DXE655368:DXE655369 EHA655368:EHA655369 EQW655368:EQW655369 FAS655368:FAS655369 FKO655368:FKO655369 FUK655368:FUK655369 GEG655368:GEG655369 GOC655368:GOC655369 GXY655368:GXY655369 HHU655368:HHU655369 HRQ655368:HRQ655369 IBM655368:IBM655369 ILI655368:ILI655369 IVE655368:IVE655369 JFA655368:JFA655369 JOW655368:JOW655369 JYS655368:JYS655369 KIO655368:KIO655369 KSK655368:KSK655369 LCG655368:LCG655369 LMC655368:LMC655369 LVY655368:LVY655369 MFU655368:MFU655369 MPQ655368:MPQ655369 MZM655368:MZM655369 NJI655368:NJI655369 NTE655368:NTE655369 ODA655368:ODA655369 OMW655368:OMW655369 OWS655368:OWS655369 PGO655368:PGO655369 PQK655368:PQK655369 QAG655368:QAG655369 QKC655368:QKC655369 QTY655368:QTY655369 RDU655368:RDU655369 RNQ655368:RNQ655369 RXM655368:RXM655369 SHI655368:SHI655369 SRE655368:SRE655369 TBA655368:TBA655369 TKW655368:TKW655369 TUS655368:TUS655369 UEO655368:UEO655369 UOK655368:UOK655369 UYG655368:UYG655369 VIC655368:VIC655369 VRY655368:VRY655369 WBU655368:WBU655369 WLQ655368:WLQ655369 WVM655368:WVM655369 E720904:E720905 JA720904:JA720905 SW720904:SW720905 ACS720904:ACS720905 AMO720904:AMO720905 AWK720904:AWK720905 BGG720904:BGG720905 BQC720904:BQC720905 BZY720904:BZY720905 CJU720904:CJU720905 CTQ720904:CTQ720905 DDM720904:DDM720905 DNI720904:DNI720905 DXE720904:DXE720905 EHA720904:EHA720905 EQW720904:EQW720905 FAS720904:FAS720905 FKO720904:FKO720905 FUK720904:FUK720905 GEG720904:GEG720905 GOC720904:GOC720905 GXY720904:GXY720905 HHU720904:HHU720905 HRQ720904:HRQ720905 IBM720904:IBM720905 ILI720904:ILI720905 IVE720904:IVE720905 JFA720904:JFA720905 JOW720904:JOW720905 JYS720904:JYS720905 KIO720904:KIO720905 KSK720904:KSK720905 LCG720904:LCG720905 LMC720904:LMC720905 LVY720904:LVY720905 MFU720904:MFU720905 MPQ720904:MPQ720905 MZM720904:MZM720905 NJI720904:NJI720905 NTE720904:NTE720905 ODA720904:ODA720905 OMW720904:OMW720905 OWS720904:OWS720905 PGO720904:PGO720905 PQK720904:PQK720905 QAG720904:QAG720905 QKC720904:QKC720905 QTY720904:QTY720905 RDU720904:RDU720905 RNQ720904:RNQ720905 RXM720904:RXM720905 SHI720904:SHI720905 SRE720904:SRE720905 TBA720904:TBA720905 TKW720904:TKW720905 TUS720904:TUS720905 UEO720904:UEO720905 UOK720904:UOK720905 UYG720904:UYG720905 VIC720904:VIC720905 VRY720904:VRY720905 WBU720904:WBU720905 WLQ720904:WLQ720905 WVM720904:WVM720905 E786440:E786441 JA786440:JA786441 SW786440:SW786441 ACS786440:ACS786441 AMO786440:AMO786441 AWK786440:AWK786441 BGG786440:BGG786441 BQC786440:BQC786441 BZY786440:BZY786441 CJU786440:CJU786441 CTQ786440:CTQ786441 DDM786440:DDM786441 DNI786440:DNI786441 DXE786440:DXE786441 EHA786440:EHA786441 EQW786440:EQW786441 FAS786440:FAS786441 FKO786440:FKO786441 FUK786440:FUK786441 GEG786440:GEG786441 GOC786440:GOC786441 GXY786440:GXY786441 HHU786440:HHU786441 HRQ786440:HRQ786441 IBM786440:IBM786441 ILI786440:ILI786441 IVE786440:IVE786441 JFA786440:JFA786441 JOW786440:JOW786441 JYS786440:JYS786441 KIO786440:KIO786441 KSK786440:KSK786441 LCG786440:LCG786441 LMC786440:LMC786441 LVY786440:LVY786441 MFU786440:MFU786441 MPQ786440:MPQ786441 MZM786440:MZM786441 NJI786440:NJI786441 NTE786440:NTE786441 ODA786440:ODA786441 OMW786440:OMW786441 OWS786440:OWS786441 PGO786440:PGO786441 PQK786440:PQK786441 QAG786440:QAG786441 QKC786440:QKC786441 QTY786440:QTY786441 RDU786440:RDU786441 RNQ786440:RNQ786441 RXM786440:RXM786441 SHI786440:SHI786441 SRE786440:SRE786441 TBA786440:TBA786441 TKW786440:TKW786441 TUS786440:TUS786441 UEO786440:UEO786441 UOK786440:UOK786441 UYG786440:UYG786441 VIC786440:VIC786441 VRY786440:VRY786441 WBU786440:WBU786441 WLQ786440:WLQ786441 WVM786440:WVM786441 E851976:E851977 JA851976:JA851977 SW851976:SW851977 ACS851976:ACS851977 AMO851976:AMO851977 AWK851976:AWK851977 BGG851976:BGG851977 BQC851976:BQC851977 BZY851976:BZY851977 CJU851976:CJU851977 CTQ851976:CTQ851977 DDM851976:DDM851977 DNI851976:DNI851977 DXE851976:DXE851977 EHA851976:EHA851977 EQW851976:EQW851977 FAS851976:FAS851977 FKO851976:FKO851977 FUK851976:FUK851977 GEG851976:GEG851977 GOC851976:GOC851977 GXY851976:GXY851977 HHU851976:HHU851977 HRQ851976:HRQ851977 IBM851976:IBM851977 ILI851976:ILI851977 IVE851976:IVE851977 JFA851976:JFA851977 JOW851976:JOW851977 JYS851976:JYS851977 KIO851976:KIO851977 KSK851976:KSK851977 LCG851976:LCG851977 LMC851976:LMC851977 LVY851976:LVY851977 MFU851976:MFU851977 MPQ851976:MPQ851977 MZM851976:MZM851977 NJI851976:NJI851977 NTE851976:NTE851977 ODA851976:ODA851977 OMW851976:OMW851977 OWS851976:OWS851977 PGO851976:PGO851977 PQK851976:PQK851977 QAG851976:QAG851977 QKC851976:QKC851977 QTY851976:QTY851977 RDU851976:RDU851977 RNQ851976:RNQ851977 RXM851976:RXM851977 SHI851976:SHI851977 SRE851976:SRE851977 TBA851976:TBA851977 TKW851976:TKW851977 TUS851976:TUS851977 UEO851976:UEO851977 UOK851976:UOK851977 UYG851976:UYG851977 VIC851976:VIC851977 VRY851976:VRY851977 WBU851976:WBU851977 WLQ851976:WLQ851977 WVM851976:WVM851977 E917512:E917513 JA917512:JA917513 SW917512:SW917513 ACS917512:ACS917513 AMO917512:AMO917513 AWK917512:AWK917513 BGG917512:BGG917513 BQC917512:BQC917513 BZY917512:BZY917513 CJU917512:CJU917513 CTQ917512:CTQ917513 DDM917512:DDM917513 DNI917512:DNI917513 DXE917512:DXE917513 EHA917512:EHA917513 EQW917512:EQW917513 FAS917512:FAS917513 FKO917512:FKO917513 FUK917512:FUK917513 GEG917512:GEG917513 GOC917512:GOC917513 GXY917512:GXY917513 HHU917512:HHU917513 HRQ917512:HRQ917513 IBM917512:IBM917513 ILI917512:ILI917513 IVE917512:IVE917513 JFA917512:JFA917513 JOW917512:JOW917513 JYS917512:JYS917513 KIO917512:KIO917513 KSK917512:KSK917513 LCG917512:LCG917513 LMC917512:LMC917513 LVY917512:LVY917513 MFU917512:MFU917513 MPQ917512:MPQ917513 MZM917512:MZM917513 NJI917512:NJI917513 NTE917512:NTE917513 ODA917512:ODA917513 OMW917512:OMW917513 OWS917512:OWS917513 PGO917512:PGO917513 PQK917512:PQK917513 QAG917512:QAG917513 QKC917512:QKC917513 QTY917512:QTY917513 RDU917512:RDU917513 RNQ917512:RNQ917513 RXM917512:RXM917513 SHI917512:SHI917513 SRE917512:SRE917513 TBA917512:TBA917513 TKW917512:TKW917513 TUS917512:TUS917513 UEO917512:UEO917513 UOK917512:UOK917513 UYG917512:UYG917513 VIC917512:VIC917513 VRY917512:VRY917513 WBU917512:WBU917513 WLQ917512:WLQ917513 WVM917512:WVM917513 E983048:E983049 JA983048:JA983049 SW983048:SW983049 ACS983048:ACS983049 AMO983048:AMO983049 AWK983048:AWK983049 BGG983048:BGG983049 BQC983048:BQC983049 BZY983048:BZY983049 CJU983048:CJU983049 CTQ983048:CTQ983049 DDM983048:DDM983049 DNI983048:DNI983049 DXE983048:DXE983049 EHA983048:EHA983049 EQW983048:EQW983049 FAS983048:FAS983049 FKO983048:FKO983049 FUK983048:FUK983049 GEG983048:GEG983049 GOC983048:GOC983049 GXY983048:GXY983049 HHU983048:HHU983049 HRQ983048:HRQ983049 IBM983048:IBM983049 ILI983048:ILI983049 IVE983048:IVE983049 JFA983048:JFA983049 JOW983048:JOW983049 JYS983048:JYS983049 KIO983048:KIO983049 KSK983048:KSK983049 LCG983048:LCG983049 LMC983048:LMC983049 LVY983048:LVY983049 MFU983048:MFU983049 MPQ983048:MPQ983049 MZM983048:MZM983049 NJI983048:NJI983049 NTE983048:NTE983049 ODA983048:ODA983049 OMW983048:OMW983049 OWS983048:OWS983049 PGO983048:PGO983049 PQK983048:PQK983049 QAG983048:QAG983049 QKC983048:QKC983049 QTY983048:QTY983049 RDU983048:RDU983049 RNQ983048:RNQ983049 RXM983048:RXM983049 SHI983048:SHI983049 SRE983048:SRE983049 TBA983048:TBA983049 TKW983048:TKW983049 TUS983048:TUS983049 UEO983048:UEO983049 UOK983048:UOK983049 UYG983048:UYG983049 VIC983048:VIC983049 VRY983048:VRY983049 WBU983048:WBU983049 WLQ983048:WLQ983049 WVM983048:WVM983049">
      <formula1>1</formula1>
      <formula2>40</formula2>
    </dataValidation>
    <dataValidation type="list" allowBlank="1" showInputMessage="1" showErrorMessage="1" errorTitle="periodo de pago" error="1    - anual  _x000a_2    - semestral_x000a_3    - cuatrimestral_x000a_4    - trimestral_x000a_12  - mensual" promptTitle="Periodicidad de pago" prompt="1     Anual  _x000a_2     Semestral_x000a_3     Cuatrimestral_x000a_4     Trimestral_x000a_12   Mensual" sqref="E16 WVM983056 WLQ983056 WBU983056 VRY983056 VIC983056 UYG983056 UOK983056 UEO983056 TUS983056 TKW983056 TBA983056 SRE983056 SHI983056 RXM983056 RNQ983056 RDU983056 QTY983056 QKC983056 QAG983056 PQK983056 PGO983056 OWS983056 OMW983056 ODA983056 NTE983056 NJI983056 MZM983056 MPQ983056 MFU983056 LVY983056 LMC983056 LCG983056 KSK983056 KIO983056 JYS983056 JOW983056 JFA983056 IVE983056 ILI983056 IBM983056 HRQ983056 HHU983056 GXY983056 GOC983056 GEG983056 FUK983056 FKO983056 FAS983056 EQW983056 EHA983056 DXE983056 DNI983056 DDM983056 CTQ983056 CJU983056 BZY983056 BQC983056 BGG983056 AWK983056 AMO983056 ACS983056 SW983056 JA983056 E983056 WVM917520 WLQ917520 WBU917520 VRY917520 VIC917520 UYG917520 UOK917520 UEO917520 TUS917520 TKW917520 TBA917520 SRE917520 SHI917520 RXM917520 RNQ917520 RDU917520 QTY917520 QKC917520 QAG917520 PQK917520 PGO917520 OWS917520 OMW917520 ODA917520 NTE917520 NJI917520 MZM917520 MPQ917520 MFU917520 LVY917520 LMC917520 LCG917520 KSK917520 KIO917520 JYS917520 JOW917520 JFA917520 IVE917520 ILI917520 IBM917520 HRQ917520 HHU917520 GXY917520 GOC917520 GEG917520 FUK917520 FKO917520 FAS917520 EQW917520 EHA917520 DXE917520 DNI917520 DDM917520 CTQ917520 CJU917520 BZY917520 BQC917520 BGG917520 AWK917520 AMO917520 ACS917520 SW917520 JA917520 E917520 WVM851984 WLQ851984 WBU851984 VRY851984 VIC851984 UYG851984 UOK851984 UEO851984 TUS851984 TKW851984 TBA851984 SRE851984 SHI851984 RXM851984 RNQ851984 RDU851984 QTY851984 QKC851984 QAG851984 PQK851984 PGO851984 OWS851984 OMW851984 ODA851984 NTE851984 NJI851984 MZM851984 MPQ851984 MFU851984 LVY851984 LMC851984 LCG851984 KSK851984 KIO851984 JYS851984 JOW851984 JFA851984 IVE851984 ILI851984 IBM851984 HRQ851984 HHU851984 GXY851984 GOC851984 GEG851984 FUK851984 FKO851984 FAS851984 EQW851984 EHA851984 DXE851984 DNI851984 DDM851984 CTQ851984 CJU851984 BZY851984 BQC851984 BGG851984 AWK851984 AMO851984 ACS851984 SW851984 JA851984 E851984 WVM786448 WLQ786448 WBU786448 VRY786448 VIC786448 UYG786448 UOK786448 UEO786448 TUS786448 TKW786448 TBA786448 SRE786448 SHI786448 RXM786448 RNQ786448 RDU786448 QTY786448 QKC786448 QAG786448 PQK786448 PGO786448 OWS786448 OMW786448 ODA786448 NTE786448 NJI786448 MZM786448 MPQ786448 MFU786448 LVY786448 LMC786448 LCG786448 KSK786448 KIO786448 JYS786448 JOW786448 JFA786448 IVE786448 ILI786448 IBM786448 HRQ786448 HHU786448 GXY786448 GOC786448 GEG786448 FUK786448 FKO786448 FAS786448 EQW786448 EHA786448 DXE786448 DNI786448 DDM786448 CTQ786448 CJU786448 BZY786448 BQC786448 BGG786448 AWK786448 AMO786448 ACS786448 SW786448 JA786448 E786448 WVM720912 WLQ720912 WBU720912 VRY720912 VIC720912 UYG720912 UOK720912 UEO720912 TUS720912 TKW720912 TBA720912 SRE720912 SHI720912 RXM720912 RNQ720912 RDU720912 QTY720912 QKC720912 QAG720912 PQK720912 PGO720912 OWS720912 OMW720912 ODA720912 NTE720912 NJI720912 MZM720912 MPQ720912 MFU720912 LVY720912 LMC720912 LCG720912 KSK720912 KIO720912 JYS720912 JOW720912 JFA720912 IVE720912 ILI720912 IBM720912 HRQ720912 HHU720912 GXY720912 GOC720912 GEG720912 FUK720912 FKO720912 FAS720912 EQW720912 EHA720912 DXE720912 DNI720912 DDM720912 CTQ720912 CJU720912 BZY720912 BQC720912 BGG720912 AWK720912 AMO720912 ACS720912 SW720912 JA720912 E720912 WVM655376 WLQ655376 WBU655376 VRY655376 VIC655376 UYG655376 UOK655376 UEO655376 TUS655376 TKW655376 TBA655376 SRE655376 SHI655376 RXM655376 RNQ655376 RDU655376 QTY655376 QKC655376 QAG655376 PQK655376 PGO655376 OWS655376 OMW655376 ODA655376 NTE655376 NJI655376 MZM655376 MPQ655376 MFU655376 LVY655376 LMC655376 LCG655376 KSK655376 KIO655376 JYS655376 JOW655376 JFA655376 IVE655376 ILI655376 IBM655376 HRQ655376 HHU655376 GXY655376 GOC655376 GEG655376 FUK655376 FKO655376 FAS655376 EQW655376 EHA655376 DXE655376 DNI655376 DDM655376 CTQ655376 CJU655376 BZY655376 BQC655376 BGG655376 AWK655376 AMO655376 ACS655376 SW655376 JA655376 E655376 WVM589840 WLQ589840 WBU589840 VRY589840 VIC589840 UYG589840 UOK589840 UEO589840 TUS589840 TKW589840 TBA589840 SRE589840 SHI589840 RXM589840 RNQ589840 RDU589840 QTY589840 QKC589840 QAG589840 PQK589840 PGO589840 OWS589840 OMW589840 ODA589840 NTE589840 NJI589840 MZM589840 MPQ589840 MFU589840 LVY589840 LMC589840 LCG589840 KSK589840 KIO589840 JYS589840 JOW589840 JFA589840 IVE589840 ILI589840 IBM589840 HRQ589840 HHU589840 GXY589840 GOC589840 GEG589840 FUK589840 FKO589840 FAS589840 EQW589840 EHA589840 DXE589840 DNI589840 DDM589840 CTQ589840 CJU589840 BZY589840 BQC589840 BGG589840 AWK589840 AMO589840 ACS589840 SW589840 JA589840 E589840 WVM524304 WLQ524304 WBU524304 VRY524304 VIC524304 UYG524304 UOK524304 UEO524304 TUS524304 TKW524304 TBA524304 SRE524304 SHI524304 RXM524304 RNQ524304 RDU524304 QTY524304 QKC524304 QAG524304 PQK524304 PGO524304 OWS524304 OMW524304 ODA524304 NTE524304 NJI524304 MZM524304 MPQ524304 MFU524304 LVY524304 LMC524304 LCG524304 KSK524304 KIO524304 JYS524304 JOW524304 JFA524304 IVE524304 ILI524304 IBM524304 HRQ524304 HHU524304 GXY524304 GOC524304 GEG524304 FUK524304 FKO524304 FAS524304 EQW524304 EHA524304 DXE524304 DNI524304 DDM524304 CTQ524304 CJU524304 BZY524304 BQC524304 BGG524304 AWK524304 AMO524304 ACS524304 SW524304 JA524304 E524304 WVM458768 WLQ458768 WBU458768 VRY458768 VIC458768 UYG458768 UOK458768 UEO458768 TUS458768 TKW458768 TBA458768 SRE458768 SHI458768 RXM458768 RNQ458768 RDU458768 QTY458768 QKC458768 QAG458768 PQK458768 PGO458768 OWS458768 OMW458768 ODA458768 NTE458768 NJI458768 MZM458768 MPQ458768 MFU458768 LVY458768 LMC458768 LCG458768 KSK458768 KIO458768 JYS458768 JOW458768 JFA458768 IVE458768 ILI458768 IBM458768 HRQ458768 HHU458768 GXY458768 GOC458768 GEG458768 FUK458768 FKO458768 FAS458768 EQW458768 EHA458768 DXE458768 DNI458768 DDM458768 CTQ458768 CJU458768 BZY458768 BQC458768 BGG458768 AWK458768 AMO458768 ACS458768 SW458768 JA458768 E458768 WVM393232 WLQ393232 WBU393232 VRY393232 VIC393232 UYG393232 UOK393232 UEO393232 TUS393232 TKW393232 TBA393232 SRE393232 SHI393232 RXM393232 RNQ393232 RDU393232 QTY393232 QKC393232 QAG393232 PQK393232 PGO393232 OWS393232 OMW393232 ODA393232 NTE393232 NJI393232 MZM393232 MPQ393232 MFU393232 LVY393232 LMC393232 LCG393232 KSK393232 KIO393232 JYS393232 JOW393232 JFA393232 IVE393232 ILI393232 IBM393232 HRQ393232 HHU393232 GXY393232 GOC393232 GEG393232 FUK393232 FKO393232 FAS393232 EQW393232 EHA393232 DXE393232 DNI393232 DDM393232 CTQ393232 CJU393232 BZY393232 BQC393232 BGG393232 AWK393232 AMO393232 ACS393232 SW393232 JA393232 E393232 WVM327696 WLQ327696 WBU327696 VRY327696 VIC327696 UYG327696 UOK327696 UEO327696 TUS327696 TKW327696 TBA327696 SRE327696 SHI327696 RXM327696 RNQ327696 RDU327696 QTY327696 QKC327696 QAG327696 PQK327696 PGO327696 OWS327696 OMW327696 ODA327696 NTE327696 NJI327696 MZM327696 MPQ327696 MFU327696 LVY327696 LMC327696 LCG327696 KSK327696 KIO327696 JYS327696 JOW327696 JFA327696 IVE327696 ILI327696 IBM327696 HRQ327696 HHU327696 GXY327696 GOC327696 GEG327696 FUK327696 FKO327696 FAS327696 EQW327696 EHA327696 DXE327696 DNI327696 DDM327696 CTQ327696 CJU327696 BZY327696 BQC327696 BGG327696 AWK327696 AMO327696 ACS327696 SW327696 JA327696 E327696 WVM262160 WLQ262160 WBU262160 VRY262160 VIC262160 UYG262160 UOK262160 UEO262160 TUS262160 TKW262160 TBA262160 SRE262160 SHI262160 RXM262160 RNQ262160 RDU262160 QTY262160 QKC262160 QAG262160 PQK262160 PGO262160 OWS262160 OMW262160 ODA262160 NTE262160 NJI262160 MZM262160 MPQ262160 MFU262160 LVY262160 LMC262160 LCG262160 KSK262160 KIO262160 JYS262160 JOW262160 JFA262160 IVE262160 ILI262160 IBM262160 HRQ262160 HHU262160 GXY262160 GOC262160 GEG262160 FUK262160 FKO262160 FAS262160 EQW262160 EHA262160 DXE262160 DNI262160 DDM262160 CTQ262160 CJU262160 BZY262160 BQC262160 BGG262160 AWK262160 AMO262160 ACS262160 SW262160 JA262160 E262160 WVM196624 WLQ196624 WBU196624 VRY196624 VIC196624 UYG196624 UOK196624 UEO196624 TUS196624 TKW196624 TBA196624 SRE196624 SHI196624 RXM196624 RNQ196624 RDU196624 QTY196624 QKC196624 QAG196624 PQK196624 PGO196624 OWS196624 OMW196624 ODA196624 NTE196624 NJI196624 MZM196624 MPQ196624 MFU196624 LVY196624 LMC196624 LCG196624 KSK196624 KIO196624 JYS196624 JOW196624 JFA196624 IVE196624 ILI196624 IBM196624 HRQ196624 HHU196624 GXY196624 GOC196624 GEG196624 FUK196624 FKO196624 FAS196624 EQW196624 EHA196624 DXE196624 DNI196624 DDM196624 CTQ196624 CJU196624 BZY196624 BQC196624 BGG196624 AWK196624 AMO196624 ACS196624 SW196624 JA196624 E196624 WVM131088 WLQ131088 WBU131088 VRY131088 VIC131088 UYG131088 UOK131088 UEO131088 TUS131088 TKW131088 TBA131088 SRE131088 SHI131088 RXM131088 RNQ131088 RDU131088 QTY131088 QKC131088 QAG131088 PQK131088 PGO131088 OWS131088 OMW131088 ODA131088 NTE131088 NJI131088 MZM131088 MPQ131088 MFU131088 LVY131088 LMC131088 LCG131088 KSK131088 KIO131088 JYS131088 JOW131088 JFA131088 IVE131088 ILI131088 IBM131088 HRQ131088 HHU131088 GXY131088 GOC131088 GEG131088 FUK131088 FKO131088 FAS131088 EQW131088 EHA131088 DXE131088 DNI131088 DDM131088 CTQ131088 CJU131088 BZY131088 BQC131088 BGG131088 AWK131088 AMO131088 ACS131088 SW131088 JA131088 E131088 WVM65552 WLQ65552 WBU65552 VRY65552 VIC65552 UYG65552 UOK65552 UEO65552 TUS65552 TKW65552 TBA65552 SRE65552 SHI65552 RXM65552 RNQ65552 RDU65552 QTY65552 QKC65552 QAG65552 PQK65552 PGO65552 OWS65552 OMW65552 ODA65552 NTE65552 NJI65552 MZM65552 MPQ65552 MFU65552 LVY65552 LMC65552 LCG65552 KSK65552 KIO65552 JYS65552 JOW65552 JFA65552 IVE65552 ILI65552 IBM65552 HRQ65552 HHU65552 GXY65552 GOC65552 GEG65552 FUK65552 FKO65552 FAS65552 EQW65552 EHA65552 DXE65552 DNI65552 DDM65552 CTQ65552 CJU65552 BZY65552 BQC65552 BGG65552 AWK65552 AMO65552 ACS65552 SW65552 JA65552 E65552 WVM16 WLQ16 WBU16 VRY16 VIC16 UYG16 UOK16 UEO16 TUS16 TKW16 TBA16 SRE16 SHI16 RXM16 RNQ16 RDU16 QTY16 QKC16 QAG16 PQK16 PGO16 OWS16 OMW16 ODA16 NTE16 NJI16 MZM16 MPQ16 MFU16 LVY16 LMC16 LCG16 KSK16 KIO16 JYS16 JOW16 JFA16 IVE16 ILI16 IBM16 HRQ16 HHU16 GXY16 GOC16 GEG16 FUK16 FKO16 FAS16 EQW16 EHA16 DXE16 DNI16 DDM16 CTQ16 CJU16 BZY16 BQC16 BGG16 AWK16 AMO16 ACS16 SW16 JA16">
      <formula1>$L$1:$L$6</formula1>
    </dataValidation>
  </dataValidations>
  <hyperlinks>
    <hyperlink ref="N6" r:id="rId1"/>
  </hyperlinks>
  <pageMargins left="0.7" right="0.7" top="0.75" bottom="0.75" header="0.3" footer="0.3"/>
  <pageSetup scale="64" orientation="portrait" verticalDpi="0" r:id="rId2"/>
  <colBreaks count="1" manualBreakCount="1">
    <brk id="15" max="1048575" man="1"/>
  </colBreaks>
  <drawing r:id="rId3"/>
  <pictur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000"/>
  <sheetViews>
    <sheetView showGridLines="0" topLeftCell="A7" zoomScaleNormal="100" workbookViewId="0">
      <selection activeCell="F44" sqref="F44"/>
    </sheetView>
  </sheetViews>
  <sheetFormatPr baseColWidth="10" defaultColWidth="14.42578125" defaultRowHeight="15" customHeight="1" x14ac:dyDescent="0.2"/>
  <cols>
    <col min="1" max="1" width="3.85546875" style="66" customWidth="1"/>
    <col min="2" max="2" width="5.7109375" style="66" customWidth="1"/>
    <col min="3" max="3" width="13" style="66" customWidth="1"/>
    <col min="4" max="4" width="14.140625" style="66" customWidth="1"/>
    <col min="5" max="5" width="19.85546875" style="66" customWidth="1"/>
    <col min="6" max="6" width="20.5703125" style="66" customWidth="1"/>
    <col min="7" max="8" width="5.85546875" style="66" customWidth="1"/>
    <col min="9" max="9" width="3.42578125" style="66" customWidth="1"/>
    <col min="10" max="10" width="5.7109375" style="66" customWidth="1"/>
    <col min="11" max="11" width="12" style="66" customWidth="1"/>
    <col min="12" max="12" width="13" style="66" customWidth="1"/>
    <col min="13" max="13" width="19.85546875" style="66" customWidth="1"/>
    <col min="14" max="14" width="20.5703125" style="66" customWidth="1"/>
    <col min="15" max="16" width="5.85546875" style="66" customWidth="1"/>
    <col min="17" max="17" width="5.5703125" style="66" customWidth="1"/>
    <col min="18" max="26" width="10.7109375" style="66" customWidth="1"/>
    <col min="27" max="256" width="14.42578125" style="66" customWidth="1"/>
    <col min="257" max="16384" width="14.42578125" style="65"/>
  </cols>
  <sheetData>
    <row r="1" spans="1:26" ht="24.75" customHeight="1" thickTop="1" x14ac:dyDescent="0.25">
      <c r="A1" s="93"/>
      <c r="B1" s="247" t="s">
        <v>68</v>
      </c>
      <c r="C1" s="248"/>
      <c r="D1" s="248"/>
      <c r="E1" s="248"/>
      <c r="F1" s="248"/>
      <c r="G1" s="248"/>
      <c r="H1" s="248"/>
      <c r="I1" s="248"/>
      <c r="J1" s="248"/>
      <c r="K1" s="248"/>
      <c r="L1" s="248"/>
      <c r="M1" s="248"/>
      <c r="N1" s="248"/>
      <c r="O1" s="248"/>
      <c r="P1" s="249"/>
      <c r="Q1" s="92"/>
      <c r="R1" s="91"/>
      <c r="S1" s="91"/>
      <c r="T1" s="91"/>
      <c r="U1" s="91"/>
      <c r="V1" s="91"/>
      <c r="W1" s="91"/>
      <c r="X1" s="91"/>
      <c r="Y1" s="91"/>
      <c r="Z1" s="90"/>
    </row>
    <row r="2" spans="1:26" ht="24.75" customHeight="1" thickBot="1" x14ac:dyDescent="0.3">
      <c r="A2" s="79"/>
      <c r="B2" s="250"/>
      <c r="C2" s="251"/>
      <c r="D2" s="251"/>
      <c r="E2" s="251"/>
      <c r="F2" s="251"/>
      <c r="G2" s="251"/>
      <c r="H2" s="251"/>
      <c r="I2" s="251"/>
      <c r="J2" s="251"/>
      <c r="K2" s="251"/>
      <c r="L2" s="251"/>
      <c r="M2" s="251"/>
      <c r="N2" s="251"/>
      <c r="O2" s="251"/>
      <c r="P2" s="252"/>
      <c r="Q2" s="78"/>
      <c r="R2" s="71"/>
      <c r="S2" s="71"/>
      <c r="T2" s="71"/>
      <c r="U2" s="71"/>
      <c r="V2" s="71"/>
      <c r="W2" s="71"/>
      <c r="X2" s="71"/>
      <c r="Y2" s="71"/>
      <c r="Z2" s="70"/>
    </row>
    <row r="3" spans="1:26" ht="15" customHeight="1" thickTop="1" x14ac:dyDescent="0.25">
      <c r="A3" s="72"/>
      <c r="B3" s="77"/>
      <c r="C3" s="77"/>
      <c r="D3" s="77"/>
      <c r="E3" s="77"/>
      <c r="F3" s="77"/>
      <c r="G3" s="77"/>
      <c r="H3" s="77"/>
      <c r="I3" s="77"/>
      <c r="J3" s="77"/>
      <c r="K3" s="77"/>
      <c r="L3" s="77"/>
      <c r="M3" s="77"/>
      <c r="N3" s="77"/>
      <c r="O3" s="77"/>
      <c r="P3" s="77"/>
      <c r="Q3" s="71"/>
      <c r="R3" s="71"/>
      <c r="S3" s="71"/>
      <c r="T3" s="71"/>
      <c r="U3" s="71"/>
      <c r="V3" s="71"/>
      <c r="W3" s="71"/>
      <c r="X3" s="71"/>
      <c r="Y3" s="71"/>
      <c r="Z3" s="70"/>
    </row>
    <row r="4" spans="1:26" ht="15" customHeight="1" x14ac:dyDescent="0.35">
      <c r="A4" s="105"/>
      <c r="B4" s="255" t="s">
        <v>67</v>
      </c>
      <c r="C4" s="256"/>
      <c r="D4" s="257"/>
      <c r="E4" s="257"/>
      <c r="F4" s="257"/>
      <c r="G4" s="257"/>
      <c r="H4" s="258"/>
      <c r="I4" s="108"/>
      <c r="J4" s="255" t="s">
        <v>66</v>
      </c>
      <c r="K4" s="256"/>
      <c r="L4" s="257"/>
      <c r="M4" s="257"/>
      <c r="N4" s="257"/>
      <c r="O4" s="257"/>
      <c r="P4" s="258"/>
      <c r="Q4" s="71"/>
      <c r="R4" s="71"/>
      <c r="S4" s="71"/>
      <c r="T4" s="71"/>
      <c r="U4" s="71"/>
      <c r="V4" s="71"/>
      <c r="W4" s="71"/>
      <c r="X4" s="71"/>
      <c r="Y4" s="71"/>
      <c r="Z4" s="70"/>
    </row>
    <row r="5" spans="1:26" ht="15" customHeight="1" x14ac:dyDescent="0.35">
      <c r="A5" s="106"/>
      <c r="B5" s="259"/>
      <c r="C5" s="260"/>
      <c r="D5" s="260"/>
      <c r="E5" s="260"/>
      <c r="F5" s="260"/>
      <c r="G5" s="260"/>
      <c r="H5" s="261"/>
      <c r="I5" s="108"/>
      <c r="J5" s="259"/>
      <c r="K5" s="260"/>
      <c r="L5" s="260"/>
      <c r="M5" s="260"/>
      <c r="N5" s="260"/>
      <c r="O5" s="260"/>
      <c r="P5" s="261"/>
      <c r="Q5" s="71"/>
      <c r="R5" s="71"/>
      <c r="S5" s="71"/>
      <c r="T5" s="71"/>
      <c r="U5" s="71"/>
      <c r="V5" s="71"/>
      <c r="W5" s="71"/>
      <c r="X5" s="71"/>
      <c r="Y5" s="71"/>
      <c r="Z5" s="70"/>
    </row>
    <row r="6" spans="1:26" ht="15" customHeight="1" x14ac:dyDescent="0.25">
      <c r="A6" s="72"/>
      <c r="B6" s="94"/>
      <c r="C6" s="71"/>
      <c r="D6" s="71"/>
      <c r="E6" s="71"/>
      <c r="F6" s="71"/>
      <c r="G6" s="71"/>
      <c r="H6" s="95"/>
      <c r="I6" s="71"/>
      <c r="J6" s="94"/>
      <c r="K6" s="71"/>
      <c r="L6" s="71"/>
      <c r="M6" s="71"/>
      <c r="N6" s="71"/>
      <c r="O6" s="71"/>
      <c r="P6" s="95"/>
      <c r="Q6" s="71"/>
      <c r="R6" s="71"/>
      <c r="S6" s="71"/>
      <c r="T6" s="71"/>
      <c r="U6" s="71"/>
      <c r="V6" s="71"/>
      <c r="W6" s="71"/>
      <c r="X6" s="71"/>
      <c r="Y6" s="71"/>
      <c r="Z6" s="70"/>
    </row>
    <row r="7" spans="1:26" ht="15" customHeight="1" x14ac:dyDescent="0.25">
      <c r="A7" s="107"/>
      <c r="B7" s="94"/>
      <c r="C7" s="238" t="s">
        <v>65</v>
      </c>
      <c r="D7" s="239"/>
      <c r="E7" s="239"/>
      <c r="F7" s="239"/>
      <c r="G7" s="240"/>
      <c r="H7" s="95"/>
      <c r="I7" s="71"/>
      <c r="J7" s="94"/>
      <c r="K7" s="89"/>
      <c r="L7" s="89"/>
      <c r="M7" s="89"/>
      <c r="N7" s="89"/>
      <c r="O7" s="88"/>
      <c r="P7" s="95"/>
      <c r="Q7" s="71"/>
      <c r="R7" s="71"/>
      <c r="S7" s="71"/>
      <c r="T7" s="71"/>
      <c r="U7" s="71"/>
      <c r="V7" s="71"/>
      <c r="W7" s="71"/>
      <c r="X7" s="71"/>
      <c r="Y7" s="71"/>
      <c r="Z7" s="70"/>
    </row>
    <row r="8" spans="1:26" ht="30.75" customHeight="1" x14ac:dyDescent="0.25">
      <c r="A8" s="107"/>
      <c r="B8" s="94"/>
      <c r="C8" s="241"/>
      <c r="D8" s="242"/>
      <c r="E8" s="242"/>
      <c r="F8" s="242"/>
      <c r="G8" s="243"/>
      <c r="H8" s="95"/>
      <c r="I8" s="71"/>
      <c r="J8" s="96"/>
      <c r="K8" s="238" t="s">
        <v>64</v>
      </c>
      <c r="L8" s="239"/>
      <c r="M8" s="239"/>
      <c r="N8" s="239"/>
      <c r="O8" s="240"/>
      <c r="P8" s="97"/>
      <c r="Q8" s="71"/>
      <c r="R8" s="71" t="s">
        <v>30</v>
      </c>
      <c r="S8" s="71"/>
      <c r="T8" s="71"/>
      <c r="U8" s="71"/>
      <c r="V8" s="71"/>
      <c r="W8" s="71"/>
      <c r="X8" s="71"/>
      <c r="Y8" s="71"/>
      <c r="Z8" s="70"/>
    </row>
    <row r="9" spans="1:26" ht="21" customHeight="1" x14ac:dyDescent="0.25">
      <c r="A9" s="72"/>
      <c r="B9" s="109"/>
      <c r="C9" s="241"/>
      <c r="D9" s="242"/>
      <c r="E9" s="242"/>
      <c r="F9" s="242"/>
      <c r="G9" s="243"/>
      <c r="H9" s="110"/>
      <c r="I9" s="87"/>
      <c r="J9" s="98"/>
      <c r="K9" s="241"/>
      <c r="L9" s="242"/>
      <c r="M9" s="242"/>
      <c r="N9" s="242"/>
      <c r="O9" s="243"/>
      <c r="P9" s="99"/>
      <c r="Q9" s="87"/>
      <c r="R9" s="87"/>
      <c r="S9" s="87"/>
      <c r="T9" s="87"/>
      <c r="U9" s="87"/>
      <c r="V9" s="87"/>
      <c r="W9" s="87"/>
      <c r="X9" s="87"/>
      <c r="Y9" s="87"/>
      <c r="Z9" s="86"/>
    </row>
    <row r="10" spans="1:26" ht="20.25" customHeight="1" x14ac:dyDescent="0.25">
      <c r="A10" s="72"/>
      <c r="B10" s="111"/>
      <c r="C10" s="241"/>
      <c r="D10" s="242"/>
      <c r="E10" s="242"/>
      <c r="F10" s="242"/>
      <c r="G10" s="243"/>
      <c r="H10" s="112"/>
      <c r="I10" s="71"/>
      <c r="J10" s="96"/>
      <c r="K10" s="241"/>
      <c r="L10" s="242"/>
      <c r="M10" s="242"/>
      <c r="N10" s="242"/>
      <c r="O10" s="243"/>
      <c r="P10" s="100"/>
      <c r="Q10" s="85"/>
      <c r="R10" s="71"/>
      <c r="S10" s="71"/>
      <c r="T10" s="71"/>
      <c r="U10" s="71"/>
      <c r="V10" s="71"/>
      <c r="W10" s="71"/>
      <c r="X10" s="71"/>
      <c r="Y10" s="71"/>
      <c r="Z10" s="70"/>
    </row>
    <row r="11" spans="1:26" ht="15" customHeight="1" x14ac:dyDescent="0.25">
      <c r="A11" s="72"/>
      <c r="B11" s="113"/>
      <c r="C11" s="244"/>
      <c r="D11" s="245"/>
      <c r="E11" s="245"/>
      <c r="F11" s="245"/>
      <c r="G11" s="246"/>
      <c r="H11" s="114"/>
      <c r="I11" s="71"/>
      <c r="J11" s="96"/>
      <c r="K11" s="244"/>
      <c r="L11" s="245"/>
      <c r="M11" s="245"/>
      <c r="N11" s="245"/>
      <c r="O11" s="246"/>
      <c r="P11" s="97"/>
      <c r="Q11" s="71"/>
      <c r="R11" s="71"/>
      <c r="S11" s="71"/>
      <c r="T11" s="71"/>
      <c r="U11" s="71"/>
      <c r="V11" s="71"/>
      <c r="W11" s="71"/>
      <c r="X11" s="71"/>
      <c r="Y11" s="71"/>
      <c r="Z11" s="70"/>
    </row>
    <row r="12" spans="1:26" ht="15" customHeight="1" x14ac:dyDescent="0.25">
      <c r="A12" s="72"/>
      <c r="B12" s="111"/>
      <c r="C12" s="85"/>
      <c r="D12" s="85"/>
      <c r="E12" s="85"/>
      <c r="F12" s="85"/>
      <c r="G12" s="85"/>
      <c r="H12" s="112"/>
      <c r="I12" s="71"/>
      <c r="J12" s="94"/>
      <c r="K12" s="71"/>
      <c r="L12" s="84"/>
      <c r="M12" s="84"/>
      <c r="N12" s="84"/>
      <c r="O12" s="84"/>
      <c r="P12" s="95"/>
      <c r="Q12" s="71"/>
      <c r="R12" s="71"/>
      <c r="S12" s="71"/>
      <c r="T12" s="71"/>
      <c r="U12" s="71"/>
      <c r="V12" s="71"/>
      <c r="W12" s="71"/>
      <c r="X12" s="71"/>
      <c r="Y12" s="71"/>
      <c r="Z12" s="70"/>
    </row>
    <row r="13" spans="1:26" ht="15" customHeight="1" x14ac:dyDescent="0.25">
      <c r="A13" s="72"/>
      <c r="B13" s="115"/>
      <c r="C13" s="83" t="s">
        <v>63</v>
      </c>
      <c r="D13" s="71"/>
      <c r="E13" s="71"/>
      <c r="F13" s="71"/>
      <c r="G13" s="71"/>
      <c r="H13" s="95"/>
      <c r="I13" s="71"/>
      <c r="J13" s="94"/>
      <c r="K13" s="83" t="s">
        <v>62</v>
      </c>
      <c r="L13" s="71"/>
      <c r="M13" s="83" t="s">
        <v>61</v>
      </c>
      <c r="N13" s="71"/>
      <c r="O13" s="71"/>
      <c r="P13" s="95"/>
      <c r="Q13" s="71"/>
      <c r="R13" s="71"/>
      <c r="S13" s="71"/>
      <c r="T13" s="71"/>
      <c r="U13" s="71"/>
      <c r="V13" s="71"/>
      <c r="W13" s="71"/>
      <c r="X13" s="71"/>
      <c r="Y13" s="71"/>
      <c r="Z13" s="70"/>
    </row>
    <row r="14" spans="1:26" ht="15" customHeight="1" x14ac:dyDescent="0.25">
      <c r="A14" s="72"/>
      <c r="B14" s="94"/>
      <c r="C14" s="71"/>
      <c r="D14" s="71"/>
      <c r="E14" s="71"/>
      <c r="F14" s="71"/>
      <c r="G14" s="71"/>
      <c r="H14" s="95"/>
      <c r="I14" s="71"/>
      <c r="J14" s="94"/>
      <c r="K14" s="71"/>
      <c r="L14" s="71"/>
      <c r="M14" s="71"/>
      <c r="N14" s="71"/>
      <c r="O14" s="71"/>
      <c r="P14" s="95"/>
      <c r="Q14" s="71"/>
      <c r="R14" s="71"/>
      <c r="S14" s="71"/>
      <c r="T14" s="71"/>
      <c r="U14" s="71"/>
      <c r="V14" s="71"/>
      <c r="W14" s="71"/>
      <c r="X14" s="71"/>
      <c r="Y14" s="71"/>
      <c r="Z14" s="70"/>
    </row>
    <row r="15" spans="1:26" ht="15" customHeight="1" x14ac:dyDescent="0.25">
      <c r="A15" s="72"/>
      <c r="B15" s="94"/>
      <c r="C15" s="71"/>
      <c r="D15" s="71"/>
      <c r="E15" s="71"/>
      <c r="F15" s="71"/>
      <c r="G15" s="71"/>
      <c r="H15" s="95"/>
      <c r="I15" s="82"/>
      <c r="J15" s="101"/>
      <c r="K15" s="82"/>
      <c r="L15" s="82"/>
      <c r="M15" s="82"/>
      <c r="N15" s="82"/>
      <c r="O15" s="82"/>
      <c r="P15" s="95"/>
      <c r="Q15" s="71"/>
      <c r="R15" s="71"/>
      <c r="S15" s="71"/>
      <c r="T15" s="71"/>
      <c r="U15" s="71"/>
      <c r="V15" s="71"/>
      <c r="W15" s="71"/>
      <c r="X15" s="71"/>
      <c r="Y15" s="71"/>
      <c r="Z15" s="70"/>
    </row>
    <row r="16" spans="1:26" ht="36.75" customHeight="1" x14ac:dyDescent="0.35">
      <c r="A16" s="72"/>
      <c r="B16" s="94"/>
      <c r="C16" s="253" t="s">
        <v>59</v>
      </c>
      <c r="D16" s="254"/>
      <c r="E16" s="184" t="s">
        <v>58</v>
      </c>
      <c r="F16" s="184" t="s">
        <v>60</v>
      </c>
      <c r="G16" s="71"/>
      <c r="H16" s="95"/>
      <c r="I16" s="85"/>
      <c r="J16" s="111"/>
      <c r="K16" s="253" t="s">
        <v>59</v>
      </c>
      <c r="L16" s="254"/>
      <c r="M16" s="184" t="s">
        <v>58</v>
      </c>
      <c r="N16" s="184" t="s">
        <v>57</v>
      </c>
      <c r="O16" s="71"/>
      <c r="P16" s="95"/>
      <c r="Q16" s="71"/>
      <c r="R16" s="71"/>
      <c r="S16" s="71"/>
      <c r="T16" s="71"/>
      <c r="U16" s="71"/>
      <c r="V16" s="71"/>
      <c r="W16" s="71"/>
      <c r="X16" s="71"/>
      <c r="Y16" s="71"/>
      <c r="Z16" s="70"/>
    </row>
    <row r="17" spans="1:26" ht="15" customHeight="1" x14ac:dyDescent="0.35">
      <c r="A17" s="72"/>
      <c r="B17" s="94"/>
      <c r="C17" s="253" t="s">
        <v>56</v>
      </c>
      <c r="D17" s="254"/>
      <c r="E17" s="180">
        <v>0.11</v>
      </c>
      <c r="F17" s="181" t="s">
        <v>49</v>
      </c>
      <c r="G17" s="71"/>
      <c r="H17" s="116">
        <f>E17</f>
        <v>0.11</v>
      </c>
      <c r="I17" s="71"/>
      <c r="J17" s="94"/>
      <c r="K17" s="253" t="s">
        <v>55</v>
      </c>
      <c r="L17" s="254"/>
      <c r="M17" s="180">
        <v>8.0000000000000002E-3</v>
      </c>
      <c r="N17" s="181" t="s">
        <v>50</v>
      </c>
      <c r="O17" s="71"/>
      <c r="P17" s="95"/>
      <c r="Q17" s="71"/>
      <c r="R17" s="71"/>
      <c r="S17" s="71"/>
      <c r="T17" s="71"/>
      <c r="U17" s="71"/>
      <c r="V17" s="71"/>
      <c r="W17" s="71"/>
      <c r="X17" s="71"/>
      <c r="Y17" s="71"/>
      <c r="Z17" s="70"/>
    </row>
    <row r="18" spans="1:26" ht="15" customHeight="1" x14ac:dyDescent="0.25">
      <c r="A18" s="72"/>
      <c r="B18" s="94"/>
      <c r="C18" s="71"/>
      <c r="D18" s="71"/>
      <c r="E18" s="71"/>
      <c r="F18" s="71"/>
      <c r="G18" s="71"/>
      <c r="H18" s="95"/>
      <c r="I18" s="71"/>
      <c r="J18" s="94"/>
      <c r="K18" s="71"/>
      <c r="L18" s="71"/>
      <c r="M18" s="71"/>
      <c r="N18" s="71"/>
      <c r="O18" s="71"/>
      <c r="P18" s="95"/>
      <c r="Q18" s="71"/>
      <c r="R18" s="71"/>
      <c r="S18" s="71"/>
      <c r="T18" s="71"/>
      <c r="U18" s="71"/>
      <c r="V18" s="71"/>
      <c r="W18" s="71"/>
      <c r="X18" s="71"/>
      <c r="Y18" s="71"/>
      <c r="Z18" s="70"/>
    </row>
    <row r="19" spans="1:26" ht="15" customHeight="1" x14ac:dyDescent="0.25">
      <c r="A19" s="72"/>
      <c r="B19" s="94"/>
      <c r="C19" s="71"/>
      <c r="D19" s="71"/>
      <c r="E19" s="71"/>
      <c r="F19" s="71"/>
      <c r="G19" s="71"/>
      <c r="H19" s="95"/>
      <c r="I19" s="71"/>
      <c r="J19" s="94"/>
      <c r="K19" s="71"/>
      <c r="L19" s="71"/>
      <c r="M19" s="71"/>
      <c r="N19" s="71"/>
      <c r="O19" s="71"/>
      <c r="P19" s="95"/>
      <c r="Q19" s="71"/>
      <c r="R19" s="71"/>
      <c r="S19" s="71"/>
      <c r="T19" s="71"/>
      <c r="U19" s="71"/>
      <c r="V19" s="71"/>
      <c r="W19" s="71"/>
      <c r="X19" s="71"/>
      <c r="Y19" s="71"/>
      <c r="Z19" s="70"/>
    </row>
    <row r="20" spans="1:26" ht="16.5" customHeight="1" x14ac:dyDescent="0.35">
      <c r="A20" s="72"/>
      <c r="B20" s="94"/>
      <c r="C20" s="71"/>
      <c r="D20" s="118" t="s">
        <v>54</v>
      </c>
      <c r="E20" s="184" t="s">
        <v>54</v>
      </c>
      <c r="F20" s="181" t="s">
        <v>49</v>
      </c>
      <c r="G20" s="71"/>
      <c r="H20" s="95"/>
      <c r="I20" s="71"/>
      <c r="J20" s="94"/>
      <c r="K20" s="81"/>
      <c r="L20" s="119"/>
      <c r="M20" s="184" t="s">
        <v>54</v>
      </c>
      <c r="N20" s="181" t="s">
        <v>36</v>
      </c>
      <c r="O20" s="71"/>
      <c r="P20" s="95"/>
      <c r="Q20" s="71"/>
      <c r="R20" s="71"/>
      <c r="S20" s="71"/>
      <c r="T20" s="71"/>
      <c r="U20" s="71"/>
      <c r="V20" s="71"/>
      <c r="W20" s="71"/>
      <c r="X20" s="71"/>
      <c r="Y20" s="71"/>
      <c r="Z20" s="70"/>
    </row>
    <row r="21" spans="1:26" ht="15.75" customHeight="1" x14ac:dyDescent="0.25">
      <c r="A21" s="72"/>
      <c r="B21" s="94"/>
      <c r="C21" s="71"/>
      <c r="D21" s="71"/>
      <c r="E21" s="71"/>
      <c r="F21" s="71"/>
      <c r="G21" s="71"/>
      <c r="H21" s="95"/>
      <c r="I21" s="71"/>
      <c r="J21" s="94"/>
      <c r="K21" s="81"/>
      <c r="L21" s="71"/>
      <c r="M21" s="71"/>
      <c r="N21" s="71"/>
      <c r="O21" s="71"/>
      <c r="P21" s="95"/>
      <c r="Q21" s="71"/>
      <c r="R21" s="71"/>
      <c r="S21" s="71"/>
      <c r="T21" s="71"/>
      <c r="U21" s="71"/>
      <c r="V21" s="71"/>
      <c r="W21" s="71"/>
      <c r="X21" s="71"/>
      <c r="Y21" s="71"/>
      <c r="Z21" s="70"/>
    </row>
    <row r="22" spans="1:26" ht="15.75" customHeight="1" x14ac:dyDescent="0.25">
      <c r="A22" s="72"/>
      <c r="B22" s="94"/>
      <c r="C22" s="71"/>
      <c r="D22" s="71"/>
      <c r="E22" s="71"/>
      <c r="F22" s="71"/>
      <c r="G22" s="71"/>
      <c r="H22" s="95"/>
      <c r="I22" s="71"/>
      <c r="J22" s="94"/>
      <c r="K22" s="81"/>
      <c r="L22" s="71"/>
      <c r="M22" s="71"/>
      <c r="N22" s="71"/>
      <c r="O22" s="71"/>
      <c r="P22" s="95"/>
      <c r="Q22" s="71"/>
      <c r="R22" s="71"/>
      <c r="S22" s="71"/>
      <c r="T22" s="71"/>
      <c r="U22" s="71"/>
      <c r="V22" s="71"/>
      <c r="W22" s="71"/>
      <c r="X22" s="71"/>
      <c r="Y22" s="71"/>
      <c r="Z22" s="70"/>
    </row>
    <row r="23" spans="1:26" ht="15.75" customHeight="1" x14ac:dyDescent="0.25">
      <c r="A23" s="72"/>
      <c r="B23" s="94"/>
      <c r="C23" s="71"/>
      <c r="D23" s="71"/>
      <c r="E23" s="120"/>
      <c r="F23" s="71"/>
      <c r="G23" s="71"/>
      <c r="H23" s="95"/>
      <c r="I23" s="71"/>
      <c r="J23" s="94"/>
      <c r="K23" s="81"/>
      <c r="L23" s="71"/>
      <c r="M23" s="71"/>
      <c r="N23" s="71"/>
      <c r="O23" s="71"/>
      <c r="P23" s="95"/>
      <c r="Q23" s="71"/>
      <c r="R23" s="71"/>
      <c r="S23" s="71"/>
      <c r="T23" s="71"/>
      <c r="U23" s="71"/>
      <c r="V23" s="71"/>
      <c r="W23" s="71"/>
      <c r="X23" s="71"/>
      <c r="Y23" s="71"/>
      <c r="Z23" s="70"/>
    </row>
    <row r="24" spans="1:26" ht="32.25" customHeight="1" x14ac:dyDescent="0.35">
      <c r="A24" s="72"/>
      <c r="B24" s="94"/>
      <c r="C24" s="253" t="s">
        <v>53</v>
      </c>
      <c r="D24" s="254"/>
      <c r="E24" s="182">
        <f>(((1+$E$17))^((VLOOKUP($F$17,$E$32:$F$37,2,0)/(VLOOKUP($F$20,$E$32:F$37,2,0))))-1)</f>
        <v>0.1100000000000001</v>
      </c>
      <c r="F24" s="183" t="str">
        <f>"Efectiva"&amp;" "&amp;F20</f>
        <v>Efectiva Mensual</v>
      </c>
      <c r="G24" s="71"/>
      <c r="H24" s="95"/>
      <c r="I24" s="71"/>
      <c r="J24" s="94"/>
      <c r="K24" s="253" t="s">
        <v>52</v>
      </c>
      <c r="L24" s="254"/>
      <c r="M24" s="182">
        <f>((1+($M$17/(VLOOKUP($N$17,$N$32:$O$36,2,0))))^((VLOOKUP($N$20,$N$38:$O$42,2,0)))-1)</f>
        <v>0.10033869371614701</v>
      </c>
      <c r="N24" s="183" t="str">
        <f>N20</f>
        <v>Efectiva Anual</v>
      </c>
      <c r="O24" s="71"/>
      <c r="P24" s="95"/>
      <c r="Q24" s="71"/>
      <c r="R24" s="71"/>
      <c r="S24" s="71"/>
      <c r="T24" s="71"/>
      <c r="U24" s="71"/>
      <c r="V24" s="71"/>
      <c r="W24" s="71"/>
      <c r="X24" s="71"/>
      <c r="Y24" s="71"/>
      <c r="Z24" s="70"/>
    </row>
    <row r="25" spans="1:26" ht="15.75" customHeight="1" x14ac:dyDescent="0.25">
      <c r="A25" s="72"/>
      <c r="B25" s="94"/>
      <c r="C25" s="71"/>
      <c r="D25" s="71"/>
      <c r="E25" s="80"/>
      <c r="F25" s="71"/>
      <c r="G25" s="71"/>
      <c r="H25" s="95"/>
      <c r="I25" s="71"/>
      <c r="J25" s="94"/>
      <c r="K25" s="81"/>
      <c r="L25" s="71"/>
      <c r="M25" s="71"/>
      <c r="N25" s="121"/>
      <c r="O25" s="71"/>
      <c r="P25" s="95"/>
      <c r="Q25" s="71"/>
      <c r="R25" s="71"/>
      <c r="S25" s="71"/>
      <c r="T25" s="71"/>
      <c r="U25" s="71"/>
      <c r="V25" s="71"/>
      <c r="W25" s="71"/>
      <c r="X25" s="71"/>
      <c r="Y25" s="71"/>
      <c r="Z25" s="70"/>
    </row>
    <row r="26" spans="1:26" ht="15.75" customHeight="1" x14ac:dyDescent="0.25">
      <c r="A26" s="72"/>
      <c r="B26" s="94"/>
      <c r="C26" s="71"/>
      <c r="D26" s="71"/>
      <c r="E26" s="80"/>
      <c r="F26" s="71"/>
      <c r="G26" s="71"/>
      <c r="H26" s="95"/>
      <c r="I26" s="71"/>
      <c r="J26" s="94"/>
      <c r="K26" s="71"/>
      <c r="L26" s="71"/>
      <c r="M26" s="71"/>
      <c r="N26" s="71"/>
      <c r="O26" s="71"/>
      <c r="P26" s="95"/>
      <c r="Q26" s="71"/>
      <c r="R26" s="71"/>
      <c r="S26" s="71"/>
      <c r="T26" s="71"/>
      <c r="U26" s="71"/>
      <c r="V26" s="71"/>
      <c r="W26" s="71"/>
      <c r="X26" s="71"/>
      <c r="Y26" s="71"/>
      <c r="Z26" s="70"/>
    </row>
    <row r="27" spans="1:26" ht="15.75" customHeight="1" x14ac:dyDescent="0.25">
      <c r="A27" s="72"/>
      <c r="B27" s="102"/>
      <c r="C27" s="103"/>
      <c r="D27" s="103"/>
      <c r="E27" s="117"/>
      <c r="F27" s="103"/>
      <c r="G27" s="103"/>
      <c r="H27" s="104"/>
      <c r="I27" s="71"/>
      <c r="J27" s="102"/>
      <c r="K27" s="103"/>
      <c r="L27" s="103"/>
      <c r="M27" s="103"/>
      <c r="N27" s="103"/>
      <c r="O27" s="103"/>
      <c r="P27" s="104"/>
      <c r="Q27" s="71"/>
      <c r="R27" s="71"/>
      <c r="S27" s="71"/>
      <c r="T27" s="71"/>
      <c r="U27" s="71"/>
      <c r="V27" s="71"/>
      <c r="W27" s="71"/>
      <c r="X27" s="71"/>
      <c r="Y27" s="71"/>
      <c r="Z27" s="70"/>
    </row>
    <row r="28" spans="1:26" ht="15.75" customHeight="1" x14ac:dyDescent="0.25">
      <c r="A28" s="72"/>
      <c r="B28" s="71"/>
      <c r="C28" s="71"/>
      <c r="D28" s="71"/>
      <c r="E28" s="71"/>
      <c r="F28" s="71"/>
      <c r="G28" s="71"/>
      <c r="H28" s="71"/>
      <c r="I28" s="71"/>
      <c r="J28" s="71"/>
      <c r="K28" s="71"/>
      <c r="L28" s="71"/>
      <c r="M28" s="71"/>
      <c r="N28" s="71"/>
      <c r="O28" s="71"/>
      <c r="P28" s="71"/>
      <c r="Q28" s="71"/>
      <c r="R28" s="71"/>
      <c r="S28" s="71"/>
      <c r="T28" s="71"/>
      <c r="U28" s="71"/>
      <c r="V28" s="71"/>
      <c r="W28" s="71"/>
      <c r="X28" s="71"/>
      <c r="Y28" s="71"/>
      <c r="Z28" s="70"/>
    </row>
    <row r="29" spans="1:26" ht="15.75" customHeight="1" x14ac:dyDescent="0.35">
      <c r="A29" s="72"/>
      <c r="B29" s="237" t="s">
        <v>69</v>
      </c>
      <c r="C29" s="237"/>
      <c r="D29" s="237"/>
      <c r="E29" s="237"/>
      <c r="F29" s="237"/>
      <c r="G29" s="237"/>
      <c r="H29" s="237"/>
      <c r="I29" s="161"/>
      <c r="J29" s="228" t="s">
        <v>114</v>
      </c>
      <c r="K29" s="229"/>
      <c r="L29" s="229"/>
      <c r="M29" s="229"/>
      <c r="N29" s="229"/>
      <c r="O29" s="229"/>
      <c r="P29" s="229"/>
      <c r="Q29" s="71"/>
      <c r="R29" s="71"/>
      <c r="S29" s="71"/>
      <c r="T29" s="71"/>
      <c r="U29" s="71"/>
      <c r="V29" s="71"/>
      <c r="W29" s="71"/>
      <c r="X29" s="71"/>
      <c r="Y29" s="71"/>
      <c r="Z29" s="70"/>
    </row>
    <row r="30" spans="1:26" ht="15.75" customHeight="1" x14ac:dyDescent="0.35">
      <c r="A30" s="72"/>
      <c r="B30" s="237"/>
      <c r="C30" s="237"/>
      <c r="D30" s="237"/>
      <c r="E30" s="237"/>
      <c r="F30" s="237"/>
      <c r="G30" s="237"/>
      <c r="H30" s="237"/>
      <c r="I30" s="161"/>
      <c r="J30" s="230" t="s">
        <v>113</v>
      </c>
      <c r="K30" s="229"/>
      <c r="L30" s="229"/>
      <c r="M30" s="229"/>
      <c r="N30" s="229"/>
      <c r="O30" s="229"/>
      <c r="P30" s="229"/>
      <c r="Q30" s="71"/>
      <c r="R30" s="71"/>
      <c r="S30" s="71"/>
      <c r="T30" s="71"/>
      <c r="U30" s="71"/>
      <c r="V30" s="71"/>
      <c r="W30" s="71"/>
      <c r="X30" s="71"/>
      <c r="Y30" s="71"/>
      <c r="Z30" s="70"/>
    </row>
    <row r="31" spans="1:26" ht="15.75" customHeight="1" x14ac:dyDescent="0.25">
      <c r="A31" s="72"/>
      <c r="B31" s="71"/>
      <c r="C31" s="71"/>
      <c r="D31" s="71"/>
      <c r="E31" s="71"/>
      <c r="F31" s="71"/>
      <c r="G31" s="71"/>
      <c r="H31" s="71"/>
      <c r="I31" s="71"/>
      <c r="J31" s="71"/>
      <c r="K31" s="71"/>
      <c r="L31" s="71"/>
      <c r="M31" s="76"/>
      <c r="N31" s="71"/>
      <c r="O31" s="71"/>
      <c r="P31" s="71"/>
      <c r="Q31" s="71"/>
      <c r="R31" s="71"/>
      <c r="S31" s="71"/>
      <c r="T31" s="71"/>
      <c r="U31" s="71"/>
      <c r="V31" s="71"/>
      <c r="W31" s="71"/>
      <c r="X31" s="71"/>
      <c r="Y31" s="71"/>
      <c r="Z31" s="70"/>
    </row>
    <row r="32" spans="1:26" ht="15.75" hidden="1" customHeight="1" x14ac:dyDescent="0.25">
      <c r="A32" s="72"/>
      <c r="B32" s="71"/>
      <c r="C32" s="71"/>
      <c r="D32" s="71"/>
      <c r="E32" s="75" t="s">
        <v>51</v>
      </c>
      <c r="F32" s="73">
        <v>365</v>
      </c>
      <c r="G32" s="73"/>
      <c r="H32" s="73"/>
      <c r="I32" s="73"/>
      <c r="J32" s="73"/>
      <c r="K32" s="73"/>
      <c r="L32" s="73"/>
      <c r="M32" s="73"/>
      <c r="N32" s="75" t="s">
        <v>50</v>
      </c>
      <c r="O32" s="73">
        <v>1</v>
      </c>
      <c r="P32" s="71"/>
      <c r="Q32" s="71"/>
      <c r="R32" s="71"/>
      <c r="S32" s="71"/>
      <c r="T32" s="71"/>
      <c r="U32" s="71"/>
      <c r="V32" s="71"/>
      <c r="W32" s="71"/>
      <c r="X32" s="71"/>
      <c r="Y32" s="71"/>
      <c r="Z32" s="70"/>
    </row>
    <row r="33" spans="1:26" ht="15.75" hidden="1" customHeight="1" x14ac:dyDescent="0.25">
      <c r="A33" s="72"/>
      <c r="B33" s="71"/>
      <c r="C33" s="71"/>
      <c r="D33" s="71"/>
      <c r="E33" s="75" t="s">
        <v>49</v>
      </c>
      <c r="F33" s="73">
        <v>12</v>
      </c>
      <c r="G33" s="73"/>
      <c r="H33" s="73"/>
      <c r="I33" s="73"/>
      <c r="J33" s="73"/>
      <c r="K33" s="73"/>
      <c r="L33" s="73"/>
      <c r="M33" s="73"/>
      <c r="N33" s="75" t="s">
        <v>48</v>
      </c>
      <c r="O33" s="73">
        <v>2</v>
      </c>
      <c r="P33" s="71"/>
      <c r="Q33" s="71"/>
      <c r="R33" s="71"/>
      <c r="S33" s="71"/>
      <c r="T33" s="71"/>
      <c r="U33" s="71"/>
      <c r="V33" s="71"/>
      <c r="W33" s="71"/>
      <c r="X33" s="71"/>
      <c r="Y33" s="71"/>
      <c r="Z33" s="70"/>
    </row>
    <row r="34" spans="1:26" ht="15.75" hidden="1" customHeight="1" x14ac:dyDescent="0.25">
      <c r="A34" s="72"/>
      <c r="B34" s="71"/>
      <c r="C34" s="71"/>
      <c r="D34" s="71"/>
      <c r="E34" s="75" t="s">
        <v>47</v>
      </c>
      <c r="F34" s="73">
        <v>6</v>
      </c>
      <c r="G34" s="73"/>
      <c r="H34" s="73"/>
      <c r="I34" s="73"/>
      <c r="J34" s="73"/>
      <c r="K34" s="73"/>
      <c r="L34" s="73"/>
      <c r="M34" s="73"/>
      <c r="N34" s="75" t="s">
        <v>46</v>
      </c>
      <c r="O34" s="73">
        <v>4</v>
      </c>
      <c r="P34" s="71"/>
      <c r="Q34" s="71"/>
      <c r="R34" s="71"/>
      <c r="S34" s="71"/>
      <c r="T34" s="71"/>
      <c r="U34" s="71"/>
      <c r="V34" s="71"/>
      <c r="W34" s="71"/>
      <c r="X34" s="71"/>
      <c r="Y34" s="71"/>
      <c r="Z34" s="70"/>
    </row>
    <row r="35" spans="1:26" ht="15.75" hidden="1" customHeight="1" x14ac:dyDescent="0.25">
      <c r="A35" s="72"/>
      <c r="B35" s="71"/>
      <c r="C35" s="71"/>
      <c r="D35" s="71"/>
      <c r="E35" s="75" t="s">
        <v>45</v>
      </c>
      <c r="F35" s="73">
        <v>4</v>
      </c>
      <c r="G35" s="73"/>
      <c r="H35" s="73"/>
      <c r="I35" s="73"/>
      <c r="J35" s="73"/>
      <c r="K35" s="73"/>
      <c r="L35" s="73"/>
      <c r="M35" s="73"/>
      <c r="N35" s="75" t="s">
        <v>44</v>
      </c>
      <c r="O35" s="73">
        <v>6</v>
      </c>
      <c r="P35" s="71"/>
      <c r="Q35" s="71"/>
      <c r="R35" s="71"/>
      <c r="S35" s="71"/>
      <c r="T35" s="71"/>
      <c r="U35" s="71"/>
      <c r="V35" s="71"/>
      <c r="W35" s="71"/>
      <c r="X35" s="71"/>
      <c r="Y35" s="71"/>
      <c r="Z35" s="70"/>
    </row>
    <row r="36" spans="1:26" ht="15.75" hidden="1" customHeight="1" x14ac:dyDescent="0.25">
      <c r="A36" s="72"/>
      <c r="B36" s="71"/>
      <c r="C36" s="71"/>
      <c r="D36" s="71"/>
      <c r="E36" s="75" t="s">
        <v>43</v>
      </c>
      <c r="F36" s="73">
        <v>2</v>
      </c>
      <c r="G36" s="73"/>
      <c r="H36" s="73"/>
      <c r="I36" s="73"/>
      <c r="J36" s="73"/>
      <c r="K36" s="73"/>
      <c r="L36" s="73"/>
      <c r="M36" s="73"/>
      <c r="N36" s="75" t="s">
        <v>42</v>
      </c>
      <c r="O36" s="73">
        <v>12</v>
      </c>
      <c r="P36" s="71"/>
      <c r="Q36" s="71"/>
      <c r="R36" s="71"/>
      <c r="S36" s="71"/>
      <c r="T36" s="71"/>
      <c r="U36" s="71"/>
      <c r="V36" s="71"/>
      <c r="W36" s="71"/>
      <c r="X36" s="71"/>
      <c r="Y36" s="71"/>
      <c r="Z36" s="70"/>
    </row>
    <row r="37" spans="1:26" ht="15.75" hidden="1" customHeight="1" x14ac:dyDescent="0.25">
      <c r="A37" s="72"/>
      <c r="B37" s="71"/>
      <c r="C37" s="71"/>
      <c r="D37" s="71"/>
      <c r="E37" s="75" t="s">
        <v>41</v>
      </c>
      <c r="F37" s="73">
        <v>1</v>
      </c>
      <c r="G37" s="73"/>
      <c r="H37" s="73"/>
      <c r="I37" s="73"/>
      <c r="J37" s="73"/>
      <c r="K37" s="73"/>
      <c r="L37" s="73"/>
      <c r="M37" s="73"/>
      <c r="N37" s="73"/>
      <c r="O37" s="73"/>
      <c r="P37" s="71"/>
      <c r="Q37" s="71"/>
      <c r="R37" s="71"/>
      <c r="S37" s="71"/>
      <c r="T37" s="71"/>
      <c r="U37" s="71"/>
      <c r="V37" s="71"/>
      <c r="W37" s="71"/>
      <c r="X37" s="71"/>
      <c r="Y37" s="71"/>
      <c r="Z37" s="70"/>
    </row>
    <row r="38" spans="1:26" ht="15.75" hidden="1" customHeight="1" x14ac:dyDescent="0.25">
      <c r="A38" s="72"/>
      <c r="B38" s="71"/>
      <c r="C38" s="71"/>
      <c r="D38" s="71"/>
      <c r="E38" s="73"/>
      <c r="F38" s="73"/>
      <c r="G38" s="73"/>
      <c r="H38" s="73"/>
      <c r="I38" s="73"/>
      <c r="J38" s="73"/>
      <c r="K38" s="73"/>
      <c r="L38" s="73"/>
      <c r="M38" s="73"/>
      <c r="N38" s="75" t="s">
        <v>40</v>
      </c>
      <c r="O38" s="73">
        <v>1</v>
      </c>
      <c r="P38" s="71"/>
      <c r="Q38" s="71"/>
      <c r="R38" s="71"/>
      <c r="S38" s="71"/>
      <c r="T38" s="71"/>
      <c r="U38" s="71"/>
      <c r="V38" s="71"/>
      <c r="W38" s="71"/>
      <c r="X38" s="71"/>
      <c r="Y38" s="71"/>
      <c r="Z38" s="70"/>
    </row>
    <row r="39" spans="1:26" ht="15.75" hidden="1" customHeight="1" x14ac:dyDescent="0.25">
      <c r="A39" s="72"/>
      <c r="B39" s="71"/>
      <c r="C39" s="71"/>
      <c r="D39" s="71"/>
      <c r="E39" s="73"/>
      <c r="F39" s="73"/>
      <c r="G39" s="73"/>
      <c r="H39" s="73"/>
      <c r="I39" s="73"/>
      <c r="J39" s="73"/>
      <c r="K39" s="73"/>
      <c r="L39" s="73"/>
      <c r="M39" s="73"/>
      <c r="N39" s="75" t="s">
        <v>39</v>
      </c>
      <c r="O39" s="73">
        <v>2</v>
      </c>
      <c r="P39" s="71"/>
      <c r="Q39" s="71"/>
      <c r="R39" s="71"/>
      <c r="S39" s="71"/>
      <c r="T39" s="71"/>
      <c r="U39" s="71"/>
      <c r="V39" s="71"/>
      <c r="W39" s="71"/>
      <c r="X39" s="71"/>
      <c r="Y39" s="71"/>
      <c r="Z39" s="70"/>
    </row>
    <row r="40" spans="1:26" ht="15.75" hidden="1" customHeight="1" x14ac:dyDescent="0.25">
      <c r="A40" s="72"/>
      <c r="B40" s="71"/>
      <c r="C40" s="71"/>
      <c r="D40" s="71"/>
      <c r="E40" s="73"/>
      <c r="F40" s="73"/>
      <c r="G40" s="73"/>
      <c r="H40" s="73"/>
      <c r="I40" s="73"/>
      <c r="J40" s="73"/>
      <c r="K40" s="73"/>
      <c r="L40" s="73"/>
      <c r="M40" s="73"/>
      <c r="N40" s="75" t="s">
        <v>38</v>
      </c>
      <c r="O40" s="73">
        <v>3</v>
      </c>
      <c r="P40" s="71"/>
      <c r="Q40" s="71"/>
      <c r="R40" s="71"/>
      <c r="S40" s="71"/>
      <c r="T40" s="71"/>
      <c r="U40" s="71"/>
      <c r="V40" s="71"/>
      <c r="W40" s="71"/>
      <c r="X40" s="71"/>
      <c r="Y40" s="71"/>
      <c r="Z40" s="70"/>
    </row>
    <row r="41" spans="1:26" ht="15.75" hidden="1" customHeight="1" x14ac:dyDescent="0.25">
      <c r="A41" s="72"/>
      <c r="B41" s="71"/>
      <c r="C41" s="71"/>
      <c r="D41" s="71"/>
      <c r="E41" s="73"/>
      <c r="F41" s="73"/>
      <c r="G41" s="73"/>
      <c r="H41" s="73"/>
      <c r="I41" s="73"/>
      <c r="J41" s="73"/>
      <c r="K41" s="73"/>
      <c r="L41" s="73"/>
      <c r="M41" s="73"/>
      <c r="N41" s="75" t="s">
        <v>37</v>
      </c>
      <c r="O41" s="73">
        <v>6</v>
      </c>
      <c r="P41" s="71"/>
      <c r="Q41" s="71"/>
      <c r="R41" s="71"/>
      <c r="S41" s="71"/>
      <c r="T41" s="71"/>
      <c r="U41" s="71"/>
      <c r="V41" s="71"/>
      <c r="W41" s="71"/>
      <c r="X41" s="71"/>
      <c r="Y41" s="71"/>
      <c r="Z41" s="70"/>
    </row>
    <row r="42" spans="1:26" ht="15.75" hidden="1" customHeight="1" x14ac:dyDescent="0.25">
      <c r="A42" s="72"/>
      <c r="B42" s="71"/>
      <c r="C42" s="71"/>
      <c r="D42" s="71"/>
      <c r="E42" s="73"/>
      <c r="F42" s="73"/>
      <c r="G42" s="73"/>
      <c r="H42" s="73"/>
      <c r="I42" s="73"/>
      <c r="J42" s="73"/>
      <c r="K42" s="73"/>
      <c r="L42" s="73"/>
      <c r="M42" s="73"/>
      <c r="N42" s="75" t="s">
        <v>36</v>
      </c>
      <c r="O42" s="73">
        <v>12</v>
      </c>
      <c r="P42" s="71"/>
      <c r="Q42" s="71"/>
      <c r="R42" s="71"/>
      <c r="S42" s="71"/>
      <c r="T42" s="71"/>
      <c r="U42" s="71"/>
      <c r="V42" s="71"/>
      <c r="W42" s="71"/>
      <c r="X42" s="71"/>
      <c r="Y42" s="71"/>
      <c r="Z42" s="70"/>
    </row>
    <row r="43" spans="1:26" ht="15.75" customHeight="1" x14ac:dyDescent="0.3">
      <c r="A43" s="72"/>
      <c r="B43" s="231" t="s">
        <v>107</v>
      </c>
      <c r="C43" s="232"/>
      <c r="D43" s="232"/>
      <c r="E43" s="232"/>
      <c r="F43" s="71"/>
      <c r="G43" s="71"/>
      <c r="H43" s="71"/>
      <c r="I43" s="71"/>
      <c r="J43" s="71"/>
      <c r="K43" s="71"/>
      <c r="L43" s="71"/>
      <c r="M43" s="71"/>
      <c r="N43" s="71"/>
      <c r="O43" s="71"/>
      <c r="P43" s="71"/>
      <c r="Q43" s="71"/>
      <c r="R43" s="71"/>
      <c r="S43" s="71"/>
      <c r="T43" s="71"/>
      <c r="U43" s="71"/>
      <c r="V43" s="71"/>
      <c r="W43" s="71"/>
      <c r="X43" s="71"/>
      <c r="Y43" s="71"/>
      <c r="Z43" s="70"/>
    </row>
    <row r="44" spans="1:26" ht="15.75" customHeight="1" x14ac:dyDescent="0.35">
      <c r="A44" s="72"/>
      <c r="B44" s="233" t="s">
        <v>118</v>
      </c>
      <c r="C44" s="234"/>
      <c r="D44" s="234"/>
      <c r="E44" s="234"/>
      <c r="F44" s="71"/>
      <c r="G44" s="71"/>
      <c r="H44" s="71"/>
      <c r="I44" s="71"/>
      <c r="J44" s="71"/>
      <c r="K44" s="71"/>
      <c r="L44" s="71"/>
      <c r="M44" s="71"/>
      <c r="N44" s="71"/>
      <c r="O44" s="71"/>
      <c r="P44" s="71"/>
      <c r="Q44" s="71"/>
      <c r="R44" s="71"/>
      <c r="S44" s="71"/>
      <c r="T44" s="71"/>
      <c r="U44" s="71"/>
      <c r="V44" s="71"/>
      <c r="W44" s="71"/>
      <c r="X44" s="71"/>
      <c r="Y44" s="71"/>
      <c r="Z44" s="70"/>
    </row>
    <row r="45" spans="1:26" ht="15.75" customHeight="1" x14ac:dyDescent="0.3">
      <c r="A45" s="72"/>
      <c r="B45" s="235" t="s">
        <v>109</v>
      </c>
      <c r="C45" s="236"/>
      <c r="D45" s="236"/>
      <c r="E45" s="236"/>
      <c r="F45" s="71"/>
      <c r="G45" s="71"/>
      <c r="H45" s="71"/>
      <c r="I45" s="71"/>
      <c r="J45" s="71"/>
      <c r="K45" s="71"/>
      <c r="L45" s="71"/>
      <c r="M45" s="71"/>
      <c r="N45" s="71"/>
      <c r="O45" s="71"/>
      <c r="P45" s="71"/>
      <c r="Q45" s="71"/>
      <c r="R45" s="71"/>
      <c r="S45" s="71"/>
      <c r="T45" s="71"/>
      <c r="U45" s="71"/>
      <c r="V45" s="71"/>
      <c r="W45" s="71"/>
      <c r="X45" s="71"/>
      <c r="Y45" s="71"/>
      <c r="Z45" s="70"/>
    </row>
    <row r="46" spans="1:26" ht="15.75" customHeight="1" x14ac:dyDescent="0.25">
      <c r="A46" s="72"/>
      <c r="B46" s="71"/>
      <c r="C46" s="71"/>
      <c r="D46" s="71"/>
      <c r="E46" s="71"/>
      <c r="F46" s="71"/>
      <c r="G46" s="71"/>
      <c r="H46" s="71"/>
      <c r="I46" s="71"/>
      <c r="J46" s="71"/>
      <c r="K46" s="71"/>
      <c r="L46" s="71"/>
      <c r="M46" s="71"/>
      <c r="N46" s="71"/>
      <c r="O46" s="71"/>
      <c r="P46" s="71"/>
      <c r="Q46" s="71"/>
      <c r="R46" s="71"/>
      <c r="S46" s="71"/>
      <c r="T46" s="71"/>
      <c r="U46" s="71"/>
      <c r="V46" s="71"/>
      <c r="W46" s="71"/>
      <c r="X46" s="71"/>
      <c r="Y46" s="71"/>
      <c r="Z46" s="70"/>
    </row>
    <row r="47" spans="1:26" ht="15.75" customHeight="1" x14ac:dyDescent="0.25">
      <c r="A47" s="72"/>
      <c r="B47" s="71"/>
      <c r="C47" s="71"/>
      <c r="D47" s="71"/>
      <c r="E47" s="71"/>
      <c r="F47" s="71"/>
      <c r="G47" s="71"/>
      <c r="H47" s="71"/>
      <c r="I47" s="71"/>
      <c r="J47" s="71"/>
      <c r="K47" s="71"/>
      <c r="L47" s="71"/>
      <c r="M47" s="71"/>
      <c r="N47" s="71"/>
      <c r="O47" s="71"/>
      <c r="P47" s="71"/>
      <c r="Q47" s="71"/>
      <c r="R47" s="71"/>
      <c r="S47" s="71"/>
      <c r="T47" s="71"/>
      <c r="U47" s="71"/>
      <c r="V47" s="71"/>
      <c r="W47" s="71"/>
      <c r="X47" s="71"/>
      <c r="Y47" s="71"/>
      <c r="Z47" s="70"/>
    </row>
    <row r="48" spans="1:26" ht="15.75" customHeight="1" x14ac:dyDescent="0.25">
      <c r="A48" s="72"/>
      <c r="B48" s="71"/>
      <c r="C48" s="71"/>
      <c r="D48" s="71"/>
      <c r="E48" s="71"/>
      <c r="F48" s="71"/>
      <c r="G48" s="71"/>
      <c r="H48" s="71"/>
      <c r="I48" s="71"/>
      <c r="J48" s="71"/>
      <c r="K48" s="71"/>
      <c r="L48" s="71"/>
      <c r="M48" s="71"/>
      <c r="N48" s="71"/>
      <c r="O48" s="71"/>
      <c r="P48" s="71"/>
      <c r="Q48" s="71"/>
      <c r="R48" s="71"/>
      <c r="S48" s="71"/>
      <c r="T48" s="71"/>
      <c r="U48" s="71"/>
      <c r="V48" s="71"/>
      <c r="W48" s="71"/>
      <c r="X48" s="71"/>
      <c r="Y48" s="71"/>
      <c r="Z48" s="70"/>
    </row>
    <row r="49" spans="1:26" ht="15.75" customHeight="1" x14ac:dyDescent="0.25">
      <c r="A49" s="72"/>
      <c r="B49" s="71"/>
      <c r="C49" s="71"/>
      <c r="D49" s="71"/>
      <c r="E49" s="71"/>
      <c r="F49" s="71"/>
      <c r="G49" s="71"/>
      <c r="H49" s="71"/>
      <c r="I49" s="71"/>
      <c r="J49" s="71"/>
      <c r="K49" s="71"/>
      <c r="L49" s="71"/>
      <c r="M49" s="71"/>
      <c r="N49" s="71"/>
      <c r="O49" s="71"/>
      <c r="P49" s="71"/>
      <c r="Q49" s="71"/>
      <c r="R49" s="71"/>
      <c r="S49" s="71"/>
      <c r="T49" s="71"/>
      <c r="U49" s="71"/>
      <c r="V49" s="71"/>
      <c r="W49" s="71"/>
      <c r="X49" s="71"/>
      <c r="Y49" s="71"/>
      <c r="Z49" s="70"/>
    </row>
    <row r="50" spans="1:26" ht="15.75" customHeight="1" x14ac:dyDescent="0.25">
      <c r="A50" s="72"/>
      <c r="B50" s="71"/>
      <c r="C50" s="71"/>
      <c r="D50" s="71"/>
      <c r="E50" s="71"/>
      <c r="F50" s="71"/>
      <c r="G50" s="71"/>
      <c r="H50" s="71"/>
      <c r="I50" s="71"/>
      <c r="J50" s="71"/>
      <c r="K50" s="71"/>
      <c r="L50" s="71"/>
      <c r="M50" s="71"/>
      <c r="N50" s="71"/>
      <c r="O50" s="71"/>
      <c r="P50" s="71"/>
      <c r="Q50" s="71"/>
      <c r="R50" s="71"/>
      <c r="S50" s="71"/>
      <c r="T50" s="71"/>
      <c r="U50" s="71"/>
      <c r="V50" s="71"/>
      <c r="W50" s="71"/>
      <c r="X50" s="71"/>
      <c r="Y50" s="71"/>
      <c r="Z50" s="70"/>
    </row>
    <row r="51" spans="1:26" ht="15.75" customHeight="1" x14ac:dyDescent="0.25">
      <c r="A51" s="72"/>
      <c r="B51" s="71"/>
      <c r="C51" s="71"/>
      <c r="D51" s="71"/>
      <c r="E51" s="71"/>
      <c r="F51" s="71"/>
      <c r="G51" s="71"/>
      <c r="H51" s="71"/>
      <c r="I51" s="71"/>
      <c r="J51" s="71"/>
      <c r="K51" s="71"/>
      <c r="L51" s="71"/>
      <c r="M51" s="71"/>
      <c r="N51" s="71"/>
      <c r="O51" s="71"/>
      <c r="P51" s="71"/>
      <c r="Q51" s="71"/>
      <c r="R51" s="71"/>
      <c r="S51" s="71"/>
      <c r="T51" s="71"/>
      <c r="U51" s="71"/>
      <c r="V51" s="71"/>
      <c r="W51" s="71"/>
      <c r="X51" s="71"/>
      <c r="Y51" s="71"/>
      <c r="Z51" s="70"/>
    </row>
    <row r="52" spans="1:26" ht="15.75" customHeight="1" x14ac:dyDescent="0.25">
      <c r="A52" s="72"/>
      <c r="B52" s="71"/>
      <c r="C52" s="71"/>
      <c r="D52" s="71"/>
      <c r="E52" s="71"/>
      <c r="F52" s="71"/>
      <c r="G52" s="71"/>
      <c r="H52" s="71"/>
      <c r="I52" s="71"/>
      <c r="J52" s="71"/>
      <c r="K52" s="71"/>
      <c r="L52" s="71"/>
      <c r="M52" s="71"/>
      <c r="N52" s="71"/>
      <c r="O52" s="71"/>
      <c r="P52" s="71"/>
      <c r="Q52" s="71"/>
      <c r="R52" s="71"/>
      <c r="S52" s="71"/>
      <c r="T52" s="71"/>
      <c r="U52" s="71"/>
      <c r="V52" s="71"/>
      <c r="W52" s="71"/>
      <c r="X52" s="71"/>
      <c r="Y52" s="71"/>
      <c r="Z52" s="70"/>
    </row>
    <row r="53" spans="1:26" ht="15.75" customHeight="1" x14ac:dyDescent="0.25">
      <c r="A53" s="72"/>
      <c r="B53" s="71"/>
      <c r="C53" s="71"/>
      <c r="D53" s="71"/>
      <c r="E53" s="71"/>
      <c r="F53" s="71"/>
      <c r="G53" s="71"/>
      <c r="H53" s="71"/>
      <c r="I53" s="71"/>
      <c r="J53" s="71"/>
      <c r="K53" s="71"/>
      <c r="L53" s="71"/>
      <c r="M53" s="71"/>
      <c r="N53" s="71"/>
      <c r="O53" s="71"/>
      <c r="P53" s="71"/>
      <c r="Q53" s="71"/>
      <c r="R53" s="71"/>
      <c r="S53" s="71"/>
      <c r="T53" s="71"/>
      <c r="U53" s="71"/>
      <c r="V53" s="71"/>
      <c r="W53" s="71"/>
      <c r="X53" s="71"/>
      <c r="Y53" s="71"/>
      <c r="Z53" s="70"/>
    </row>
    <row r="54" spans="1:26" ht="15.75" customHeight="1" x14ac:dyDescent="0.25">
      <c r="A54" s="72"/>
      <c r="B54" s="71"/>
      <c r="C54" s="71"/>
      <c r="D54" s="71"/>
      <c r="E54" s="71"/>
      <c r="F54" s="74"/>
      <c r="G54" s="71"/>
      <c r="H54" s="71"/>
      <c r="I54" s="71"/>
      <c r="J54" s="71"/>
      <c r="K54" s="71"/>
      <c r="L54" s="71"/>
      <c r="M54" s="71"/>
      <c r="N54" s="71"/>
      <c r="O54" s="71"/>
      <c r="P54" s="71"/>
      <c r="Q54" s="71"/>
      <c r="R54" s="71"/>
      <c r="S54" s="71"/>
      <c r="T54" s="71"/>
      <c r="U54" s="71"/>
      <c r="V54" s="71"/>
      <c r="W54" s="71"/>
      <c r="X54" s="71"/>
      <c r="Y54" s="71"/>
      <c r="Z54" s="70"/>
    </row>
    <row r="55" spans="1:26" ht="15.75" customHeight="1" x14ac:dyDescent="0.25">
      <c r="A55" s="72"/>
      <c r="B55" s="71"/>
      <c r="C55" s="71"/>
      <c r="D55" s="71"/>
      <c r="E55" s="71"/>
      <c r="F55" s="71"/>
      <c r="G55" s="71"/>
      <c r="H55" s="71"/>
      <c r="I55" s="71"/>
      <c r="J55" s="71"/>
      <c r="K55" s="71"/>
      <c r="L55" s="71"/>
      <c r="M55" s="71"/>
      <c r="N55" s="71"/>
      <c r="O55" s="71"/>
      <c r="P55" s="71"/>
      <c r="Q55" s="71"/>
      <c r="R55" s="71"/>
      <c r="S55" s="71"/>
      <c r="T55" s="71"/>
      <c r="U55" s="71"/>
      <c r="V55" s="71"/>
      <c r="W55" s="71"/>
      <c r="X55" s="71"/>
      <c r="Y55" s="71"/>
      <c r="Z55" s="70"/>
    </row>
    <row r="56" spans="1:26" ht="15.75" customHeight="1" x14ac:dyDescent="0.25">
      <c r="A56" s="72"/>
      <c r="B56" s="71"/>
      <c r="C56" s="71"/>
      <c r="D56" s="71"/>
      <c r="E56" s="71"/>
      <c r="F56" s="71"/>
      <c r="G56" s="71"/>
      <c r="H56" s="71"/>
      <c r="I56" s="71"/>
      <c r="J56" s="71"/>
      <c r="K56" s="71"/>
      <c r="L56" s="71"/>
      <c r="M56" s="71"/>
      <c r="N56" s="71"/>
      <c r="O56" s="71"/>
      <c r="P56" s="71"/>
      <c r="Q56" s="71"/>
      <c r="R56" s="71"/>
      <c r="S56" s="71"/>
      <c r="T56" s="71"/>
      <c r="U56" s="71"/>
      <c r="V56" s="71"/>
      <c r="W56" s="71"/>
      <c r="X56" s="71"/>
      <c r="Y56" s="71"/>
      <c r="Z56" s="70"/>
    </row>
    <row r="57" spans="1:26" ht="15.75" customHeight="1" x14ac:dyDescent="0.25">
      <c r="A57" s="72"/>
      <c r="B57" s="71"/>
      <c r="C57" s="71"/>
      <c r="D57" s="71"/>
      <c r="E57" s="71"/>
      <c r="F57" s="71"/>
      <c r="G57" s="71"/>
      <c r="H57" s="71"/>
      <c r="I57" s="71"/>
      <c r="J57" s="71"/>
      <c r="K57" s="71"/>
      <c r="L57" s="71"/>
      <c r="M57" s="71"/>
      <c r="N57" s="71"/>
      <c r="O57" s="71"/>
      <c r="P57" s="71"/>
      <c r="Q57" s="71"/>
      <c r="R57" s="71"/>
      <c r="S57" s="71"/>
      <c r="T57" s="71"/>
      <c r="U57" s="71"/>
      <c r="V57" s="71"/>
      <c r="W57" s="71"/>
      <c r="X57" s="71"/>
      <c r="Y57" s="71"/>
      <c r="Z57" s="70"/>
    </row>
    <row r="58" spans="1:26" ht="15.75" customHeight="1" x14ac:dyDescent="0.25">
      <c r="A58" s="72"/>
      <c r="B58" s="71"/>
      <c r="C58" s="71"/>
      <c r="D58" s="71"/>
      <c r="E58" s="71"/>
      <c r="F58" s="71"/>
      <c r="G58" s="71"/>
      <c r="H58" s="71"/>
      <c r="I58" s="71"/>
      <c r="J58" s="71"/>
      <c r="K58" s="71"/>
      <c r="L58" s="71"/>
      <c r="M58" s="71"/>
      <c r="N58" s="71"/>
      <c r="O58" s="71"/>
      <c r="P58" s="71"/>
      <c r="Q58" s="71"/>
      <c r="R58" s="71"/>
      <c r="S58" s="71"/>
      <c r="T58" s="71"/>
      <c r="U58" s="71"/>
      <c r="V58" s="71"/>
      <c r="W58" s="71"/>
      <c r="X58" s="71"/>
      <c r="Y58" s="71"/>
      <c r="Z58" s="70"/>
    </row>
    <row r="59" spans="1:26" ht="15.75" customHeight="1" x14ac:dyDescent="0.25">
      <c r="A59" s="72"/>
      <c r="B59" s="71"/>
      <c r="C59" s="71"/>
      <c r="D59" s="71"/>
      <c r="E59" s="71"/>
      <c r="F59" s="71"/>
      <c r="G59" s="71"/>
      <c r="H59" s="71"/>
      <c r="I59" s="71"/>
      <c r="J59" s="71"/>
      <c r="K59" s="71"/>
      <c r="L59" s="71"/>
      <c r="M59" s="71"/>
      <c r="N59" s="71"/>
      <c r="O59" s="71"/>
      <c r="P59" s="71"/>
      <c r="Q59" s="71"/>
      <c r="R59" s="71"/>
      <c r="S59" s="71"/>
      <c r="T59" s="71"/>
      <c r="U59" s="71"/>
      <c r="V59" s="71"/>
      <c r="W59" s="71"/>
      <c r="X59" s="71"/>
      <c r="Y59" s="71"/>
      <c r="Z59" s="70"/>
    </row>
    <row r="60" spans="1:26" ht="15.75" customHeight="1" x14ac:dyDescent="0.25">
      <c r="A60" s="72"/>
      <c r="B60" s="71"/>
      <c r="C60" s="71"/>
      <c r="D60" s="71"/>
      <c r="E60" s="71"/>
      <c r="F60" s="71"/>
      <c r="G60" s="71"/>
      <c r="H60" s="71"/>
      <c r="I60" s="71"/>
      <c r="J60" s="71"/>
      <c r="K60" s="71"/>
      <c r="L60" s="71"/>
      <c r="M60" s="71"/>
      <c r="N60" s="71"/>
      <c r="O60" s="71"/>
      <c r="P60" s="71"/>
      <c r="Q60" s="71"/>
      <c r="R60" s="71"/>
      <c r="S60" s="71"/>
      <c r="T60" s="71"/>
      <c r="U60" s="71"/>
      <c r="V60" s="71"/>
      <c r="W60" s="71"/>
      <c r="X60" s="71"/>
      <c r="Y60" s="71"/>
      <c r="Z60" s="70"/>
    </row>
    <row r="61" spans="1:26" ht="15.75" customHeight="1" x14ac:dyDescent="0.25">
      <c r="A61" s="72"/>
      <c r="B61" s="71"/>
      <c r="C61" s="71"/>
      <c r="D61" s="71"/>
      <c r="E61" s="71"/>
      <c r="F61" s="71"/>
      <c r="G61" s="71"/>
      <c r="H61" s="71"/>
      <c r="I61" s="71"/>
      <c r="J61" s="71"/>
      <c r="K61" s="71"/>
      <c r="L61" s="71"/>
      <c r="M61" s="71"/>
      <c r="N61" s="71"/>
      <c r="O61" s="71"/>
      <c r="P61" s="71"/>
      <c r="Q61" s="71"/>
      <c r="R61" s="71"/>
      <c r="S61" s="71"/>
      <c r="T61" s="71"/>
      <c r="U61" s="71"/>
      <c r="V61" s="71"/>
      <c r="W61" s="71"/>
      <c r="X61" s="71"/>
      <c r="Y61" s="71"/>
      <c r="Z61" s="70"/>
    </row>
    <row r="62" spans="1:26" ht="15.75" customHeight="1" x14ac:dyDescent="0.25">
      <c r="A62" s="72"/>
      <c r="B62" s="71"/>
      <c r="C62" s="71"/>
      <c r="D62" s="71"/>
      <c r="E62" s="71"/>
      <c r="F62" s="71"/>
      <c r="G62" s="71"/>
      <c r="H62" s="71"/>
      <c r="I62" s="71"/>
      <c r="J62" s="71"/>
      <c r="K62" s="71"/>
      <c r="L62" s="71"/>
      <c r="M62" s="71"/>
      <c r="N62" s="71"/>
      <c r="O62" s="71"/>
      <c r="P62" s="71"/>
      <c r="Q62" s="71"/>
      <c r="R62" s="71"/>
      <c r="S62" s="71"/>
      <c r="T62" s="71"/>
      <c r="U62" s="71"/>
      <c r="V62" s="71"/>
      <c r="W62" s="71"/>
      <c r="X62" s="71"/>
      <c r="Y62" s="71"/>
      <c r="Z62" s="70"/>
    </row>
    <row r="63" spans="1:26" ht="15.75" customHeight="1" x14ac:dyDescent="0.25">
      <c r="A63" s="72"/>
      <c r="B63" s="71"/>
      <c r="C63" s="71"/>
      <c r="D63" s="71"/>
      <c r="E63" s="71"/>
      <c r="F63" s="71"/>
      <c r="G63" s="71"/>
      <c r="H63" s="71"/>
      <c r="I63" s="71"/>
      <c r="J63" s="71"/>
      <c r="K63" s="71"/>
      <c r="L63" s="71"/>
      <c r="M63" s="71"/>
      <c r="N63" s="71"/>
      <c r="O63" s="71"/>
      <c r="P63" s="71"/>
      <c r="Q63" s="71"/>
      <c r="R63" s="71"/>
      <c r="S63" s="71"/>
      <c r="T63" s="71"/>
      <c r="U63" s="71"/>
      <c r="V63" s="71"/>
      <c r="W63" s="71"/>
      <c r="X63" s="71"/>
      <c r="Y63" s="71"/>
      <c r="Z63" s="70"/>
    </row>
    <row r="64" spans="1:26" ht="15.75" customHeight="1" x14ac:dyDescent="0.25">
      <c r="A64" s="72"/>
      <c r="B64" s="71"/>
      <c r="C64" s="71"/>
      <c r="D64" s="71"/>
      <c r="E64" s="71"/>
      <c r="F64" s="71"/>
      <c r="G64" s="71"/>
      <c r="H64" s="71"/>
      <c r="I64" s="71"/>
      <c r="J64" s="71"/>
      <c r="K64" s="71"/>
      <c r="L64" s="71"/>
      <c r="M64" s="71"/>
      <c r="N64" s="71"/>
      <c r="O64" s="71"/>
      <c r="P64" s="71"/>
      <c r="Q64" s="71"/>
      <c r="R64" s="71"/>
      <c r="S64" s="71"/>
      <c r="T64" s="71"/>
      <c r="U64" s="71"/>
      <c r="V64" s="71"/>
      <c r="W64" s="71"/>
      <c r="X64" s="71"/>
      <c r="Y64" s="71"/>
      <c r="Z64" s="70"/>
    </row>
    <row r="65" spans="1:26" ht="15.75" customHeight="1" x14ac:dyDescent="0.25">
      <c r="A65" s="72"/>
      <c r="B65" s="71"/>
      <c r="C65" s="71"/>
      <c r="D65" s="71"/>
      <c r="E65" s="71"/>
      <c r="F65" s="71"/>
      <c r="G65" s="71"/>
      <c r="H65" s="71"/>
      <c r="I65" s="71"/>
      <c r="J65" s="71"/>
      <c r="K65" s="71"/>
      <c r="L65" s="71"/>
      <c r="M65" s="71"/>
      <c r="N65" s="71"/>
      <c r="O65" s="71"/>
      <c r="P65" s="71"/>
      <c r="Q65" s="71"/>
      <c r="R65" s="71"/>
      <c r="S65" s="71"/>
      <c r="T65" s="71"/>
      <c r="U65" s="71"/>
      <c r="V65" s="71"/>
      <c r="W65" s="71"/>
      <c r="X65" s="71"/>
      <c r="Y65" s="71"/>
      <c r="Z65" s="70"/>
    </row>
    <row r="66" spans="1:26" ht="15.75" customHeight="1" x14ac:dyDescent="0.25">
      <c r="A66" s="72"/>
      <c r="B66" s="71"/>
      <c r="C66" s="71"/>
      <c r="D66" s="71"/>
      <c r="E66" s="71"/>
      <c r="F66" s="71"/>
      <c r="G66" s="71"/>
      <c r="H66" s="71"/>
      <c r="I66" s="71"/>
      <c r="J66" s="71"/>
      <c r="K66" s="71"/>
      <c r="L66" s="71"/>
      <c r="M66" s="71"/>
      <c r="N66" s="71"/>
      <c r="O66" s="71"/>
      <c r="P66" s="71"/>
      <c r="Q66" s="71"/>
      <c r="R66" s="71"/>
      <c r="S66" s="71"/>
      <c r="T66" s="71"/>
      <c r="U66" s="71"/>
      <c r="V66" s="71"/>
      <c r="W66" s="71"/>
      <c r="X66" s="71"/>
      <c r="Y66" s="71"/>
      <c r="Z66" s="70"/>
    </row>
    <row r="67" spans="1:26" ht="15.75" customHeight="1" x14ac:dyDescent="0.25">
      <c r="A67" s="72"/>
      <c r="B67" s="71"/>
      <c r="C67" s="71"/>
      <c r="D67" s="71"/>
      <c r="E67" s="71"/>
      <c r="F67" s="71"/>
      <c r="G67" s="71"/>
      <c r="H67" s="71"/>
      <c r="I67" s="71"/>
      <c r="J67" s="71"/>
      <c r="K67" s="71"/>
      <c r="L67" s="71"/>
      <c r="M67" s="71"/>
      <c r="N67" s="71"/>
      <c r="O67" s="71"/>
      <c r="P67" s="71"/>
      <c r="Q67" s="71"/>
      <c r="R67" s="71"/>
      <c r="S67" s="71"/>
      <c r="T67" s="71"/>
      <c r="U67" s="71"/>
      <c r="V67" s="71"/>
      <c r="W67" s="71"/>
      <c r="X67" s="71"/>
      <c r="Y67" s="71"/>
      <c r="Z67" s="70"/>
    </row>
    <row r="68" spans="1:26" ht="15.75" customHeight="1" x14ac:dyDescent="0.25">
      <c r="A68" s="72"/>
      <c r="B68" s="71"/>
      <c r="C68" s="71"/>
      <c r="D68" s="71"/>
      <c r="E68" s="71"/>
      <c r="F68" s="71"/>
      <c r="G68" s="71"/>
      <c r="H68" s="71"/>
      <c r="I68" s="71"/>
      <c r="J68" s="71"/>
      <c r="K68" s="71"/>
      <c r="L68" s="71"/>
      <c r="M68" s="71"/>
      <c r="N68" s="71"/>
      <c r="O68" s="71"/>
      <c r="P68" s="71"/>
      <c r="Q68" s="71"/>
      <c r="R68" s="71"/>
      <c r="S68" s="71"/>
      <c r="T68" s="71"/>
      <c r="U68" s="71"/>
      <c r="V68" s="71"/>
      <c r="W68" s="71"/>
      <c r="X68" s="71"/>
      <c r="Y68" s="71"/>
      <c r="Z68" s="70"/>
    </row>
    <row r="69" spans="1:26" ht="15.75" customHeight="1" x14ac:dyDescent="0.25">
      <c r="A69" s="72"/>
      <c r="B69" s="71"/>
      <c r="C69" s="71"/>
      <c r="D69" s="71"/>
      <c r="E69" s="71"/>
      <c r="F69" s="71"/>
      <c r="G69" s="71"/>
      <c r="H69" s="71"/>
      <c r="I69" s="71"/>
      <c r="J69" s="71"/>
      <c r="K69" s="71"/>
      <c r="L69" s="71"/>
      <c r="M69" s="71"/>
      <c r="N69" s="71"/>
      <c r="O69" s="71"/>
      <c r="P69" s="71"/>
      <c r="Q69" s="71"/>
      <c r="R69" s="71"/>
      <c r="S69" s="71"/>
      <c r="T69" s="71"/>
      <c r="U69" s="71"/>
      <c r="V69" s="71"/>
      <c r="W69" s="71"/>
      <c r="X69" s="71"/>
      <c r="Y69" s="71"/>
      <c r="Z69" s="70"/>
    </row>
    <row r="70" spans="1:26" ht="15.75" customHeight="1" x14ac:dyDescent="0.25">
      <c r="A70" s="72"/>
      <c r="B70" s="71"/>
      <c r="C70" s="71"/>
      <c r="D70" s="71"/>
      <c r="E70" s="71"/>
      <c r="F70" s="71"/>
      <c r="G70" s="71"/>
      <c r="H70" s="71"/>
      <c r="I70" s="71"/>
      <c r="J70" s="71"/>
      <c r="K70" s="71"/>
      <c r="L70" s="71"/>
      <c r="M70" s="71"/>
      <c r="N70" s="71"/>
      <c r="O70" s="71"/>
      <c r="P70" s="71"/>
      <c r="Q70" s="71"/>
      <c r="R70" s="71"/>
      <c r="S70" s="71"/>
      <c r="T70" s="71"/>
      <c r="U70" s="71"/>
      <c r="V70" s="71"/>
      <c r="W70" s="71"/>
      <c r="X70" s="71"/>
      <c r="Y70" s="71"/>
      <c r="Z70" s="70"/>
    </row>
    <row r="71" spans="1:26" ht="15.75" customHeight="1" x14ac:dyDescent="0.25">
      <c r="A71" s="72"/>
      <c r="B71" s="71"/>
      <c r="C71" s="71"/>
      <c r="D71" s="71"/>
      <c r="E71" s="71"/>
      <c r="F71" s="71"/>
      <c r="G71" s="71"/>
      <c r="H71" s="71"/>
      <c r="I71" s="71"/>
      <c r="J71" s="71"/>
      <c r="K71" s="71"/>
      <c r="L71" s="71"/>
      <c r="M71" s="71"/>
      <c r="N71" s="71"/>
      <c r="O71" s="71"/>
      <c r="P71" s="71"/>
      <c r="Q71" s="71"/>
      <c r="R71" s="71"/>
      <c r="S71" s="71"/>
      <c r="T71" s="71"/>
      <c r="U71" s="71"/>
      <c r="V71" s="71"/>
      <c r="W71" s="71"/>
      <c r="X71" s="71"/>
      <c r="Y71" s="71"/>
      <c r="Z71" s="70"/>
    </row>
    <row r="72" spans="1:26" ht="15.75" customHeight="1" x14ac:dyDescent="0.25">
      <c r="A72" s="72"/>
      <c r="B72" s="71"/>
      <c r="C72" s="71"/>
      <c r="D72" s="71"/>
      <c r="E72" s="71"/>
      <c r="F72" s="71"/>
      <c r="G72" s="71"/>
      <c r="H72" s="71"/>
      <c r="I72" s="71"/>
      <c r="J72" s="71"/>
      <c r="K72" s="71"/>
      <c r="L72" s="71"/>
      <c r="M72" s="71"/>
      <c r="N72" s="71"/>
      <c r="O72" s="71"/>
      <c r="P72" s="71"/>
      <c r="Q72" s="71"/>
      <c r="R72" s="71"/>
      <c r="S72" s="71"/>
      <c r="T72" s="71"/>
      <c r="U72" s="71"/>
      <c r="V72" s="71"/>
      <c r="W72" s="71"/>
      <c r="X72" s="71"/>
      <c r="Y72" s="71"/>
      <c r="Z72" s="70"/>
    </row>
    <row r="73" spans="1:26" ht="15.75" customHeight="1" x14ac:dyDescent="0.25">
      <c r="A73" s="72"/>
      <c r="B73" s="71"/>
      <c r="C73" s="71"/>
      <c r="D73" s="71"/>
      <c r="E73" s="71"/>
      <c r="F73" s="71"/>
      <c r="G73" s="71"/>
      <c r="H73" s="71"/>
      <c r="I73" s="71"/>
      <c r="J73" s="71"/>
      <c r="K73" s="71"/>
      <c r="L73" s="71"/>
      <c r="M73" s="71"/>
      <c r="N73" s="71"/>
      <c r="O73" s="71"/>
      <c r="P73" s="71"/>
      <c r="Q73" s="71"/>
      <c r="R73" s="71"/>
      <c r="S73" s="71"/>
      <c r="T73" s="71"/>
      <c r="U73" s="71"/>
      <c r="V73" s="71"/>
      <c r="W73" s="71"/>
      <c r="X73" s="71"/>
      <c r="Y73" s="71"/>
      <c r="Z73" s="70"/>
    </row>
    <row r="74" spans="1:26" ht="15.75" customHeight="1" x14ac:dyDescent="0.25">
      <c r="A74" s="72"/>
      <c r="B74" s="71"/>
      <c r="C74" s="71"/>
      <c r="D74" s="71"/>
      <c r="E74" s="71"/>
      <c r="F74" s="71"/>
      <c r="G74" s="71"/>
      <c r="H74" s="71"/>
      <c r="I74" s="71"/>
      <c r="J74" s="71"/>
      <c r="K74" s="71"/>
      <c r="L74" s="71"/>
      <c r="M74" s="71"/>
      <c r="N74" s="71"/>
      <c r="O74" s="71"/>
      <c r="P74" s="71"/>
      <c r="Q74" s="71"/>
      <c r="R74" s="71"/>
      <c r="S74" s="71"/>
      <c r="T74" s="71"/>
      <c r="U74" s="71"/>
      <c r="V74" s="71"/>
      <c r="W74" s="71"/>
      <c r="X74" s="71"/>
      <c r="Y74" s="71"/>
      <c r="Z74" s="70"/>
    </row>
    <row r="75" spans="1:26" ht="15.75" customHeight="1" x14ac:dyDescent="0.25">
      <c r="A75" s="72"/>
      <c r="B75" s="71"/>
      <c r="C75" s="71"/>
      <c r="D75" s="71"/>
      <c r="E75" s="71"/>
      <c r="F75" s="71"/>
      <c r="G75" s="71"/>
      <c r="H75" s="71"/>
      <c r="I75" s="71"/>
      <c r="J75" s="71"/>
      <c r="K75" s="71"/>
      <c r="L75" s="71"/>
      <c r="M75" s="71"/>
      <c r="N75" s="71"/>
      <c r="O75" s="71"/>
      <c r="P75" s="71"/>
      <c r="Q75" s="71"/>
      <c r="R75" s="71"/>
      <c r="S75" s="71"/>
      <c r="T75" s="71"/>
      <c r="U75" s="71"/>
      <c r="V75" s="71"/>
      <c r="W75" s="71"/>
      <c r="X75" s="71"/>
      <c r="Y75" s="71"/>
      <c r="Z75" s="70"/>
    </row>
    <row r="76" spans="1:26" ht="15.75" customHeight="1" x14ac:dyDescent="0.25">
      <c r="A76" s="72"/>
      <c r="B76" s="71"/>
      <c r="C76" s="71"/>
      <c r="D76" s="71"/>
      <c r="E76" s="71"/>
      <c r="F76" s="71"/>
      <c r="G76" s="71"/>
      <c r="H76" s="71"/>
      <c r="I76" s="71"/>
      <c r="J76" s="71"/>
      <c r="K76" s="71"/>
      <c r="L76" s="71"/>
      <c r="M76" s="71"/>
      <c r="N76" s="71"/>
      <c r="O76" s="71"/>
      <c r="P76" s="71"/>
      <c r="Q76" s="71"/>
      <c r="R76" s="71"/>
      <c r="S76" s="71"/>
      <c r="T76" s="71"/>
      <c r="U76" s="71"/>
      <c r="V76" s="71"/>
      <c r="W76" s="71"/>
      <c r="X76" s="71"/>
      <c r="Y76" s="71"/>
      <c r="Z76" s="70"/>
    </row>
    <row r="77" spans="1:26" ht="15.75" customHeight="1" x14ac:dyDescent="0.25">
      <c r="A77" s="72"/>
      <c r="B77" s="71"/>
      <c r="C77" s="71"/>
      <c r="D77" s="71"/>
      <c r="E77" s="71"/>
      <c r="F77" s="71"/>
      <c r="G77" s="71"/>
      <c r="H77" s="71"/>
      <c r="I77" s="71"/>
      <c r="J77" s="71"/>
      <c r="K77" s="71"/>
      <c r="L77" s="71"/>
      <c r="M77" s="71"/>
      <c r="N77" s="71"/>
      <c r="O77" s="71"/>
      <c r="P77" s="71"/>
      <c r="Q77" s="71"/>
      <c r="R77" s="71"/>
      <c r="S77" s="71"/>
      <c r="T77" s="71"/>
      <c r="U77" s="71"/>
      <c r="V77" s="71"/>
      <c r="W77" s="71"/>
      <c r="X77" s="71"/>
      <c r="Y77" s="71"/>
      <c r="Z77" s="70"/>
    </row>
    <row r="78" spans="1:26" ht="15.75" customHeight="1" x14ac:dyDescent="0.25">
      <c r="A78" s="72"/>
      <c r="B78" s="71"/>
      <c r="C78" s="71"/>
      <c r="D78" s="71"/>
      <c r="E78" s="71"/>
      <c r="F78" s="71"/>
      <c r="G78" s="71"/>
      <c r="H78" s="71"/>
      <c r="I78" s="71"/>
      <c r="J78" s="71"/>
      <c r="K78" s="71"/>
      <c r="L78" s="71"/>
      <c r="M78" s="71"/>
      <c r="N78" s="71"/>
      <c r="O78" s="71"/>
      <c r="P78" s="71"/>
      <c r="Q78" s="71"/>
      <c r="R78" s="71"/>
      <c r="S78" s="71"/>
      <c r="T78" s="71"/>
      <c r="U78" s="71"/>
      <c r="V78" s="71"/>
      <c r="W78" s="71"/>
      <c r="X78" s="71"/>
      <c r="Y78" s="71"/>
      <c r="Z78" s="70"/>
    </row>
    <row r="79" spans="1:26" ht="15.75" customHeight="1" x14ac:dyDescent="0.25">
      <c r="A79" s="72"/>
      <c r="B79" s="71"/>
      <c r="C79" s="71"/>
      <c r="D79" s="71"/>
      <c r="E79" s="71"/>
      <c r="F79" s="71"/>
      <c r="G79" s="71"/>
      <c r="H79" s="71"/>
      <c r="I79" s="71"/>
      <c r="J79" s="71"/>
      <c r="K79" s="71"/>
      <c r="L79" s="71"/>
      <c r="M79" s="71"/>
      <c r="N79" s="71"/>
      <c r="O79" s="71"/>
      <c r="P79" s="71"/>
      <c r="Q79" s="71"/>
      <c r="R79" s="71"/>
      <c r="S79" s="71"/>
      <c r="T79" s="71"/>
      <c r="U79" s="71"/>
      <c r="V79" s="71"/>
      <c r="W79" s="71"/>
      <c r="X79" s="71"/>
      <c r="Y79" s="71"/>
      <c r="Z79" s="70"/>
    </row>
    <row r="80" spans="1:26" ht="15.75" customHeight="1" x14ac:dyDescent="0.25">
      <c r="A80" s="72"/>
      <c r="B80" s="71"/>
      <c r="C80" s="71"/>
      <c r="D80" s="71"/>
      <c r="E80" s="71"/>
      <c r="F80" s="71"/>
      <c r="G80" s="71"/>
      <c r="H80" s="71"/>
      <c r="I80" s="71"/>
      <c r="J80" s="71"/>
      <c r="K80" s="71"/>
      <c r="L80" s="71"/>
      <c r="M80" s="71"/>
      <c r="N80" s="71"/>
      <c r="O80" s="71"/>
      <c r="P80" s="71"/>
      <c r="Q80" s="71"/>
      <c r="R80" s="71"/>
      <c r="S80" s="71"/>
      <c r="T80" s="71"/>
      <c r="U80" s="71"/>
      <c r="V80" s="71"/>
      <c r="W80" s="71"/>
      <c r="X80" s="71"/>
      <c r="Y80" s="71"/>
      <c r="Z80" s="70"/>
    </row>
    <row r="81" spans="1:26" ht="15.75" customHeight="1" x14ac:dyDescent="0.25">
      <c r="A81" s="72"/>
      <c r="B81" s="71"/>
      <c r="C81" s="71"/>
      <c r="D81" s="71"/>
      <c r="E81" s="71"/>
      <c r="F81" s="71"/>
      <c r="G81" s="71"/>
      <c r="H81" s="71"/>
      <c r="I81" s="71"/>
      <c r="J81" s="71"/>
      <c r="K81" s="71"/>
      <c r="L81" s="71"/>
      <c r="M81" s="71"/>
      <c r="N81" s="71"/>
      <c r="O81" s="71"/>
      <c r="P81" s="71"/>
      <c r="Q81" s="71"/>
      <c r="R81" s="71"/>
      <c r="S81" s="71"/>
      <c r="T81" s="71"/>
      <c r="U81" s="71"/>
      <c r="V81" s="71"/>
      <c r="W81" s="71"/>
      <c r="X81" s="71"/>
      <c r="Y81" s="71"/>
      <c r="Z81" s="70"/>
    </row>
    <row r="82" spans="1:26" ht="15.75" customHeight="1" x14ac:dyDescent="0.25">
      <c r="A82" s="72"/>
      <c r="B82" s="71"/>
      <c r="C82" s="71"/>
      <c r="D82" s="71"/>
      <c r="E82" s="71"/>
      <c r="F82" s="71"/>
      <c r="G82" s="71"/>
      <c r="H82" s="71"/>
      <c r="I82" s="71"/>
      <c r="J82" s="71"/>
      <c r="K82" s="71"/>
      <c r="L82" s="71"/>
      <c r="M82" s="71"/>
      <c r="N82" s="71"/>
      <c r="O82" s="71"/>
      <c r="P82" s="71"/>
      <c r="Q82" s="71"/>
      <c r="R82" s="71"/>
      <c r="S82" s="71"/>
      <c r="T82" s="71"/>
      <c r="U82" s="71"/>
      <c r="V82" s="71"/>
      <c r="W82" s="71"/>
      <c r="X82" s="71"/>
      <c r="Y82" s="71"/>
      <c r="Z82" s="70"/>
    </row>
    <row r="83" spans="1:26" ht="15.75" customHeight="1" x14ac:dyDescent="0.25">
      <c r="A83" s="72"/>
      <c r="B83" s="71"/>
      <c r="C83" s="71"/>
      <c r="D83" s="71"/>
      <c r="E83" s="73"/>
      <c r="F83" s="73"/>
      <c r="G83" s="73"/>
      <c r="H83" s="73"/>
      <c r="I83" s="73"/>
      <c r="J83" s="73"/>
      <c r="K83" s="73"/>
      <c r="L83" s="73"/>
      <c r="M83" s="73"/>
      <c r="N83" s="73"/>
      <c r="O83" s="73"/>
      <c r="P83" s="71"/>
      <c r="Q83" s="71"/>
      <c r="R83" s="71"/>
      <c r="S83" s="71"/>
      <c r="T83" s="71"/>
      <c r="U83" s="71"/>
      <c r="V83" s="71"/>
      <c r="W83" s="71"/>
      <c r="X83" s="71"/>
      <c r="Y83" s="71"/>
      <c r="Z83" s="70"/>
    </row>
    <row r="84" spans="1:26" ht="15.75" customHeight="1" x14ac:dyDescent="0.25">
      <c r="A84" s="72"/>
      <c r="B84" s="71"/>
      <c r="C84" s="71"/>
      <c r="D84" s="71"/>
      <c r="P84" s="71"/>
      <c r="Q84" s="71"/>
      <c r="R84" s="71"/>
      <c r="S84" s="71"/>
      <c r="T84" s="71"/>
      <c r="U84" s="71"/>
      <c r="V84" s="71"/>
      <c r="W84" s="71"/>
      <c r="X84" s="71"/>
      <c r="Y84" s="71"/>
      <c r="Z84" s="70"/>
    </row>
    <row r="85" spans="1:26" ht="15.75" customHeight="1" x14ac:dyDescent="0.25">
      <c r="A85" s="72"/>
      <c r="B85" s="71"/>
      <c r="C85" s="71"/>
      <c r="D85" s="71"/>
      <c r="P85" s="71"/>
      <c r="Q85" s="71"/>
      <c r="R85" s="71"/>
      <c r="S85" s="71"/>
      <c r="T85" s="71"/>
      <c r="U85" s="71"/>
      <c r="V85" s="71"/>
      <c r="W85" s="71"/>
      <c r="X85" s="71"/>
      <c r="Y85" s="71"/>
      <c r="Z85" s="70"/>
    </row>
    <row r="86" spans="1:26" ht="15.75" customHeight="1" x14ac:dyDescent="0.25">
      <c r="A86" s="72"/>
      <c r="B86" s="71"/>
      <c r="C86" s="71"/>
      <c r="D86" s="71"/>
      <c r="P86" s="71"/>
      <c r="Q86" s="71"/>
      <c r="R86" s="71"/>
      <c r="S86" s="71"/>
      <c r="T86" s="71"/>
      <c r="U86" s="71"/>
      <c r="V86" s="71"/>
      <c r="W86" s="71"/>
      <c r="X86" s="71"/>
      <c r="Y86" s="71"/>
      <c r="Z86" s="70"/>
    </row>
    <row r="87" spans="1:26" ht="15.75" customHeight="1" x14ac:dyDescent="0.25">
      <c r="A87" s="72"/>
      <c r="B87" s="71"/>
      <c r="C87" s="71"/>
      <c r="D87" s="71"/>
      <c r="P87" s="71"/>
      <c r="Q87" s="71"/>
      <c r="R87" s="71"/>
      <c r="S87" s="71"/>
      <c r="T87" s="71"/>
      <c r="U87" s="71"/>
      <c r="V87" s="71"/>
      <c r="W87" s="71"/>
      <c r="X87" s="71"/>
      <c r="Y87" s="71"/>
      <c r="Z87" s="70"/>
    </row>
    <row r="88" spans="1:26" ht="15.75" customHeight="1" x14ac:dyDescent="0.25">
      <c r="A88" s="72"/>
      <c r="B88" s="71"/>
      <c r="C88" s="71"/>
      <c r="D88" s="71"/>
      <c r="P88" s="71"/>
      <c r="Q88" s="71"/>
      <c r="R88" s="71"/>
      <c r="S88" s="71"/>
      <c r="T88" s="71"/>
      <c r="U88" s="71"/>
      <c r="V88" s="71"/>
      <c r="W88" s="71"/>
      <c r="X88" s="71"/>
      <c r="Y88" s="71"/>
      <c r="Z88" s="70"/>
    </row>
    <row r="89" spans="1:26" ht="15.75" customHeight="1" x14ac:dyDescent="0.25">
      <c r="A89" s="72"/>
      <c r="B89" s="71"/>
      <c r="C89" s="71"/>
      <c r="D89" s="71"/>
      <c r="P89" s="71"/>
      <c r="Q89" s="71"/>
      <c r="R89" s="71"/>
      <c r="S89" s="71"/>
      <c r="T89" s="71"/>
      <c r="U89" s="71"/>
      <c r="V89" s="71"/>
      <c r="W89" s="71"/>
      <c r="X89" s="71"/>
      <c r="Y89" s="71"/>
      <c r="Z89" s="70"/>
    </row>
    <row r="90" spans="1:26" ht="15.75" customHeight="1" x14ac:dyDescent="0.25">
      <c r="A90" s="72"/>
      <c r="B90" s="71"/>
      <c r="C90" s="71"/>
      <c r="D90" s="71"/>
      <c r="P90" s="71"/>
      <c r="Q90" s="71"/>
      <c r="R90" s="71"/>
      <c r="S90" s="71"/>
      <c r="T90" s="71"/>
      <c r="U90" s="71"/>
      <c r="V90" s="71"/>
      <c r="W90" s="71"/>
      <c r="X90" s="71"/>
      <c r="Y90" s="71"/>
      <c r="Z90" s="70"/>
    </row>
    <row r="91" spans="1:26" ht="15.75" customHeight="1" x14ac:dyDescent="0.25">
      <c r="A91" s="72"/>
      <c r="B91" s="71"/>
      <c r="C91" s="71"/>
      <c r="D91" s="71"/>
      <c r="P91" s="71"/>
      <c r="Q91" s="71"/>
      <c r="R91" s="71"/>
      <c r="S91" s="71"/>
      <c r="T91" s="71"/>
      <c r="U91" s="71"/>
      <c r="V91" s="71"/>
      <c r="W91" s="71"/>
      <c r="X91" s="71"/>
      <c r="Y91" s="71"/>
      <c r="Z91" s="70"/>
    </row>
    <row r="92" spans="1:26" ht="15.75" customHeight="1" x14ac:dyDescent="0.25">
      <c r="A92" s="72"/>
      <c r="B92" s="71"/>
      <c r="C92" s="71"/>
      <c r="D92" s="71"/>
      <c r="P92" s="71"/>
      <c r="Q92" s="71"/>
      <c r="R92" s="71"/>
      <c r="S92" s="71"/>
      <c r="T92" s="71"/>
      <c r="U92" s="71"/>
      <c r="V92" s="71"/>
      <c r="W92" s="71"/>
      <c r="X92" s="71"/>
      <c r="Y92" s="71"/>
      <c r="Z92" s="70"/>
    </row>
    <row r="93" spans="1:26" ht="15.75" customHeight="1" x14ac:dyDescent="0.25">
      <c r="A93" s="72"/>
      <c r="B93" s="71"/>
      <c r="C93" s="71"/>
      <c r="D93" s="71"/>
      <c r="P93" s="71"/>
      <c r="Q93" s="71"/>
      <c r="R93" s="71"/>
      <c r="S93" s="71"/>
      <c r="T93" s="71"/>
      <c r="U93" s="71"/>
      <c r="V93" s="71"/>
      <c r="W93" s="71"/>
      <c r="X93" s="71"/>
      <c r="Y93" s="71"/>
      <c r="Z93" s="70"/>
    </row>
    <row r="94" spans="1:26" ht="15.75" customHeight="1" x14ac:dyDescent="0.25">
      <c r="A94" s="72"/>
      <c r="B94" s="71"/>
      <c r="C94" s="71"/>
      <c r="D94" s="71"/>
      <c r="P94" s="71"/>
      <c r="Q94" s="71"/>
      <c r="R94" s="71"/>
      <c r="S94" s="71"/>
      <c r="T94" s="71"/>
      <c r="U94" s="71"/>
      <c r="V94" s="71"/>
      <c r="W94" s="71"/>
      <c r="X94" s="71"/>
      <c r="Y94" s="71"/>
      <c r="Z94" s="70"/>
    </row>
    <row r="95" spans="1:26" ht="15.75" customHeight="1" x14ac:dyDescent="0.25">
      <c r="A95" s="72"/>
      <c r="B95" s="71"/>
      <c r="C95" s="71"/>
      <c r="D95" s="71"/>
      <c r="E95" s="73"/>
      <c r="F95" s="73"/>
      <c r="G95" s="73"/>
      <c r="H95" s="73"/>
      <c r="I95" s="73"/>
      <c r="J95" s="73"/>
      <c r="K95" s="73"/>
      <c r="L95" s="73"/>
      <c r="M95" s="73"/>
      <c r="N95" s="73"/>
      <c r="O95" s="73"/>
      <c r="P95" s="71"/>
      <c r="Q95" s="71"/>
      <c r="R95" s="71"/>
      <c r="S95" s="71"/>
      <c r="T95" s="71"/>
      <c r="U95" s="71"/>
      <c r="V95" s="71"/>
      <c r="W95" s="71"/>
      <c r="X95" s="71"/>
      <c r="Y95" s="71"/>
      <c r="Z95" s="70"/>
    </row>
    <row r="96" spans="1:26" ht="15.75" customHeight="1" x14ac:dyDescent="0.25">
      <c r="A96" s="72"/>
      <c r="B96" s="71"/>
      <c r="C96" s="71"/>
      <c r="D96" s="71"/>
      <c r="E96" s="73"/>
      <c r="F96" s="73"/>
      <c r="G96" s="73"/>
      <c r="H96" s="73"/>
      <c r="I96" s="73"/>
      <c r="J96" s="73"/>
      <c r="K96" s="73"/>
      <c r="L96" s="73"/>
      <c r="M96" s="73"/>
      <c r="N96" s="73"/>
      <c r="O96" s="73"/>
      <c r="P96" s="71"/>
      <c r="Q96" s="71"/>
      <c r="R96" s="71"/>
      <c r="S96" s="71"/>
      <c r="T96" s="71"/>
      <c r="U96" s="71"/>
      <c r="V96" s="71"/>
      <c r="W96" s="71"/>
      <c r="X96" s="71"/>
      <c r="Y96" s="71"/>
      <c r="Z96" s="70"/>
    </row>
    <row r="97" spans="1:26" ht="15.75" customHeight="1" x14ac:dyDescent="0.25">
      <c r="A97" s="72"/>
      <c r="B97" s="71"/>
      <c r="C97" s="71"/>
      <c r="D97" s="71"/>
      <c r="E97" s="73"/>
      <c r="F97" s="73"/>
      <c r="G97" s="71"/>
      <c r="H97" s="71"/>
      <c r="I97" s="71"/>
      <c r="J97" s="71"/>
      <c r="K97" s="71"/>
      <c r="L97" s="71"/>
      <c r="M97" s="71"/>
      <c r="N97" s="71"/>
      <c r="O97" s="71"/>
      <c r="P97" s="71"/>
      <c r="Q97" s="71"/>
      <c r="R97" s="71"/>
      <c r="S97" s="71"/>
      <c r="T97" s="71"/>
      <c r="U97" s="71"/>
      <c r="V97" s="71"/>
      <c r="W97" s="71"/>
      <c r="X97" s="71"/>
      <c r="Y97" s="71"/>
      <c r="Z97" s="70"/>
    </row>
    <row r="98" spans="1:26" ht="15.75" customHeight="1" x14ac:dyDescent="0.25">
      <c r="A98" s="72"/>
      <c r="B98" s="71"/>
      <c r="C98" s="71"/>
      <c r="D98" s="71"/>
      <c r="E98" s="71"/>
      <c r="F98" s="71"/>
      <c r="G98" s="71"/>
      <c r="H98" s="71"/>
      <c r="I98" s="71"/>
      <c r="J98" s="71"/>
      <c r="K98" s="71"/>
      <c r="L98" s="71"/>
      <c r="M98" s="71"/>
      <c r="N98" s="71"/>
      <c r="O98" s="71"/>
      <c r="P98" s="71"/>
      <c r="Q98" s="71"/>
      <c r="R98" s="71"/>
      <c r="S98" s="71"/>
      <c r="T98" s="71"/>
      <c r="U98" s="71"/>
      <c r="V98" s="71"/>
      <c r="W98" s="71"/>
      <c r="X98" s="71"/>
      <c r="Y98" s="71"/>
      <c r="Z98" s="70"/>
    </row>
    <row r="99" spans="1:26" ht="15.75" customHeight="1" x14ac:dyDescent="0.25">
      <c r="A99" s="72"/>
      <c r="B99" s="71"/>
      <c r="C99" s="71"/>
      <c r="D99" s="71"/>
      <c r="E99" s="71"/>
      <c r="F99" s="71"/>
      <c r="G99" s="71"/>
      <c r="H99" s="71"/>
      <c r="I99" s="71"/>
      <c r="J99" s="71"/>
      <c r="K99" s="71"/>
      <c r="L99" s="71"/>
      <c r="M99" s="71"/>
      <c r="N99" s="71"/>
      <c r="O99" s="71"/>
      <c r="P99" s="71"/>
      <c r="Q99" s="71"/>
      <c r="R99" s="71"/>
      <c r="S99" s="71"/>
      <c r="T99" s="71"/>
      <c r="U99" s="71"/>
      <c r="V99" s="71"/>
      <c r="W99" s="71"/>
      <c r="X99" s="71"/>
      <c r="Y99" s="71"/>
      <c r="Z99" s="70"/>
    </row>
    <row r="100" spans="1:26" ht="15.75" customHeight="1" x14ac:dyDescent="0.25">
      <c r="A100" s="72"/>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0"/>
    </row>
    <row r="101" spans="1:26" ht="15.75" customHeight="1" x14ac:dyDescent="0.25">
      <c r="A101" s="72"/>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0"/>
    </row>
    <row r="102" spans="1:26" ht="15.75" customHeight="1" x14ac:dyDescent="0.25">
      <c r="A102" s="72"/>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0"/>
    </row>
    <row r="103" spans="1:26" ht="15.75" customHeight="1" x14ac:dyDescent="0.25">
      <c r="A103" s="72"/>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0"/>
    </row>
    <row r="104" spans="1:26" ht="15.75" customHeight="1" x14ac:dyDescent="0.25">
      <c r="A104" s="72"/>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0"/>
    </row>
    <row r="105" spans="1:26" ht="15.75" customHeight="1" x14ac:dyDescent="0.25">
      <c r="A105" s="72"/>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0"/>
    </row>
    <row r="106" spans="1:26" ht="15.75" customHeight="1" x14ac:dyDescent="0.25">
      <c r="A106" s="72"/>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0"/>
    </row>
    <row r="107" spans="1:26" ht="15.75" customHeight="1" x14ac:dyDescent="0.25">
      <c r="A107" s="72"/>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0"/>
    </row>
    <row r="108" spans="1:26" ht="15.75" customHeight="1" x14ac:dyDescent="0.25">
      <c r="A108" s="72"/>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0"/>
    </row>
    <row r="109" spans="1:26" ht="15.75" customHeight="1" x14ac:dyDescent="0.25">
      <c r="A109" s="72"/>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0"/>
    </row>
    <row r="110" spans="1:26" ht="15.75" customHeight="1" x14ac:dyDescent="0.25">
      <c r="A110" s="72"/>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0"/>
    </row>
    <row r="111" spans="1:26" ht="15.75" customHeight="1" x14ac:dyDescent="0.25">
      <c r="A111" s="72"/>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0"/>
    </row>
    <row r="112" spans="1:26" ht="15.75" customHeight="1" x14ac:dyDescent="0.25">
      <c r="A112" s="72"/>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0"/>
    </row>
    <row r="113" spans="1:26" ht="15.75" customHeight="1" x14ac:dyDescent="0.25">
      <c r="A113" s="72"/>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0"/>
    </row>
    <row r="114" spans="1:26" ht="15.75" customHeight="1" x14ac:dyDescent="0.25">
      <c r="A114" s="72"/>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0"/>
    </row>
    <row r="115" spans="1:26" ht="15.75" customHeight="1" x14ac:dyDescent="0.25">
      <c r="A115" s="72"/>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0"/>
    </row>
    <row r="116" spans="1:26" ht="15.75" customHeight="1" x14ac:dyDescent="0.25">
      <c r="A116" s="72"/>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0"/>
    </row>
    <row r="117" spans="1:26" ht="15.75" customHeight="1" x14ac:dyDescent="0.25">
      <c r="A117" s="72"/>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0"/>
    </row>
    <row r="118" spans="1:26" ht="15.75" customHeight="1" x14ac:dyDescent="0.25">
      <c r="A118" s="72"/>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0"/>
    </row>
    <row r="119" spans="1:26" ht="15.75" customHeight="1" x14ac:dyDescent="0.25">
      <c r="A119" s="72"/>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0"/>
    </row>
    <row r="120" spans="1:26" ht="15.75" customHeight="1" x14ac:dyDescent="0.25">
      <c r="A120" s="72"/>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0"/>
    </row>
    <row r="121" spans="1:26" ht="15.75" customHeight="1" x14ac:dyDescent="0.25">
      <c r="A121" s="72"/>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0"/>
    </row>
    <row r="122" spans="1:26" ht="15.75" customHeight="1" x14ac:dyDescent="0.25">
      <c r="A122" s="72"/>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0"/>
    </row>
    <row r="123" spans="1:26" ht="15.75" customHeight="1" x14ac:dyDescent="0.25">
      <c r="A123" s="72"/>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0"/>
    </row>
    <row r="124" spans="1:26" ht="15.75" customHeight="1" x14ac:dyDescent="0.25">
      <c r="A124" s="72"/>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0"/>
    </row>
    <row r="125" spans="1:26" ht="15.75" customHeight="1" x14ac:dyDescent="0.25">
      <c r="A125" s="72"/>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0"/>
    </row>
    <row r="126" spans="1:26" ht="15.75" customHeight="1" x14ac:dyDescent="0.25">
      <c r="A126" s="72"/>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0"/>
    </row>
    <row r="127" spans="1:26" ht="15.75" customHeight="1" x14ac:dyDescent="0.25">
      <c r="A127" s="72"/>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0"/>
    </row>
    <row r="128" spans="1:26" ht="15.75" customHeight="1" x14ac:dyDescent="0.25">
      <c r="A128" s="72"/>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0"/>
    </row>
    <row r="129" spans="1:26" ht="15.75" customHeight="1" x14ac:dyDescent="0.25">
      <c r="A129" s="72"/>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0"/>
    </row>
    <row r="130" spans="1:26" ht="15.75" customHeight="1" x14ac:dyDescent="0.25">
      <c r="A130" s="72"/>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0"/>
    </row>
    <row r="131" spans="1:26" ht="15.75" customHeight="1" x14ac:dyDescent="0.25">
      <c r="A131" s="72"/>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0"/>
    </row>
    <row r="132" spans="1:26" ht="15.75" customHeight="1" x14ac:dyDescent="0.25">
      <c r="A132" s="72"/>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0"/>
    </row>
    <row r="133" spans="1:26" ht="15.75" customHeight="1" x14ac:dyDescent="0.25">
      <c r="A133" s="72"/>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0"/>
    </row>
    <row r="134" spans="1:26" ht="15.75" customHeight="1" x14ac:dyDescent="0.25">
      <c r="A134" s="72"/>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0"/>
    </row>
    <row r="135" spans="1:26" ht="15.75" customHeight="1" x14ac:dyDescent="0.25">
      <c r="A135" s="72"/>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0"/>
    </row>
    <row r="136" spans="1:26" ht="15.75" customHeight="1" x14ac:dyDescent="0.25">
      <c r="A136" s="72"/>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0"/>
    </row>
    <row r="137" spans="1:26" ht="15.75" customHeight="1" x14ac:dyDescent="0.25">
      <c r="A137" s="72"/>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0"/>
    </row>
    <row r="138" spans="1:26" ht="15.75" customHeight="1" x14ac:dyDescent="0.25">
      <c r="A138" s="72"/>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0"/>
    </row>
    <row r="139" spans="1:26" ht="15.75" customHeight="1" x14ac:dyDescent="0.25">
      <c r="A139" s="72"/>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0"/>
    </row>
    <row r="140" spans="1:26" ht="15.75" customHeight="1" x14ac:dyDescent="0.25">
      <c r="A140" s="72"/>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0"/>
    </row>
    <row r="141" spans="1:26" ht="15.75" customHeight="1" x14ac:dyDescent="0.25">
      <c r="A141" s="72"/>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0"/>
    </row>
    <row r="142" spans="1:26" ht="15.75" customHeight="1" x14ac:dyDescent="0.25">
      <c r="A142" s="72"/>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0"/>
    </row>
    <row r="143" spans="1:26" ht="15.75" customHeight="1" x14ac:dyDescent="0.25">
      <c r="A143" s="72"/>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0"/>
    </row>
    <row r="144" spans="1:26" ht="15.75" customHeight="1" x14ac:dyDescent="0.25">
      <c r="A144" s="72"/>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0"/>
    </row>
    <row r="145" spans="1:26" ht="15.75" customHeight="1" x14ac:dyDescent="0.25">
      <c r="A145" s="72"/>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0"/>
    </row>
    <row r="146" spans="1:26" ht="15.75" customHeight="1" x14ac:dyDescent="0.25">
      <c r="A146" s="72"/>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0"/>
    </row>
    <row r="147" spans="1:26" ht="15.75" customHeight="1" x14ac:dyDescent="0.25">
      <c r="A147" s="72"/>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0"/>
    </row>
    <row r="148" spans="1:26" ht="15.75" customHeight="1" x14ac:dyDescent="0.25">
      <c r="A148" s="72"/>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0"/>
    </row>
    <row r="149" spans="1:26" ht="15.75" customHeight="1" x14ac:dyDescent="0.25">
      <c r="A149" s="72"/>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0"/>
    </row>
    <row r="150" spans="1:26" ht="15.75" customHeight="1" x14ac:dyDescent="0.25">
      <c r="A150" s="72"/>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0"/>
    </row>
    <row r="151" spans="1:26" ht="15.75" customHeight="1" x14ac:dyDescent="0.25">
      <c r="A151" s="72"/>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0"/>
    </row>
    <row r="152" spans="1:26" ht="15.75" customHeight="1" x14ac:dyDescent="0.25">
      <c r="A152" s="72"/>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0"/>
    </row>
    <row r="153" spans="1:26" ht="15.75" customHeight="1" x14ac:dyDescent="0.25">
      <c r="A153" s="72"/>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0"/>
    </row>
    <row r="154" spans="1:26" ht="15.75" customHeight="1" x14ac:dyDescent="0.25">
      <c r="A154" s="72"/>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0"/>
    </row>
    <row r="155" spans="1:26" ht="15.75" customHeight="1" x14ac:dyDescent="0.25">
      <c r="A155" s="72"/>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0"/>
    </row>
    <row r="156" spans="1:26" ht="15.75" customHeight="1" x14ac:dyDescent="0.25">
      <c r="A156" s="72"/>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0"/>
    </row>
    <row r="157" spans="1:26" ht="15.75" customHeight="1" x14ac:dyDescent="0.25">
      <c r="A157" s="72"/>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0"/>
    </row>
    <row r="158" spans="1:26" ht="15.75" customHeight="1" x14ac:dyDescent="0.25">
      <c r="A158" s="72"/>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0"/>
    </row>
    <row r="159" spans="1:26" ht="15.75" customHeight="1" x14ac:dyDescent="0.25">
      <c r="A159" s="72"/>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0"/>
    </row>
    <row r="160" spans="1:26" ht="15.75" customHeight="1" x14ac:dyDescent="0.25">
      <c r="A160" s="72"/>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0"/>
    </row>
    <row r="161" spans="1:26" ht="15.75" customHeight="1" x14ac:dyDescent="0.25">
      <c r="A161" s="72"/>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0"/>
    </row>
    <row r="162" spans="1:26" ht="15.75" customHeight="1" x14ac:dyDescent="0.25">
      <c r="A162" s="72"/>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0"/>
    </row>
    <row r="163" spans="1:26" ht="15.75" customHeight="1" x14ac:dyDescent="0.25">
      <c r="A163" s="72"/>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0"/>
    </row>
    <row r="164" spans="1:26" ht="15.75" customHeight="1" x14ac:dyDescent="0.25">
      <c r="A164" s="72"/>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0"/>
    </row>
    <row r="165" spans="1:26" ht="15.75" customHeight="1" x14ac:dyDescent="0.25">
      <c r="A165" s="72"/>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0"/>
    </row>
    <row r="166" spans="1:26" ht="15.75" customHeight="1" x14ac:dyDescent="0.25">
      <c r="A166" s="72"/>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0"/>
    </row>
    <row r="167" spans="1:26" ht="15.75" customHeight="1" x14ac:dyDescent="0.25">
      <c r="A167" s="72"/>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0"/>
    </row>
    <row r="168" spans="1:26" ht="15.75" customHeight="1" x14ac:dyDescent="0.25">
      <c r="A168" s="72"/>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0"/>
    </row>
    <row r="169" spans="1:26" ht="15.75" customHeight="1" x14ac:dyDescent="0.25">
      <c r="A169" s="72"/>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0"/>
    </row>
    <row r="170" spans="1:26" ht="15.75" customHeight="1" x14ac:dyDescent="0.25">
      <c r="A170" s="72"/>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0"/>
    </row>
    <row r="171" spans="1:26" ht="15.75" customHeight="1" x14ac:dyDescent="0.25">
      <c r="A171" s="72"/>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0"/>
    </row>
    <row r="172" spans="1:26" ht="15.75" customHeight="1" x14ac:dyDescent="0.25">
      <c r="A172" s="72"/>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0"/>
    </row>
    <row r="173" spans="1:26" ht="15.75" customHeight="1" x14ac:dyDescent="0.25">
      <c r="A173" s="72"/>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0"/>
    </row>
    <row r="174" spans="1:26" ht="15.75" customHeight="1" x14ac:dyDescent="0.25">
      <c r="A174" s="72"/>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0"/>
    </row>
    <row r="175" spans="1:26" ht="15.75" customHeight="1" x14ac:dyDescent="0.25">
      <c r="A175" s="72"/>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0"/>
    </row>
    <row r="176" spans="1:26" ht="15.75" customHeight="1" x14ac:dyDescent="0.25">
      <c r="A176" s="72"/>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0"/>
    </row>
    <row r="177" spans="1:26" ht="15.75" customHeight="1" x14ac:dyDescent="0.25">
      <c r="A177" s="72"/>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0"/>
    </row>
    <row r="178" spans="1:26" ht="15.75" customHeight="1" x14ac:dyDescent="0.25">
      <c r="A178" s="72"/>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0"/>
    </row>
    <row r="179" spans="1:26" ht="15.75" customHeight="1" x14ac:dyDescent="0.25">
      <c r="A179" s="72"/>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0"/>
    </row>
    <row r="180" spans="1:26" ht="15.75" customHeight="1" x14ac:dyDescent="0.25">
      <c r="A180" s="72"/>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0"/>
    </row>
    <row r="181" spans="1:26" ht="15.75" customHeight="1" x14ac:dyDescent="0.25">
      <c r="A181" s="72"/>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0"/>
    </row>
    <row r="182" spans="1:26" ht="15.75" customHeight="1" x14ac:dyDescent="0.25">
      <c r="A182" s="72"/>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0"/>
    </row>
    <row r="183" spans="1:26" ht="15.75" customHeight="1" x14ac:dyDescent="0.25">
      <c r="A183" s="72"/>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0"/>
    </row>
    <row r="184" spans="1:26" ht="15.75" customHeight="1" x14ac:dyDescent="0.25">
      <c r="A184" s="72"/>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0"/>
    </row>
    <row r="185" spans="1:26" ht="15.75" customHeight="1" x14ac:dyDescent="0.25">
      <c r="A185" s="72"/>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0"/>
    </row>
    <row r="186" spans="1:26" ht="15.75" customHeight="1" x14ac:dyDescent="0.25">
      <c r="A186" s="72"/>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0"/>
    </row>
    <row r="187" spans="1:26" ht="15.75" customHeight="1" x14ac:dyDescent="0.25">
      <c r="A187" s="72"/>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0"/>
    </row>
    <row r="188" spans="1:26" ht="15.75" customHeight="1" x14ac:dyDescent="0.25">
      <c r="A188" s="72"/>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0"/>
    </row>
    <row r="189" spans="1:26" ht="15.75" customHeight="1" x14ac:dyDescent="0.25">
      <c r="A189" s="72"/>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0"/>
    </row>
    <row r="190" spans="1:26" ht="15.75" customHeight="1" x14ac:dyDescent="0.25">
      <c r="A190" s="72"/>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0"/>
    </row>
    <row r="191" spans="1:26" ht="15.75" customHeight="1" x14ac:dyDescent="0.25">
      <c r="A191" s="72"/>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0"/>
    </row>
    <row r="192" spans="1:26" ht="15.75" customHeight="1" x14ac:dyDescent="0.25">
      <c r="A192" s="72"/>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0"/>
    </row>
    <row r="193" spans="1:26" ht="15.75" customHeight="1" x14ac:dyDescent="0.25">
      <c r="A193" s="72"/>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0"/>
    </row>
    <row r="194" spans="1:26" ht="15.75" customHeight="1" x14ac:dyDescent="0.25">
      <c r="A194" s="72"/>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0"/>
    </row>
    <row r="195" spans="1:26" ht="15.75" customHeight="1" x14ac:dyDescent="0.25">
      <c r="A195" s="72"/>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0"/>
    </row>
    <row r="196" spans="1:26" ht="15.75" customHeight="1" x14ac:dyDescent="0.25">
      <c r="A196" s="72"/>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0"/>
    </row>
    <row r="197" spans="1:26" ht="15.75" customHeight="1" x14ac:dyDescent="0.25">
      <c r="A197" s="72"/>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0"/>
    </row>
    <row r="198" spans="1:26" ht="15.75" customHeight="1" x14ac:dyDescent="0.25">
      <c r="A198" s="72"/>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0"/>
    </row>
    <row r="199" spans="1:26" ht="15.75" customHeight="1" x14ac:dyDescent="0.25">
      <c r="A199" s="72"/>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0"/>
    </row>
    <row r="200" spans="1:26" ht="15.75" customHeight="1" x14ac:dyDescent="0.25">
      <c r="A200" s="72"/>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0"/>
    </row>
    <row r="201" spans="1:26" ht="15.75" customHeight="1" x14ac:dyDescent="0.25">
      <c r="A201" s="72"/>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0"/>
    </row>
    <row r="202" spans="1:26" ht="15.75" customHeight="1" x14ac:dyDescent="0.25">
      <c r="A202" s="72"/>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0"/>
    </row>
    <row r="203" spans="1:26" ht="15.75" customHeight="1" x14ac:dyDescent="0.25">
      <c r="A203" s="72"/>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0"/>
    </row>
    <row r="204" spans="1:26" ht="15.75" customHeight="1" x14ac:dyDescent="0.25">
      <c r="A204" s="72"/>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0"/>
    </row>
    <row r="205" spans="1:26" ht="15.75" customHeight="1" x14ac:dyDescent="0.25">
      <c r="A205" s="72"/>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0"/>
    </row>
    <row r="206" spans="1:26" ht="15.75" customHeight="1" x14ac:dyDescent="0.25">
      <c r="A206" s="72"/>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0"/>
    </row>
    <row r="207" spans="1:26" ht="15.75" customHeight="1" x14ac:dyDescent="0.25">
      <c r="A207" s="72"/>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0"/>
    </row>
    <row r="208" spans="1:26" ht="15.75" customHeight="1" x14ac:dyDescent="0.25">
      <c r="A208" s="72"/>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0"/>
    </row>
    <row r="209" spans="1:26" ht="15.75" customHeight="1" x14ac:dyDescent="0.25">
      <c r="A209" s="72"/>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0"/>
    </row>
    <row r="210" spans="1:26" ht="15.75" customHeight="1" x14ac:dyDescent="0.25">
      <c r="A210" s="72"/>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0"/>
    </row>
    <row r="211" spans="1:26" ht="15.75" customHeight="1" x14ac:dyDescent="0.25">
      <c r="A211" s="72"/>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0"/>
    </row>
    <row r="212" spans="1:26" ht="15.75" customHeight="1" x14ac:dyDescent="0.25">
      <c r="A212" s="72"/>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0"/>
    </row>
    <row r="213" spans="1:26" ht="15.75" customHeight="1" x14ac:dyDescent="0.25">
      <c r="A213" s="72"/>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0"/>
    </row>
    <row r="214" spans="1:26" ht="15.75" customHeight="1" x14ac:dyDescent="0.25">
      <c r="A214" s="72"/>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0"/>
    </row>
    <row r="215" spans="1:26" ht="15.75" customHeight="1" x14ac:dyDescent="0.25">
      <c r="A215" s="72"/>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0"/>
    </row>
    <row r="216" spans="1:26" ht="15.75" customHeight="1" x14ac:dyDescent="0.25">
      <c r="A216" s="72"/>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0"/>
    </row>
    <row r="217" spans="1:26" ht="15.75" customHeight="1" x14ac:dyDescent="0.25">
      <c r="A217" s="72"/>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0"/>
    </row>
    <row r="218" spans="1:26" ht="15.75" customHeight="1" x14ac:dyDescent="0.25">
      <c r="A218" s="72"/>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0"/>
    </row>
    <row r="219" spans="1:26" ht="15.75" customHeight="1" x14ac:dyDescent="0.25">
      <c r="A219" s="72"/>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0"/>
    </row>
    <row r="220" spans="1:26" ht="15.75" customHeight="1" x14ac:dyDescent="0.25">
      <c r="A220" s="72"/>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0"/>
    </row>
    <row r="221" spans="1:26" ht="15.75" customHeight="1" x14ac:dyDescent="0.25">
      <c r="A221" s="72"/>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0"/>
    </row>
    <row r="222" spans="1:26" ht="15.75" customHeight="1" x14ac:dyDescent="0.25">
      <c r="A222" s="72"/>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0"/>
    </row>
    <row r="223" spans="1:26" ht="15.75" customHeight="1" x14ac:dyDescent="0.25">
      <c r="A223" s="72"/>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0"/>
    </row>
    <row r="224" spans="1:26" ht="15.75" customHeight="1" x14ac:dyDescent="0.25">
      <c r="A224" s="72"/>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0"/>
    </row>
    <row r="225" spans="1:26" ht="15.75" customHeight="1" x14ac:dyDescent="0.25">
      <c r="A225" s="72"/>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0"/>
    </row>
    <row r="226" spans="1:26" ht="15.75" customHeight="1" x14ac:dyDescent="0.25">
      <c r="A226" s="72"/>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0"/>
    </row>
    <row r="227" spans="1:26" ht="15.75" customHeight="1" x14ac:dyDescent="0.25">
      <c r="A227" s="72"/>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0"/>
    </row>
    <row r="228" spans="1:26" ht="15.75" customHeight="1" x14ac:dyDescent="0.25">
      <c r="A228" s="72"/>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0"/>
    </row>
    <row r="229" spans="1:26" ht="15.75" customHeight="1" x14ac:dyDescent="0.25">
      <c r="A229" s="72"/>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0"/>
    </row>
    <row r="230" spans="1:26" ht="15.75" customHeight="1" x14ac:dyDescent="0.25">
      <c r="A230" s="72"/>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0"/>
    </row>
    <row r="231" spans="1:26" ht="15.75" customHeight="1" x14ac:dyDescent="0.25">
      <c r="A231" s="72"/>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0"/>
    </row>
    <row r="232" spans="1:26" ht="15.75" customHeight="1" x14ac:dyDescent="0.25">
      <c r="A232" s="72"/>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0"/>
    </row>
    <row r="233" spans="1:26" ht="15.75" customHeight="1" x14ac:dyDescent="0.25">
      <c r="A233" s="72"/>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0"/>
    </row>
    <row r="234" spans="1:26" ht="15.75" customHeight="1" x14ac:dyDescent="0.25">
      <c r="A234" s="72"/>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0"/>
    </row>
    <row r="235" spans="1:26" ht="15.75" customHeight="1" x14ac:dyDescent="0.25">
      <c r="A235" s="72"/>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0"/>
    </row>
    <row r="236" spans="1:26" ht="15.75" customHeight="1" x14ac:dyDescent="0.25">
      <c r="A236" s="72"/>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0"/>
    </row>
    <row r="237" spans="1:26" ht="15.75" customHeight="1" x14ac:dyDescent="0.25">
      <c r="A237" s="72"/>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0"/>
    </row>
    <row r="238" spans="1:26" ht="15.75" customHeight="1" x14ac:dyDescent="0.25">
      <c r="A238" s="72"/>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0"/>
    </row>
    <row r="239" spans="1:26" ht="15.75" customHeight="1" x14ac:dyDescent="0.25">
      <c r="A239" s="72"/>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0"/>
    </row>
    <row r="240" spans="1:26" ht="15.75" customHeight="1" x14ac:dyDescent="0.25">
      <c r="A240" s="72"/>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0"/>
    </row>
    <row r="241" spans="1:26" ht="15.75" customHeight="1" x14ac:dyDescent="0.25">
      <c r="A241" s="72"/>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0"/>
    </row>
    <row r="242" spans="1:26" ht="15.75" customHeight="1" x14ac:dyDescent="0.25">
      <c r="A242" s="72"/>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0"/>
    </row>
    <row r="243" spans="1:26" ht="15.75" customHeight="1" x14ac:dyDescent="0.25">
      <c r="A243" s="72"/>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0"/>
    </row>
    <row r="244" spans="1:26" ht="15.75" customHeight="1" x14ac:dyDescent="0.25">
      <c r="A244" s="72"/>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0"/>
    </row>
    <row r="245" spans="1:26" ht="15.75" customHeight="1" x14ac:dyDescent="0.25">
      <c r="A245" s="72"/>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0"/>
    </row>
    <row r="246" spans="1:26" ht="15.75" customHeight="1" x14ac:dyDescent="0.25">
      <c r="A246" s="72"/>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0"/>
    </row>
    <row r="247" spans="1:26" ht="15.75" customHeight="1" x14ac:dyDescent="0.25">
      <c r="A247" s="72"/>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0"/>
    </row>
    <row r="248" spans="1:26" ht="15.75" customHeight="1" x14ac:dyDescent="0.25">
      <c r="A248" s="72"/>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0"/>
    </row>
    <row r="249" spans="1:26" ht="15.75" customHeight="1" x14ac:dyDescent="0.25">
      <c r="A249" s="72"/>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0"/>
    </row>
    <row r="250" spans="1:26" ht="15.75" customHeight="1" x14ac:dyDescent="0.25">
      <c r="A250" s="72"/>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0"/>
    </row>
    <row r="251" spans="1:26" ht="15.75" customHeight="1" x14ac:dyDescent="0.25">
      <c r="A251" s="72"/>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0"/>
    </row>
    <row r="252" spans="1:26" ht="15.75" customHeight="1" x14ac:dyDescent="0.25">
      <c r="A252" s="72"/>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0"/>
    </row>
    <row r="253" spans="1:26" ht="15.75" customHeight="1" x14ac:dyDescent="0.25">
      <c r="A253" s="72"/>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0"/>
    </row>
    <row r="254" spans="1:26" ht="15.75" customHeight="1" x14ac:dyDescent="0.25">
      <c r="A254" s="72"/>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0"/>
    </row>
    <row r="255" spans="1:26" ht="15.75" customHeight="1" x14ac:dyDescent="0.25">
      <c r="A255" s="72"/>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0"/>
    </row>
    <row r="256" spans="1:26" ht="15.75" customHeight="1" x14ac:dyDescent="0.25">
      <c r="A256" s="72"/>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0"/>
    </row>
    <row r="257" spans="1:26" ht="15.75" customHeight="1" x14ac:dyDescent="0.25">
      <c r="A257" s="72"/>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0"/>
    </row>
    <row r="258" spans="1:26" ht="15.75" customHeight="1" x14ac:dyDescent="0.25">
      <c r="A258" s="72"/>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0"/>
    </row>
    <row r="259" spans="1:26" ht="15.75" customHeight="1" x14ac:dyDescent="0.25">
      <c r="A259" s="72"/>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0"/>
    </row>
    <row r="260" spans="1:26" ht="15.75" customHeight="1" x14ac:dyDescent="0.25">
      <c r="A260" s="72"/>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0"/>
    </row>
    <row r="261" spans="1:26" ht="15.75" customHeight="1" x14ac:dyDescent="0.25">
      <c r="A261" s="72"/>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0"/>
    </row>
    <row r="262" spans="1:26" ht="15.75" customHeight="1" x14ac:dyDescent="0.25">
      <c r="A262" s="72"/>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0"/>
    </row>
    <row r="263" spans="1:26" ht="15.75" customHeight="1" x14ac:dyDescent="0.25">
      <c r="A263" s="72"/>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0"/>
    </row>
    <row r="264" spans="1:26" ht="15.75" customHeight="1" x14ac:dyDescent="0.25">
      <c r="A264" s="72"/>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0"/>
    </row>
    <row r="265" spans="1:26" ht="15.75" customHeight="1" x14ac:dyDescent="0.25">
      <c r="A265" s="72"/>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0"/>
    </row>
    <row r="266" spans="1:26" ht="15.75" customHeight="1" x14ac:dyDescent="0.25">
      <c r="A266" s="72"/>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0"/>
    </row>
    <row r="267" spans="1:26" ht="15.75" customHeight="1" x14ac:dyDescent="0.25">
      <c r="A267" s="72"/>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0"/>
    </row>
    <row r="268" spans="1:26" ht="15.75" customHeight="1" x14ac:dyDescent="0.25">
      <c r="A268" s="72"/>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0"/>
    </row>
    <row r="269" spans="1:26" ht="15.75" customHeight="1" x14ac:dyDescent="0.25">
      <c r="A269" s="72"/>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0"/>
    </row>
    <row r="270" spans="1:26" ht="15.75" customHeight="1" x14ac:dyDescent="0.25">
      <c r="A270" s="72"/>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0"/>
    </row>
    <row r="271" spans="1:26" ht="15.75" customHeight="1" x14ac:dyDescent="0.25">
      <c r="A271" s="72"/>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0"/>
    </row>
    <row r="272" spans="1:26" ht="15.75" customHeight="1" x14ac:dyDescent="0.25">
      <c r="A272" s="72"/>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0"/>
    </row>
    <row r="273" spans="1:26" ht="15.75" customHeight="1" x14ac:dyDescent="0.25">
      <c r="A273" s="72"/>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0"/>
    </row>
    <row r="274" spans="1:26" ht="15.75" customHeight="1" x14ac:dyDescent="0.25">
      <c r="A274" s="72"/>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0"/>
    </row>
    <row r="275" spans="1:26" ht="15.75" customHeight="1" x14ac:dyDescent="0.25">
      <c r="A275" s="72"/>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0"/>
    </row>
    <row r="276" spans="1:26" ht="15.75" customHeight="1" x14ac:dyDescent="0.25">
      <c r="A276" s="72"/>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0"/>
    </row>
    <row r="277" spans="1:26" ht="15.75" customHeight="1" x14ac:dyDescent="0.25">
      <c r="A277" s="72"/>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0"/>
    </row>
    <row r="278" spans="1:26" ht="15.75" customHeight="1" x14ac:dyDescent="0.25">
      <c r="A278" s="72"/>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0"/>
    </row>
    <row r="279" spans="1:26" ht="15.75" customHeight="1" x14ac:dyDescent="0.25">
      <c r="A279" s="72"/>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0"/>
    </row>
    <row r="280" spans="1:26" ht="15.75" customHeight="1" x14ac:dyDescent="0.25">
      <c r="A280" s="72"/>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0"/>
    </row>
    <row r="281" spans="1:26" ht="15.75" customHeight="1" x14ac:dyDescent="0.25">
      <c r="A281" s="72"/>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0"/>
    </row>
    <row r="282" spans="1:26" ht="15.75" customHeight="1" x14ac:dyDescent="0.25">
      <c r="A282" s="72"/>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0"/>
    </row>
    <row r="283" spans="1:26" ht="15.75" customHeight="1" x14ac:dyDescent="0.25">
      <c r="A283" s="72"/>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0"/>
    </row>
    <row r="284" spans="1:26" ht="15.75" customHeight="1" x14ac:dyDescent="0.25">
      <c r="A284" s="72"/>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0"/>
    </row>
    <row r="285" spans="1:26" ht="15.75" customHeight="1" x14ac:dyDescent="0.25">
      <c r="A285" s="72"/>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0"/>
    </row>
    <row r="286" spans="1:26" ht="15.75" customHeight="1" x14ac:dyDescent="0.25">
      <c r="A286" s="72"/>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0"/>
    </row>
    <row r="287" spans="1:26" ht="15.75" customHeight="1" x14ac:dyDescent="0.25">
      <c r="A287" s="72"/>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0"/>
    </row>
    <row r="288" spans="1:26" ht="15.75" customHeight="1" x14ac:dyDescent="0.25">
      <c r="A288" s="72"/>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0"/>
    </row>
    <row r="289" spans="1:26" ht="15.75" customHeight="1" x14ac:dyDescent="0.25">
      <c r="A289" s="72"/>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0"/>
    </row>
    <row r="290" spans="1:26" ht="15.75" customHeight="1" x14ac:dyDescent="0.25">
      <c r="A290" s="72"/>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0"/>
    </row>
    <row r="291" spans="1:26" ht="15.75" customHeight="1" x14ac:dyDescent="0.25">
      <c r="A291" s="72"/>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0"/>
    </row>
    <row r="292" spans="1:26" ht="15.75" customHeight="1" x14ac:dyDescent="0.25">
      <c r="A292" s="72"/>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0"/>
    </row>
    <row r="293" spans="1:26" ht="15.75" customHeight="1" x14ac:dyDescent="0.25">
      <c r="A293" s="72"/>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0"/>
    </row>
    <row r="294" spans="1:26" ht="15.75" customHeight="1" x14ac:dyDescent="0.25">
      <c r="A294" s="72"/>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0"/>
    </row>
    <row r="295" spans="1:26" ht="15.75" customHeight="1" x14ac:dyDescent="0.25">
      <c r="A295" s="72"/>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0"/>
    </row>
    <row r="296" spans="1:26" ht="15.75" customHeight="1" x14ac:dyDescent="0.25">
      <c r="A296" s="72"/>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0"/>
    </row>
    <row r="297" spans="1:26" ht="15.75" customHeight="1" x14ac:dyDescent="0.25">
      <c r="A297" s="72"/>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0"/>
    </row>
    <row r="298" spans="1:26" ht="15.75" customHeight="1" x14ac:dyDescent="0.25">
      <c r="A298" s="72"/>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0"/>
    </row>
    <row r="299" spans="1:26" ht="15.75" customHeight="1" x14ac:dyDescent="0.25">
      <c r="A299" s="72"/>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0"/>
    </row>
    <row r="300" spans="1:26" ht="15.75" customHeight="1" x14ac:dyDescent="0.25">
      <c r="A300" s="72"/>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0"/>
    </row>
    <row r="301" spans="1:26" ht="15.75" customHeight="1" x14ac:dyDescent="0.25">
      <c r="A301" s="72"/>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0"/>
    </row>
    <row r="302" spans="1:26" ht="15.75" customHeight="1" x14ac:dyDescent="0.25">
      <c r="A302" s="72"/>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0"/>
    </row>
    <row r="303" spans="1:26" ht="15.75" customHeight="1" x14ac:dyDescent="0.25">
      <c r="A303" s="72"/>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0"/>
    </row>
    <row r="304" spans="1:26" ht="15.75" customHeight="1" x14ac:dyDescent="0.25">
      <c r="A304" s="72"/>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0"/>
    </row>
    <row r="305" spans="1:26" ht="15.75" customHeight="1" x14ac:dyDescent="0.25">
      <c r="A305" s="72"/>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0"/>
    </row>
    <row r="306" spans="1:26" ht="15.75" customHeight="1" x14ac:dyDescent="0.25">
      <c r="A306" s="72"/>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0"/>
    </row>
    <row r="307" spans="1:26" ht="15.75" customHeight="1" x14ac:dyDescent="0.25">
      <c r="A307" s="72"/>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0"/>
    </row>
    <row r="308" spans="1:26" ht="15.75" customHeight="1" x14ac:dyDescent="0.25">
      <c r="A308" s="72"/>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0"/>
    </row>
    <row r="309" spans="1:26" ht="15.75" customHeight="1" x14ac:dyDescent="0.25">
      <c r="A309" s="72"/>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0"/>
    </row>
    <row r="310" spans="1:26" ht="15.75" customHeight="1" x14ac:dyDescent="0.25">
      <c r="A310" s="72"/>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0"/>
    </row>
    <row r="311" spans="1:26" ht="15.75" customHeight="1" x14ac:dyDescent="0.25">
      <c r="A311" s="72"/>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0"/>
    </row>
    <row r="312" spans="1:26" ht="15.75" customHeight="1" x14ac:dyDescent="0.25">
      <c r="A312" s="72"/>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0"/>
    </row>
    <row r="313" spans="1:26" ht="15.75" customHeight="1" x14ac:dyDescent="0.25">
      <c r="A313" s="72"/>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0"/>
    </row>
    <row r="314" spans="1:26" ht="15.75" customHeight="1" x14ac:dyDescent="0.25">
      <c r="A314" s="72"/>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0"/>
    </row>
    <row r="315" spans="1:26" ht="15.75" customHeight="1" x14ac:dyDescent="0.25">
      <c r="A315" s="72"/>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0"/>
    </row>
    <row r="316" spans="1:26" ht="15.75" customHeight="1" x14ac:dyDescent="0.25">
      <c r="A316" s="72"/>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0"/>
    </row>
    <row r="317" spans="1:26" ht="15.75" customHeight="1" x14ac:dyDescent="0.25">
      <c r="A317" s="72"/>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0"/>
    </row>
    <row r="318" spans="1:26" ht="15.75" customHeight="1" x14ac:dyDescent="0.25">
      <c r="A318" s="72"/>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0"/>
    </row>
    <row r="319" spans="1:26" ht="15.75" customHeight="1" x14ac:dyDescent="0.25">
      <c r="A319" s="72"/>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0"/>
    </row>
    <row r="320" spans="1:26" ht="15.75" customHeight="1" x14ac:dyDescent="0.25">
      <c r="A320" s="72"/>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0"/>
    </row>
    <row r="321" spans="1:26" ht="15.75" customHeight="1" x14ac:dyDescent="0.25">
      <c r="A321" s="72"/>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0"/>
    </row>
    <row r="322" spans="1:26" ht="15.75" customHeight="1" x14ac:dyDescent="0.25">
      <c r="A322" s="72"/>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0"/>
    </row>
    <row r="323" spans="1:26" ht="15.75" customHeight="1" x14ac:dyDescent="0.25">
      <c r="A323" s="72"/>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0"/>
    </row>
    <row r="324" spans="1:26" ht="15.75" customHeight="1" x14ac:dyDescent="0.25">
      <c r="A324" s="72"/>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0"/>
    </row>
    <row r="325" spans="1:26" ht="15.75" customHeight="1" x14ac:dyDescent="0.25">
      <c r="A325" s="72"/>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0"/>
    </row>
    <row r="326" spans="1:26" ht="15.75" customHeight="1" x14ac:dyDescent="0.25">
      <c r="A326" s="72"/>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0"/>
    </row>
    <row r="327" spans="1:26" ht="15.75" customHeight="1" x14ac:dyDescent="0.25">
      <c r="A327" s="72"/>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0"/>
    </row>
    <row r="328" spans="1:26" ht="15.75" customHeight="1" x14ac:dyDescent="0.25">
      <c r="A328" s="72"/>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0"/>
    </row>
    <row r="329" spans="1:26" ht="15.75" customHeight="1" x14ac:dyDescent="0.25">
      <c r="A329" s="72"/>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0"/>
    </row>
    <row r="330" spans="1:26" ht="15.75" customHeight="1" x14ac:dyDescent="0.25">
      <c r="A330" s="72"/>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0"/>
    </row>
    <row r="331" spans="1:26" ht="15.75" customHeight="1" x14ac:dyDescent="0.25">
      <c r="A331" s="72"/>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0"/>
    </row>
    <row r="332" spans="1:26" ht="15.75" customHeight="1" x14ac:dyDescent="0.25">
      <c r="A332" s="72"/>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0"/>
    </row>
    <row r="333" spans="1:26" ht="15.75" customHeight="1" x14ac:dyDescent="0.25">
      <c r="A333" s="72"/>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0"/>
    </row>
    <row r="334" spans="1:26" ht="15.75" customHeight="1" x14ac:dyDescent="0.25">
      <c r="A334" s="72"/>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0"/>
    </row>
    <row r="335" spans="1:26" ht="15.75" customHeight="1" x14ac:dyDescent="0.25">
      <c r="A335" s="72"/>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0"/>
    </row>
    <row r="336" spans="1:26" ht="15.75" customHeight="1" x14ac:dyDescent="0.25">
      <c r="A336" s="72"/>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0"/>
    </row>
    <row r="337" spans="1:26" ht="15.75" customHeight="1" x14ac:dyDescent="0.25">
      <c r="A337" s="72"/>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0"/>
    </row>
    <row r="338" spans="1:26" ht="15.75" customHeight="1" x14ac:dyDescent="0.25">
      <c r="A338" s="72"/>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0"/>
    </row>
    <row r="339" spans="1:26" ht="15.75" customHeight="1" x14ac:dyDescent="0.25">
      <c r="A339" s="72"/>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0"/>
    </row>
    <row r="340" spans="1:26" ht="15.75" customHeight="1" x14ac:dyDescent="0.25">
      <c r="A340" s="72"/>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0"/>
    </row>
    <row r="341" spans="1:26" ht="15.75" customHeight="1" x14ac:dyDescent="0.25">
      <c r="A341" s="72"/>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0"/>
    </row>
    <row r="342" spans="1:26" ht="15.75" customHeight="1" x14ac:dyDescent="0.25">
      <c r="A342" s="72"/>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0"/>
    </row>
    <row r="343" spans="1:26" ht="15.75" customHeight="1" x14ac:dyDescent="0.25">
      <c r="A343" s="72"/>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0"/>
    </row>
    <row r="344" spans="1:26" ht="15.75" customHeight="1" x14ac:dyDescent="0.25">
      <c r="A344" s="72"/>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0"/>
    </row>
    <row r="345" spans="1:26" ht="15.75" customHeight="1" x14ac:dyDescent="0.25">
      <c r="A345" s="72"/>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0"/>
    </row>
    <row r="346" spans="1:26" ht="15.75" customHeight="1" x14ac:dyDescent="0.25">
      <c r="A346" s="72"/>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0"/>
    </row>
    <row r="347" spans="1:26" ht="15.75" customHeight="1" x14ac:dyDescent="0.25">
      <c r="A347" s="72"/>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0"/>
    </row>
    <row r="348" spans="1:26" ht="15.75" customHeight="1" x14ac:dyDescent="0.25">
      <c r="A348" s="72"/>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0"/>
    </row>
    <row r="349" spans="1:26" ht="15.75" customHeight="1" x14ac:dyDescent="0.25">
      <c r="A349" s="72"/>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0"/>
    </row>
    <row r="350" spans="1:26" ht="15.75" customHeight="1" x14ac:dyDescent="0.25">
      <c r="A350" s="72"/>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0"/>
    </row>
    <row r="351" spans="1:26" ht="15.75" customHeight="1" x14ac:dyDescent="0.25">
      <c r="A351" s="72"/>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0"/>
    </row>
    <row r="352" spans="1:26" ht="15.75" customHeight="1" x14ac:dyDescent="0.25">
      <c r="A352" s="72"/>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0"/>
    </row>
    <row r="353" spans="1:26" ht="15.75" customHeight="1" x14ac:dyDescent="0.25">
      <c r="A353" s="72"/>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0"/>
    </row>
    <row r="354" spans="1:26" ht="15.75" customHeight="1" x14ac:dyDescent="0.25">
      <c r="A354" s="72"/>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0"/>
    </row>
    <row r="355" spans="1:26" ht="15.75" customHeight="1" x14ac:dyDescent="0.25">
      <c r="A355" s="72"/>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0"/>
    </row>
    <row r="356" spans="1:26" ht="15.75" customHeight="1" x14ac:dyDescent="0.25">
      <c r="A356" s="72"/>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0"/>
    </row>
    <row r="357" spans="1:26" ht="15.75" customHeight="1" x14ac:dyDescent="0.25">
      <c r="A357" s="72"/>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0"/>
    </row>
    <row r="358" spans="1:26" ht="15.75" customHeight="1" x14ac:dyDescent="0.25">
      <c r="A358" s="72"/>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0"/>
    </row>
    <row r="359" spans="1:26" ht="15.75" customHeight="1" x14ac:dyDescent="0.25">
      <c r="A359" s="72"/>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0"/>
    </row>
    <row r="360" spans="1:26" ht="15.75" customHeight="1" x14ac:dyDescent="0.25">
      <c r="A360" s="72"/>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0"/>
    </row>
    <row r="361" spans="1:26" ht="15.75" customHeight="1" x14ac:dyDescent="0.25">
      <c r="A361" s="72"/>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0"/>
    </row>
    <row r="362" spans="1:26" ht="15.75" customHeight="1" x14ac:dyDescent="0.25">
      <c r="A362" s="72"/>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0"/>
    </row>
    <row r="363" spans="1:26" ht="15.75" customHeight="1" x14ac:dyDescent="0.25">
      <c r="A363" s="72"/>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0"/>
    </row>
    <row r="364" spans="1:26" ht="15.75" customHeight="1" x14ac:dyDescent="0.25">
      <c r="A364" s="72"/>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0"/>
    </row>
    <row r="365" spans="1:26" ht="15.75" customHeight="1" x14ac:dyDescent="0.25">
      <c r="A365" s="72"/>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0"/>
    </row>
    <row r="366" spans="1:26" ht="15.75" customHeight="1" x14ac:dyDescent="0.25">
      <c r="A366" s="72"/>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0"/>
    </row>
    <row r="367" spans="1:26" ht="15.75" customHeight="1" x14ac:dyDescent="0.25">
      <c r="A367" s="72"/>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0"/>
    </row>
    <row r="368" spans="1:26" ht="15.75" customHeight="1" x14ac:dyDescent="0.25">
      <c r="A368" s="72"/>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0"/>
    </row>
    <row r="369" spans="1:26" ht="15.75" customHeight="1" x14ac:dyDescent="0.25">
      <c r="A369" s="72"/>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0"/>
    </row>
    <row r="370" spans="1:26" ht="15.75" customHeight="1" x14ac:dyDescent="0.25">
      <c r="A370" s="72"/>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0"/>
    </row>
    <row r="371" spans="1:26" ht="15.75" customHeight="1" x14ac:dyDescent="0.25">
      <c r="A371" s="72"/>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0"/>
    </row>
    <row r="372" spans="1:26" ht="15.75" customHeight="1" x14ac:dyDescent="0.25">
      <c r="A372" s="72"/>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0"/>
    </row>
    <row r="373" spans="1:26" ht="15.75" customHeight="1" x14ac:dyDescent="0.25">
      <c r="A373" s="72"/>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0"/>
    </row>
    <row r="374" spans="1:26" ht="15.75" customHeight="1" x14ac:dyDescent="0.25">
      <c r="A374" s="72"/>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0"/>
    </row>
    <row r="375" spans="1:26" ht="15.75" customHeight="1" x14ac:dyDescent="0.25">
      <c r="A375" s="72"/>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0"/>
    </row>
    <row r="376" spans="1:26" ht="15.75" customHeight="1" x14ac:dyDescent="0.25">
      <c r="A376" s="72"/>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0"/>
    </row>
    <row r="377" spans="1:26" ht="15.75" customHeight="1" x14ac:dyDescent="0.25">
      <c r="A377" s="72"/>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0"/>
    </row>
    <row r="378" spans="1:26" ht="15.75" customHeight="1" x14ac:dyDescent="0.25">
      <c r="A378" s="72"/>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0"/>
    </row>
    <row r="379" spans="1:26" ht="15.75" customHeight="1" x14ac:dyDescent="0.25">
      <c r="A379" s="72"/>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0"/>
    </row>
    <row r="380" spans="1:26" ht="15.75" customHeight="1" x14ac:dyDescent="0.25">
      <c r="A380" s="72"/>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0"/>
    </row>
    <row r="381" spans="1:26" ht="15.75" customHeight="1" x14ac:dyDescent="0.25">
      <c r="A381" s="72"/>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0"/>
    </row>
    <row r="382" spans="1:26" ht="15.75" customHeight="1" x14ac:dyDescent="0.25">
      <c r="A382" s="72"/>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0"/>
    </row>
    <row r="383" spans="1:26" ht="15.75" customHeight="1" x14ac:dyDescent="0.25">
      <c r="A383" s="72"/>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0"/>
    </row>
    <row r="384" spans="1:26" ht="15.75" customHeight="1" x14ac:dyDescent="0.25">
      <c r="A384" s="72"/>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0"/>
    </row>
    <row r="385" spans="1:26" ht="15.75" customHeight="1" x14ac:dyDescent="0.25">
      <c r="A385" s="72"/>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0"/>
    </row>
    <row r="386" spans="1:26" ht="15.75" customHeight="1" x14ac:dyDescent="0.25">
      <c r="A386" s="72"/>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0"/>
    </row>
    <row r="387" spans="1:26" ht="15.75" customHeight="1" x14ac:dyDescent="0.25">
      <c r="A387" s="72"/>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0"/>
    </row>
    <row r="388" spans="1:26" ht="15.75" customHeight="1" x14ac:dyDescent="0.25">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0"/>
    </row>
    <row r="389" spans="1:26" ht="15.75" customHeight="1" x14ac:dyDescent="0.25">
      <c r="A389" s="72"/>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0"/>
    </row>
    <row r="390" spans="1:26" ht="15.75" customHeight="1" x14ac:dyDescent="0.25">
      <c r="A390" s="72"/>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0"/>
    </row>
    <row r="391" spans="1:26" ht="15.75" customHeight="1" x14ac:dyDescent="0.25">
      <c r="A391" s="72"/>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0"/>
    </row>
    <row r="392" spans="1:26" ht="15.75" customHeight="1" x14ac:dyDescent="0.25">
      <c r="A392" s="72"/>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0"/>
    </row>
    <row r="393" spans="1:26" ht="15.75" customHeight="1" x14ac:dyDescent="0.25">
      <c r="A393" s="72"/>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0"/>
    </row>
    <row r="394" spans="1:26" ht="15.75" customHeight="1" x14ac:dyDescent="0.25">
      <c r="A394" s="72"/>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0"/>
    </row>
    <row r="395" spans="1:26" ht="15.75" customHeight="1" x14ac:dyDescent="0.25">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0"/>
    </row>
    <row r="396" spans="1:26" ht="15.75" customHeight="1" x14ac:dyDescent="0.25">
      <c r="A396" s="72"/>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0"/>
    </row>
    <row r="397" spans="1:26" ht="15.75" customHeight="1" x14ac:dyDescent="0.25">
      <c r="A397" s="72"/>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0"/>
    </row>
    <row r="398" spans="1:26" ht="15.75" customHeight="1" x14ac:dyDescent="0.25">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0"/>
    </row>
    <row r="399" spans="1:26" ht="15.75" customHeight="1" x14ac:dyDescent="0.25">
      <c r="A399" s="72"/>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0"/>
    </row>
    <row r="400" spans="1:26" ht="15.75" customHeight="1" x14ac:dyDescent="0.25">
      <c r="A400" s="72"/>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0"/>
    </row>
    <row r="401" spans="1:26" ht="15.75" customHeight="1" x14ac:dyDescent="0.25">
      <c r="A401" s="72"/>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0"/>
    </row>
    <row r="402" spans="1:26" ht="15.75" customHeight="1" x14ac:dyDescent="0.25">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0"/>
    </row>
    <row r="403" spans="1:26" ht="15.75" customHeight="1" x14ac:dyDescent="0.25">
      <c r="A403" s="72"/>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0"/>
    </row>
    <row r="404" spans="1:26" ht="15.75" customHeight="1" x14ac:dyDescent="0.25">
      <c r="A404" s="72"/>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0"/>
    </row>
    <row r="405" spans="1:26" ht="15.75" customHeight="1" x14ac:dyDescent="0.25">
      <c r="A405" s="72"/>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0"/>
    </row>
    <row r="406" spans="1:26" ht="15.75" customHeight="1" x14ac:dyDescent="0.25">
      <c r="A406" s="72"/>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0"/>
    </row>
    <row r="407" spans="1:26" ht="15.75" customHeight="1" x14ac:dyDescent="0.25">
      <c r="A407" s="72"/>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0"/>
    </row>
    <row r="408" spans="1:26" ht="15.75" customHeight="1" x14ac:dyDescent="0.25">
      <c r="A408" s="72"/>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0"/>
    </row>
    <row r="409" spans="1:26" ht="15.75" customHeight="1" x14ac:dyDescent="0.25">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0"/>
    </row>
    <row r="410" spans="1:26" ht="15.75" customHeight="1" x14ac:dyDescent="0.25">
      <c r="A410" s="72"/>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0"/>
    </row>
    <row r="411" spans="1:26" ht="15.75" customHeight="1" x14ac:dyDescent="0.25">
      <c r="A411" s="72"/>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0"/>
    </row>
    <row r="412" spans="1:26" ht="15.75" customHeight="1" x14ac:dyDescent="0.25">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0"/>
    </row>
    <row r="413" spans="1:26" ht="15.75" customHeight="1" x14ac:dyDescent="0.25">
      <c r="A413" s="72"/>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0"/>
    </row>
    <row r="414" spans="1:26" ht="15.75" customHeight="1" x14ac:dyDescent="0.25">
      <c r="A414" s="72"/>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0"/>
    </row>
    <row r="415" spans="1:26" ht="15.75" customHeight="1" x14ac:dyDescent="0.25">
      <c r="A415" s="72"/>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0"/>
    </row>
    <row r="416" spans="1:26" ht="15.75" customHeight="1" x14ac:dyDescent="0.25">
      <c r="A416" s="72"/>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0"/>
    </row>
    <row r="417" spans="1:26" ht="15.75" customHeight="1" x14ac:dyDescent="0.25">
      <c r="A417" s="72"/>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0"/>
    </row>
    <row r="418" spans="1:26" ht="15.75" customHeight="1" x14ac:dyDescent="0.25">
      <c r="A418" s="72"/>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0"/>
    </row>
    <row r="419" spans="1:26" ht="15.75" customHeight="1" x14ac:dyDescent="0.25">
      <c r="A419" s="72"/>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0"/>
    </row>
    <row r="420" spans="1:26" ht="15.75" customHeight="1" x14ac:dyDescent="0.25">
      <c r="A420" s="72"/>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0"/>
    </row>
    <row r="421" spans="1:26" ht="15.75" customHeight="1" x14ac:dyDescent="0.25">
      <c r="A421" s="72"/>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0"/>
    </row>
    <row r="422" spans="1:26" ht="15.75" customHeight="1" x14ac:dyDescent="0.25">
      <c r="A422" s="72"/>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0"/>
    </row>
    <row r="423" spans="1:26" ht="15.75" customHeight="1" x14ac:dyDescent="0.25">
      <c r="A423" s="72"/>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0"/>
    </row>
    <row r="424" spans="1:26" ht="15.75" customHeight="1" x14ac:dyDescent="0.25">
      <c r="A424" s="72"/>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0"/>
    </row>
    <row r="425" spans="1:26" ht="15.75" customHeight="1" x14ac:dyDescent="0.25">
      <c r="A425" s="72"/>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0"/>
    </row>
    <row r="426" spans="1:26" ht="15.75" customHeight="1" x14ac:dyDescent="0.25">
      <c r="A426" s="72"/>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0"/>
    </row>
    <row r="427" spans="1:26" ht="15.75" customHeight="1" x14ac:dyDescent="0.25">
      <c r="A427" s="72"/>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0"/>
    </row>
    <row r="428" spans="1:26" ht="15.75" customHeight="1" x14ac:dyDescent="0.25">
      <c r="A428" s="72"/>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0"/>
    </row>
    <row r="429" spans="1:26" ht="15.75" customHeight="1" x14ac:dyDescent="0.25">
      <c r="A429" s="72"/>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0"/>
    </row>
    <row r="430" spans="1:26" ht="15.75" customHeight="1" x14ac:dyDescent="0.25">
      <c r="A430" s="72"/>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0"/>
    </row>
    <row r="431" spans="1:26" ht="15.75" customHeight="1" x14ac:dyDescent="0.25">
      <c r="A431" s="72"/>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0"/>
    </row>
    <row r="432" spans="1:26" ht="15.75" customHeight="1" x14ac:dyDescent="0.25">
      <c r="A432" s="72"/>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0"/>
    </row>
    <row r="433" spans="1:26" ht="15.75" customHeight="1" x14ac:dyDescent="0.25">
      <c r="A433" s="72"/>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0"/>
    </row>
    <row r="434" spans="1:26" ht="15.75" customHeight="1" x14ac:dyDescent="0.25">
      <c r="A434" s="72"/>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0"/>
    </row>
    <row r="435" spans="1:26" ht="15.75" customHeight="1" x14ac:dyDescent="0.25">
      <c r="A435" s="72"/>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0"/>
    </row>
    <row r="436" spans="1:26" ht="15.75" customHeight="1" x14ac:dyDescent="0.25">
      <c r="A436" s="72"/>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0"/>
    </row>
    <row r="437" spans="1:26" ht="15.75" customHeight="1" x14ac:dyDescent="0.25">
      <c r="A437" s="72"/>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0"/>
    </row>
    <row r="438" spans="1:26" ht="15.75" customHeight="1" x14ac:dyDescent="0.25">
      <c r="A438" s="72"/>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0"/>
    </row>
    <row r="439" spans="1:26" ht="15.75" customHeight="1" x14ac:dyDescent="0.25">
      <c r="A439" s="72"/>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0"/>
    </row>
    <row r="440" spans="1:26" ht="15.75" customHeight="1" x14ac:dyDescent="0.25">
      <c r="A440" s="72"/>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0"/>
    </row>
    <row r="441" spans="1:26" ht="15.75" customHeight="1" x14ac:dyDescent="0.25">
      <c r="A441" s="72"/>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0"/>
    </row>
    <row r="442" spans="1:26" ht="15.75" customHeight="1" x14ac:dyDescent="0.25">
      <c r="A442" s="72"/>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0"/>
    </row>
    <row r="443" spans="1:26" ht="15.75" customHeight="1" x14ac:dyDescent="0.25">
      <c r="A443" s="72"/>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0"/>
    </row>
    <row r="444" spans="1:26" ht="15.75" customHeight="1" x14ac:dyDescent="0.25">
      <c r="A444" s="72"/>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0"/>
    </row>
    <row r="445" spans="1:26" ht="15.75" customHeight="1" x14ac:dyDescent="0.25">
      <c r="A445" s="72"/>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0"/>
    </row>
    <row r="446" spans="1:26" ht="15.75" customHeight="1" x14ac:dyDescent="0.25">
      <c r="A446" s="72"/>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0"/>
    </row>
    <row r="447" spans="1:26" ht="15.75" customHeight="1" x14ac:dyDescent="0.25">
      <c r="A447" s="72"/>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0"/>
    </row>
    <row r="448" spans="1:26" ht="15.75" customHeight="1" x14ac:dyDescent="0.25">
      <c r="A448" s="72"/>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0"/>
    </row>
    <row r="449" spans="1:26" ht="15.75" customHeight="1" x14ac:dyDescent="0.25">
      <c r="A449" s="72"/>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0"/>
    </row>
    <row r="450" spans="1:26" ht="15.75" customHeight="1" x14ac:dyDescent="0.25">
      <c r="A450" s="72"/>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0"/>
    </row>
    <row r="451" spans="1:26" ht="15.75" customHeight="1" x14ac:dyDescent="0.25">
      <c r="A451" s="72"/>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0"/>
    </row>
    <row r="452" spans="1:26" ht="15.75" customHeight="1" x14ac:dyDescent="0.25">
      <c r="A452" s="72"/>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0"/>
    </row>
    <row r="453" spans="1:26" ht="15.75" customHeight="1" x14ac:dyDescent="0.25">
      <c r="A453" s="72"/>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0"/>
    </row>
    <row r="454" spans="1:26" ht="15.75" customHeight="1" x14ac:dyDescent="0.25">
      <c r="A454" s="72"/>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0"/>
    </row>
    <row r="455" spans="1:26" ht="15.75" customHeight="1" x14ac:dyDescent="0.25">
      <c r="A455" s="72"/>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0"/>
    </row>
    <row r="456" spans="1:26" ht="15.75" customHeight="1" x14ac:dyDescent="0.25">
      <c r="A456" s="72"/>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0"/>
    </row>
    <row r="457" spans="1:26" ht="15.75" customHeight="1" x14ac:dyDescent="0.25">
      <c r="A457" s="72"/>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0"/>
    </row>
    <row r="458" spans="1:26" ht="15.75" customHeight="1" x14ac:dyDescent="0.25">
      <c r="A458" s="72"/>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0"/>
    </row>
    <row r="459" spans="1:26" ht="15.75" customHeight="1" x14ac:dyDescent="0.25">
      <c r="A459" s="72"/>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0"/>
    </row>
    <row r="460" spans="1:26" ht="15.75" customHeight="1" x14ac:dyDescent="0.25">
      <c r="A460" s="72"/>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0"/>
    </row>
    <row r="461" spans="1:26" ht="15.75" customHeight="1" x14ac:dyDescent="0.25">
      <c r="A461" s="72"/>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0"/>
    </row>
    <row r="462" spans="1:26" ht="15.75" customHeight="1" x14ac:dyDescent="0.25">
      <c r="A462" s="72"/>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0"/>
    </row>
    <row r="463" spans="1:26" ht="15.75" customHeight="1" x14ac:dyDescent="0.25">
      <c r="A463" s="72"/>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0"/>
    </row>
    <row r="464" spans="1:26" ht="15.75" customHeight="1" x14ac:dyDescent="0.25">
      <c r="A464" s="72"/>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0"/>
    </row>
    <row r="465" spans="1:26" ht="15.75" customHeight="1" x14ac:dyDescent="0.25">
      <c r="A465" s="72"/>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0"/>
    </row>
    <row r="466" spans="1:26" ht="15.75" customHeight="1" x14ac:dyDescent="0.25">
      <c r="A466" s="72"/>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0"/>
    </row>
    <row r="467" spans="1:26" ht="15.75" customHeight="1" x14ac:dyDescent="0.25">
      <c r="A467" s="72"/>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0"/>
    </row>
    <row r="468" spans="1:26" ht="15.75" customHeight="1" x14ac:dyDescent="0.25">
      <c r="A468" s="72"/>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0"/>
    </row>
    <row r="469" spans="1:26" ht="15.75" customHeight="1" x14ac:dyDescent="0.25">
      <c r="A469" s="72"/>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0"/>
    </row>
    <row r="470" spans="1:26" ht="15.75" customHeight="1" x14ac:dyDescent="0.25">
      <c r="A470" s="72"/>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0"/>
    </row>
    <row r="471" spans="1:26" ht="15.75" customHeight="1" x14ac:dyDescent="0.25">
      <c r="A471" s="72"/>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0"/>
    </row>
    <row r="472" spans="1:26" ht="15.75" customHeight="1" x14ac:dyDescent="0.25">
      <c r="A472" s="72"/>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0"/>
    </row>
    <row r="473" spans="1:26" ht="15.75" customHeight="1" x14ac:dyDescent="0.25">
      <c r="A473" s="72"/>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0"/>
    </row>
    <row r="474" spans="1:26" ht="15.75" customHeight="1" x14ac:dyDescent="0.25">
      <c r="A474" s="72"/>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0"/>
    </row>
    <row r="475" spans="1:26" ht="15.75" customHeight="1" x14ac:dyDescent="0.25">
      <c r="A475" s="72"/>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0"/>
    </row>
    <row r="476" spans="1:26" ht="15.75" customHeight="1" x14ac:dyDescent="0.25">
      <c r="A476" s="72"/>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0"/>
    </row>
    <row r="477" spans="1:26" ht="15.75" customHeight="1" x14ac:dyDescent="0.25">
      <c r="A477" s="72"/>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0"/>
    </row>
    <row r="478" spans="1:26" ht="15.75" customHeight="1" x14ac:dyDescent="0.25">
      <c r="A478" s="72"/>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0"/>
    </row>
    <row r="479" spans="1:26" ht="15.75" customHeight="1" x14ac:dyDescent="0.25">
      <c r="A479" s="72"/>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0"/>
    </row>
    <row r="480" spans="1:26" ht="15.75" customHeight="1" x14ac:dyDescent="0.25">
      <c r="A480" s="72"/>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0"/>
    </row>
    <row r="481" spans="1:26" ht="15.75" customHeight="1" x14ac:dyDescent="0.25">
      <c r="A481" s="72"/>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0"/>
    </row>
    <row r="482" spans="1:26" ht="15.75" customHeight="1" x14ac:dyDescent="0.25">
      <c r="A482" s="72"/>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0"/>
    </row>
    <row r="483" spans="1:26" ht="15.75" customHeight="1" x14ac:dyDescent="0.25">
      <c r="A483" s="72"/>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0"/>
    </row>
    <row r="484" spans="1:26" ht="15.75" customHeight="1" x14ac:dyDescent="0.25">
      <c r="A484" s="72"/>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0"/>
    </row>
    <row r="485" spans="1:26" ht="15.75" customHeight="1" x14ac:dyDescent="0.25">
      <c r="A485" s="72"/>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0"/>
    </row>
    <row r="486" spans="1:26" ht="15.75" customHeight="1" x14ac:dyDescent="0.25">
      <c r="A486" s="72"/>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0"/>
    </row>
    <row r="487" spans="1:26" ht="15.75" customHeight="1" x14ac:dyDescent="0.25">
      <c r="A487" s="72"/>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0"/>
    </row>
    <row r="488" spans="1:26" ht="15.75" customHeight="1" x14ac:dyDescent="0.25">
      <c r="A488" s="72"/>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0"/>
    </row>
    <row r="489" spans="1:26" ht="15.75" customHeight="1" x14ac:dyDescent="0.25">
      <c r="A489" s="72"/>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0"/>
    </row>
    <row r="490" spans="1:26" ht="15.75" customHeight="1" x14ac:dyDescent="0.25">
      <c r="A490" s="72"/>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0"/>
    </row>
    <row r="491" spans="1:26" ht="15.75" customHeight="1" x14ac:dyDescent="0.25">
      <c r="A491" s="72"/>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0"/>
    </row>
    <row r="492" spans="1:26" ht="15.75" customHeight="1" x14ac:dyDescent="0.25">
      <c r="A492" s="72"/>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0"/>
    </row>
    <row r="493" spans="1:26" ht="15.75" customHeight="1" x14ac:dyDescent="0.25">
      <c r="A493" s="72"/>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0"/>
    </row>
    <row r="494" spans="1:26" ht="15.75" customHeight="1" x14ac:dyDescent="0.25">
      <c r="A494" s="72"/>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0"/>
    </row>
    <row r="495" spans="1:26" ht="15.75" customHeight="1" x14ac:dyDescent="0.25">
      <c r="A495" s="72"/>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0"/>
    </row>
    <row r="496" spans="1:26" ht="15.75" customHeight="1" x14ac:dyDescent="0.25">
      <c r="A496" s="72"/>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0"/>
    </row>
    <row r="497" spans="1:26" ht="15.75" customHeight="1" x14ac:dyDescent="0.25">
      <c r="A497" s="72"/>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0"/>
    </row>
    <row r="498" spans="1:26" ht="15.75" customHeight="1" x14ac:dyDescent="0.25">
      <c r="A498" s="72"/>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0"/>
    </row>
    <row r="499" spans="1:26" ht="15.75" customHeight="1" x14ac:dyDescent="0.25">
      <c r="A499" s="72"/>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0"/>
    </row>
    <row r="500" spans="1:26" ht="15.75" customHeight="1" x14ac:dyDescent="0.25">
      <c r="A500" s="72"/>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0"/>
    </row>
    <row r="501" spans="1:26" ht="15.75" customHeight="1" x14ac:dyDescent="0.25">
      <c r="A501" s="72"/>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0"/>
    </row>
    <row r="502" spans="1:26" ht="15.75" customHeight="1" x14ac:dyDescent="0.25">
      <c r="A502" s="72"/>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0"/>
    </row>
    <row r="503" spans="1:26" ht="15.75" customHeight="1" x14ac:dyDescent="0.25">
      <c r="A503" s="72"/>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0"/>
    </row>
    <row r="504" spans="1:26" ht="15.75" customHeight="1" x14ac:dyDescent="0.25">
      <c r="A504" s="72"/>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0"/>
    </row>
    <row r="505" spans="1:26" ht="15.75" customHeight="1" x14ac:dyDescent="0.25">
      <c r="A505" s="72"/>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0"/>
    </row>
    <row r="506" spans="1:26" ht="15.75" customHeight="1" x14ac:dyDescent="0.25">
      <c r="A506" s="72"/>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0"/>
    </row>
    <row r="507" spans="1:26" ht="15.75" customHeight="1" x14ac:dyDescent="0.25">
      <c r="A507" s="72"/>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0"/>
    </row>
    <row r="508" spans="1:26" ht="15.75" customHeight="1" x14ac:dyDescent="0.25">
      <c r="A508" s="72"/>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0"/>
    </row>
    <row r="509" spans="1:26" ht="15.75" customHeight="1" x14ac:dyDescent="0.25">
      <c r="A509" s="72"/>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0"/>
    </row>
    <row r="510" spans="1:26" ht="15.75" customHeight="1" x14ac:dyDescent="0.25">
      <c r="A510" s="72"/>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0"/>
    </row>
    <row r="511" spans="1:26" ht="15.75" customHeight="1" x14ac:dyDescent="0.25">
      <c r="A511" s="72"/>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0"/>
    </row>
    <row r="512" spans="1:26" ht="15.75" customHeight="1" x14ac:dyDescent="0.25">
      <c r="A512" s="72"/>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0"/>
    </row>
    <row r="513" spans="1:26" ht="15.75" customHeight="1" x14ac:dyDescent="0.25">
      <c r="A513" s="72"/>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0"/>
    </row>
    <row r="514" spans="1:26" ht="15.75" customHeight="1" x14ac:dyDescent="0.25">
      <c r="A514" s="72"/>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0"/>
    </row>
    <row r="515" spans="1:26" ht="15.75" customHeight="1" x14ac:dyDescent="0.25">
      <c r="A515" s="72"/>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0"/>
    </row>
    <row r="516" spans="1:26" ht="15.75" customHeight="1" x14ac:dyDescent="0.25">
      <c r="A516" s="72"/>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0"/>
    </row>
    <row r="517" spans="1:26" ht="15.75" customHeight="1" x14ac:dyDescent="0.25">
      <c r="A517" s="72"/>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0"/>
    </row>
    <row r="518" spans="1:26" ht="15.75" customHeight="1" x14ac:dyDescent="0.25">
      <c r="A518" s="72"/>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0"/>
    </row>
    <row r="519" spans="1:26" ht="15.75" customHeight="1" x14ac:dyDescent="0.25">
      <c r="A519" s="72"/>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0"/>
    </row>
    <row r="520" spans="1:26" ht="15.75" customHeight="1" x14ac:dyDescent="0.25">
      <c r="A520" s="72"/>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0"/>
    </row>
    <row r="521" spans="1:26" ht="15.75" customHeight="1" x14ac:dyDescent="0.25">
      <c r="A521" s="72"/>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0"/>
    </row>
    <row r="522" spans="1:26" ht="15.75" customHeight="1" x14ac:dyDescent="0.25">
      <c r="A522" s="72"/>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0"/>
    </row>
    <row r="523" spans="1:26" ht="15.75" customHeight="1" x14ac:dyDescent="0.25">
      <c r="A523" s="72"/>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0"/>
    </row>
    <row r="524" spans="1:26" ht="15.75" customHeight="1" x14ac:dyDescent="0.25">
      <c r="A524" s="72"/>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0"/>
    </row>
    <row r="525" spans="1:26" ht="15.75" customHeight="1" x14ac:dyDescent="0.25">
      <c r="A525" s="72"/>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0"/>
    </row>
    <row r="526" spans="1:26" ht="15.75" customHeight="1" x14ac:dyDescent="0.25">
      <c r="A526" s="72"/>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0"/>
    </row>
    <row r="527" spans="1:26" ht="15.75" customHeight="1" x14ac:dyDescent="0.25">
      <c r="A527" s="72"/>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0"/>
    </row>
    <row r="528" spans="1:26" ht="15.75" customHeight="1" x14ac:dyDescent="0.25">
      <c r="A528" s="72"/>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0"/>
    </row>
    <row r="529" spans="1:26" ht="15.75" customHeight="1" x14ac:dyDescent="0.25">
      <c r="A529" s="72"/>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0"/>
    </row>
    <row r="530" spans="1:26" ht="15.75" customHeight="1" x14ac:dyDescent="0.25">
      <c r="A530" s="72"/>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0"/>
    </row>
    <row r="531" spans="1:26" ht="15.75" customHeight="1" x14ac:dyDescent="0.25">
      <c r="A531" s="72"/>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0"/>
    </row>
    <row r="532" spans="1:26" ht="15.75" customHeight="1" x14ac:dyDescent="0.25">
      <c r="A532" s="72"/>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0"/>
    </row>
    <row r="533" spans="1:26" ht="15.75" customHeight="1" x14ac:dyDescent="0.25">
      <c r="A533" s="72"/>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0"/>
    </row>
    <row r="534" spans="1:26" ht="15.75" customHeight="1" x14ac:dyDescent="0.25">
      <c r="A534" s="72"/>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0"/>
    </row>
    <row r="535" spans="1:26" ht="15.75" customHeight="1" x14ac:dyDescent="0.25">
      <c r="A535" s="72"/>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0"/>
    </row>
    <row r="536" spans="1:26" ht="15.75" customHeight="1" x14ac:dyDescent="0.25">
      <c r="A536" s="72"/>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0"/>
    </row>
    <row r="537" spans="1:26" ht="15.75" customHeight="1" x14ac:dyDescent="0.25">
      <c r="A537" s="72"/>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0"/>
    </row>
    <row r="538" spans="1:26" ht="15.75" customHeight="1" x14ac:dyDescent="0.25">
      <c r="A538" s="72"/>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0"/>
    </row>
    <row r="539" spans="1:26" ht="15.75" customHeight="1" x14ac:dyDescent="0.25">
      <c r="A539" s="72"/>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0"/>
    </row>
    <row r="540" spans="1:26" ht="15.75" customHeight="1" x14ac:dyDescent="0.25">
      <c r="A540" s="72"/>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0"/>
    </row>
    <row r="541" spans="1:26" ht="15.75" customHeight="1" x14ac:dyDescent="0.25">
      <c r="A541" s="72"/>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0"/>
    </row>
    <row r="542" spans="1:26" ht="15.75" customHeight="1" x14ac:dyDescent="0.25">
      <c r="A542" s="72"/>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0"/>
    </row>
    <row r="543" spans="1:26" ht="15.75" customHeight="1" x14ac:dyDescent="0.25">
      <c r="A543" s="72"/>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0"/>
    </row>
    <row r="544" spans="1:26" ht="15.75" customHeight="1" x14ac:dyDescent="0.25">
      <c r="A544" s="72"/>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0"/>
    </row>
    <row r="545" spans="1:26" ht="15.75" customHeight="1" x14ac:dyDescent="0.25">
      <c r="A545" s="72"/>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0"/>
    </row>
    <row r="546" spans="1:26" ht="15.75" customHeight="1" x14ac:dyDescent="0.25">
      <c r="A546" s="72"/>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0"/>
    </row>
    <row r="547" spans="1:26" ht="15.75" customHeight="1" x14ac:dyDescent="0.25">
      <c r="A547" s="72"/>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0"/>
    </row>
    <row r="548" spans="1:26" ht="15.75" customHeight="1" x14ac:dyDescent="0.25">
      <c r="A548" s="72"/>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0"/>
    </row>
    <row r="549" spans="1:26" ht="15.75" customHeight="1" x14ac:dyDescent="0.25">
      <c r="A549" s="72"/>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0"/>
    </row>
    <row r="550" spans="1:26" ht="15.75" customHeight="1" x14ac:dyDescent="0.25">
      <c r="A550" s="72"/>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0"/>
    </row>
    <row r="551" spans="1:26" ht="15.75" customHeight="1" x14ac:dyDescent="0.25">
      <c r="A551" s="72"/>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0"/>
    </row>
    <row r="552" spans="1:26" ht="15.75" customHeight="1" x14ac:dyDescent="0.25">
      <c r="A552" s="72"/>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0"/>
    </row>
    <row r="553" spans="1:26" ht="15.75" customHeight="1" x14ac:dyDescent="0.25">
      <c r="A553" s="72"/>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0"/>
    </row>
    <row r="554" spans="1:26" ht="15.75" customHeight="1" x14ac:dyDescent="0.25">
      <c r="A554" s="72"/>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0"/>
    </row>
    <row r="555" spans="1:26" ht="15.75" customHeight="1" x14ac:dyDescent="0.25">
      <c r="A555" s="72"/>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0"/>
    </row>
    <row r="556" spans="1:26" ht="15.75" customHeight="1" x14ac:dyDescent="0.25">
      <c r="A556" s="72"/>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0"/>
    </row>
    <row r="557" spans="1:26" ht="15.75" customHeight="1" x14ac:dyDescent="0.25">
      <c r="A557" s="72"/>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0"/>
    </row>
    <row r="558" spans="1:26" ht="15.75" customHeight="1" x14ac:dyDescent="0.25">
      <c r="A558" s="72"/>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0"/>
    </row>
    <row r="559" spans="1:26" ht="15.75" customHeight="1" x14ac:dyDescent="0.25">
      <c r="A559" s="72"/>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0"/>
    </row>
    <row r="560" spans="1:26" ht="15.75" customHeight="1" x14ac:dyDescent="0.25">
      <c r="A560" s="72"/>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0"/>
    </row>
    <row r="561" spans="1:26" ht="15.75" customHeight="1" x14ac:dyDescent="0.25">
      <c r="A561" s="72"/>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0"/>
    </row>
    <row r="562" spans="1:26" ht="15.75" customHeight="1" x14ac:dyDescent="0.25">
      <c r="A562" s="72"/>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0"/>
    </row>
    <row r="563" spans="1:26" ht="15.75" customHeight="1" x14ac:dyDescent="0.25">
      <c r="A563" s="72"/>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0"/>
    </row>
    <row r="564" spans="1:26" ht="15.75" customHeight="1" x14ac:dyDescent="0.25">
      <c r="A564" s="72"/>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0"/>
    </row>
    <row r="565" spans="1:26" ht="15.75" customHeight="1" x14ac:dyDescent="0.25">
      <c r="A565" s="72"/>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0"/>
    </row>
    <row r="566" spans="1:26" ht="15.75" customHeight="1" x14ac:dyDescent="0.25">
      <c r="A566" s="72"/>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0"/>
    </row>
    <row r="567" spans="1:26" ht="15.75" customHeight="1" x14ac:dyDescent="0.25">
      <c r="A567" s="72"/>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0"/>
    </row>
    <row r="568" spans="1:26" ht="15.75" customHeight="1" x14ac:dyDescent="0.25">
      <c r="A568" s="72"/>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0"/>
    </row>
    <row r="569" spans="1:26" ht="15.75" customHeight="1" x14ac:dyDescent="0.25">
      <c r="A569" s="72"/>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0"/>
    </row>
    <row r="570" spans="1:26" ht="15.75" customHeight="1" x14ac:dyDescent="0.25">
      <c r="A570" s="72"/>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0"/>
    </row>
    <row r="571" spans="1:26" ht="15.75" customHeight="1" x14ac:dyDescent="0.25">
      <c r="A571" s="72"/>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0"/>
    </row>
    <row r="572" spans="1:26" ht="15.75" customHeight="1" x14ac:dyDescent="0.25">
      <c r="A572" s="72"/>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0"/>
    </row>
    <row r="573" spans="1:26" ht="15.75" customHeight="1" x14ac:dyDescent="0.25">
      <c r="A573" s="72"/>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0"/>
    </row>
    <row r="574" spans="1:26" ht="15.75" customHeight="1" x14ac:dyDescent="0.25">
      <c r="A574" s="72"/>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0"/>
    </row>
    <row r="575" spans="1:26" ht="15.75" customHeight="1" x14ac:dyDescent="0.25">
      <c r="A575" s="72"/>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0"/>
    </row>
    <row r="576" spans="1:26" ht="15.75" customHeight="1" x14ac:dyDescent="0.25">
      <c r="A576" s="72"/>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0"/>
    </row>
    <row r="577" spans="1:26" ht="15.75" customHeight="1" x14ac:dyDescent="0.25">
      <c r="A577" s="72"/>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0"/>
    </row>
    <row r="578" spans="1:26" ht="15.75" customHeight="1" x14ac:dyDescent="0.25">
      <c r="A578" s="72"/>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0"/>
    </row>
    <row r="579" spans="1:26" ht="15.75" customHeight="1" x14ac:dyDescent="0.25">
      <c r="A579" s="72"/>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0"/>
    </row>
    <row r="580" spans="1:26" ht="15.75" customHeight="1" x14ac:dyDescent="0.25">
      <c r="A580" s="72"/>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0"/>
    </row>
    <row r="581" spans="1:26" ht="15.75" customHeight="1" x14ac:dyDescent="0.25">
      <c r="A581" s="72"/>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0"/>
    </row>
    <row r="582" spans="1:26" ht="15.75" customHeight="1" x14ac:dyDescent="0.25">
      <c r="A582" s="72"/>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0"/>
    </row>
    <row r="583" spans="1:26" ht="15.75" customHeight="1" x14ac:dyDescent="0.25">
      <c r="A583" s="72"/>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0"/>
    </row>
    <row r="584" spans="1:26" ht="15.75" customHeight="1" x14ac:dyDescent="0.25">
      <c r="A584" s="72"/>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0"/>
    </row>
    <row r="585" spans="1:26" ht="15.75" customHeight="1" x14ac:dyDescent="0.25">
      <c r="A585" s="72"/>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0"/>
    </row>
    <row r="586" spans="1:26" ht="15.75" customHeight="1" x14ac:dyDescent="0.25">
      <c r="A586" s="72"/>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0"/>
    </row>
    <row r="587" spans="1:26" ht="15.75" customHeight="1" x14ac:dyDescent="0.25">
      <c r="A587" s="72"/>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0"/>
    </row>
    <row r="588" spans="1:26" ht="15.75" customHeight="1" x14ac:dyDescent="0.25">
      <c r="A588" s="72"/>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0"/>
    </row>
    <row r="589" spans="1:26" ht="15.75" customHeight="1" x14ac:dyDescent="0.25">
      <c r="A589" s="72"/>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0"/>
    </row>
    <row r="590" spans="1:26" ht="15.75" customHeight="1" x14ac:dyDescent="0.25">
      <c r="A590" s="72"/>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0"/>
    </row>
    <row r="591" spans="1:26" ht="15.75" customHeight="1" x14ac:dyDescent="0.25">
      <c r="A591" s="72"/>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0"/>
    </row>
    <row r="592" spans="1:26" ht="15.75" customHeight="1" x14ac:dyDescent="0.25">
      <c r="A592" s="72"/>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0"/>
    </row>
    <row r="593" spans="1:26" ht="15.75" customHeight="1" x14ac:dyDescent="0.25">
      <c r="A593" s="72"/>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0"/>
    </row>
    <row r="594" spans="1:26" ht="15.75" customHeight="1" x14ac:dyDescent="0.25">
      <c r="A594" s="72"/>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0"/>
    </row>
    <row r="595" spans="1:26" ht="15.75" customHeight="1" x14ac:dyDescent="0.25">
      <c r="A595" s="72"/>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0"/>
    </row>
    <row r="596" spans="1:26" ht="15.75" customHeight="1" x14ac:dyDescent="0.25">
      <c r="A596" s="72"/>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0"/>
    </row>
    <row r="597" spans="1:26" ht="15.75" customHeight="1" x14ac:dyDescent="0.25">
      <c r="A597" s="72"/>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0"/>
    </row>
    <row r="598" spans="1:26" ht="15.75" customHeight="1" x14ac:dyDescent="0.25">
      <c r="A598" s="72"/>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0"/>
    </row>
    <row r="599" spans="1:26" ht="15.75" customHeight="1" x14ac:dyDescent="0.25">
      <c r="A599" s="72"/>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0"/>
    </row>
    <row r="600" spans="1:26" ht="15.75" customHeight="1" x14ac:dyDescent="0.25">
      <c r="A600" s="72"/>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0"/>
    </row>
    <row r="601" spans="1:26" ht="15.75" customHeight="1" x14ac:dyDescent="0.25">
      <c r="A601" s="72"/>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0"/>
    </row>
    <row r="602" spans="1:26" ht="15.75" customHeight="1" x14ac:dyDescent="0.25">
      <c r="A602" s="72"/>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0"/>
    </row>
    <row r="603" spans="1:26" ht="15.75" customHeight="1" x14ac:dyDescent="0.25">
      <c r="A603" s="72"/>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0"/>
    </row>
    <row r="604" spans="1:26" ht="15.75" customHeight="1" x14ac:dyDescent="0.25">
      <c r="A604" s="72"/>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0"/>
    </row>
    <row r="605" spans="1:26" ht="15.75" customHeight="1" x14ac:dyDescent="0.25">
      <c r="A605" s="72"/>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0"/>
    </row>
    <row r="606" spans="1:26" ht="15.75" customHeight="1" x14ac:dyDescent="0.25">
      <c r="A606" s="72"/>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0"/>
    </row>
    <row r="607" spans="1:26" ht="15.75" customHeight="1" x14ac:dyDescent="0.25">
      <c r="A607" s="72"/>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0"/>
    </row>
    <row r="608" spans="1:26" ht="15.75" customHeight="1" x14ac:dyDescent="0.25">
      <c r="A608" s="72"/>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0"/>
    </row>
    <row r="609" spans="1:26" ht="15.75" customHeight="1" x14ac:dyDescent="0.25">
      <c r="A609" s="72"/>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0"/>
    </row>
    <row r="610" spans="1:26" ht="15.75" customHeight="1" x14ac:dyDescent="0.25">
      <c r="A610" s="72"/>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0"/>
    </row>
    <row r="611" spans="1:26" ht="15.75" customHeight="1" x14ac:dyDescent="0.25">
      <c r="A611" s="72"/>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0"/>
    </row>
    <row r="612" spans="1:26" ht="15.75" customHeight="1" x14ac:dyDescent="0.25">
      <c r="A612" s="72"/>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0"/>
    </row>
    <row r="613" spans="1:26" ht="15.75" customHeight="1" x14ac:dyDescent="0.25">
      <c r="A613" s="72"/>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0"/>
    </row>
    <row r="614" spans="1:26" ht="15.75" customHeight="1" x14ac:dyDescent="0.25">
      <c r="A614" s="72"/>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0"/>
    </row>
    <row r="615" spans="1:26" ht="15.75" customHeight="1" x14ac:dyDescent="0.25">
      <c r="A615" s="72"/>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0"/>
    </row>
    <row r="616" spans="1:26" ht="15.75" customHeight="1" x14ac:dyDescent="0.25">
      <c r="A616" s="72"/>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0"/>
    </row>
    <row r="617" spans="1:26" ht="15.75" customHeight="1" x14ac:dyDescent="0.25">
      <c r="A617" s="72"/>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0"/>
    </row>
    <row r="618" spans="1:26" ht="15.75" customHeight="1" x14ac:dyDescent="0.25">
      <c r="A618" s="72"/>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0"/>
    </row>
    <row r="619" spans="1:26" ht="15.75" customHeight="1" x14ac:dyDescent="0.25">
      <c r="A619" s="72"/>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0"/>
    </row>
    <row r="620" spans="1:26" ht="15.75" customHeight="1" x14ac:dyDescent="0.25">
      <c r="A620" s="72"/>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0"/>
    </row>
    <row r="621" spans="1:26" ht="15.75" customHeight="1" x14ac:dyDescent="0.25">
      <c r="A621" s="72"/>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0"/>
    </row>
    <row r="622" spans="1:26" ht="15.75" customHeight="1" x14ac:dyDescent="0.25">
      <c r="A622" s="72"/>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0"/>
    </row>
    <row r="623" spans="1:26" ht="15.75" customHeight="1" x14ac:dyDescent="0.25">
      <c r="A623" s="72"/>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0"/>
    </row>
    <row r="624" spans="1:26" ht="15.75" customHeight="1" x14ac:dyDescent="0.25">
      <c r="A624" s="72"/>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0"/>
    </row>
    <row r="625" spans="1:26" ht="15.75" customHeight="1" x14ac:dyDescent="0.25">
      <c r="A625" s="72"/>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0"/>
    </row>
    <row r="626" spans="1:26" ht="15.75" customHeight="1" x14ac:dyDescent="0.25">
      <c r="A626" s="72"/>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0"/>
    </row>
    <row r="627" spans="1:26" ht="15.75" customHeight="1" x14ac:dyDescent="0.25">
      <c r="A627" s="72"/>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0"/>
    </row>
    <row r="628" spans="1:26" ht="15.75" customHeight="1" x14ac:dyDescent="0.25">
      <c r="A628" s="72"/>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0"/>
    </row>
    <row r="629" spans="1:26" ht="15.75" customHeight="1" x14ac:dyDescent="0.25">
      <c r="A629" s="72"/>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0"/>
    </row>
    <row r="630" spans="1:26" ht="15.75" customHeight="1" x14ac:dyDescent="0.25">
      <c r="A630" s="72"/>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0"/>
    </row>
    <row r="631" spans="1:26" ht="15.75" customHeight="1" x14ac:dyDescent="0.25">
      <c r="A631" s="72"/>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0"/>
    </row>
    <row r="632" spans="1:26" ht="15.75" customHeight="1" x14ac:dyDescent="0.25">
      <c r="A632" s="72"/>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0"/>
    </row>
    <row r="633" spans="1:26" ht="15.75" customHeight="1" x14ac:dyDescent="0.25">
      <c r="A633" s="72"/>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0"/>
    </row>
    <row r="634" spans="1:26" ht="15.75" customHeight="1" x14ac:dyDescent="0.25">
      <c r="A634" s="72"/>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0"/>
    </row>
    <row r="635" spans="1:26" ht="15.75" customHeight="1" x14ac:dyDescent="0.25">
      <c r="A635" s="72"/>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0"/>
    </row>
    <row r="636" spans="1:26" ht="15.75" customHeight="1" x14ac:dyDescent="0.25">
      <c r="A636" s="72"/>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0"/>
    </row>
    <row r="637" spans="1:26" ht="15.75" customHeight="1" x14ac:dyDescent="0.25">
      <c r="A637" s="72"/>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0"/>
    </row>
    <row r="638" spans="1:26" ht="15.75" customHeight="1" x14ac:dyDescent="0.25">
      <c r="A638" s="72"/>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0"/>
    </row>
    <row r="639" spans="1:26" ht="15.75" customHeight="1" x14ac:dyDescent="0.25">
      <c r="A639" s="72"/>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0"/>
    </row>
    <row r="640" spans="1:26" ht="15.75" customHeight="1" x14ac:dyDescent="0.25">
      <c r="A640" s="72"/>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0"/>
    </row>
    <row r="641" spans="1:26" ht="15.75" customHeight="1" x14ac:dyDescent="0.25">
      <c r="A641" s="72"/>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0"/>
    </row>
    <row r="642" spans="1:26" ht="15.75" customHeight="1" x14ac:dyDescent="0.25">
      <c r="A642" s="72"/>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0"/>
    </row>
    <row r="643" spans="1:26" ht="15.75" customHeight="1" x14ac:dyDescent="0.25">
      <c r="A643" s="72"/>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0"/>
    </row>
    <row r="644" spans="1:26" ht="15.75" customHeight="1" x14ac:dyDescent="0.25">
      <c r="A644" s="72"/>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0"/>
    </row>
    <row r="645" spans="1:26" ht="15.75" customHeight="1" x14ac:dyDescent="0.25">
      <c r="A645" s="72"/>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0"/>
    </row>
    <row r="646" spans="1:26" ht="15.75" customHeight="1" x14ac:dyDescent="0.25">
      <c r="A646" s="72"/>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0"/>
    </row>
    <row r="647" spans="1:26" ht="15.75" customHeight="1" x14ac:dyDescent="0.25">
      <c r="A647" s="72"/>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0"/>
    </row>
    <row r="648" spans="1:26" ht="15.75" customHeight="1" x14ac:dyDescent="0.25">
      <c r="A648" s="72"/>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0"/>
    </row>
    <row r="649" spans="1:26" ht="15.75" customHeight="1" x14ac:dyDescent="0.25">
      <c r="A649" s="72"/>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0"/>
    </row>
    <row r="650" spans="1:26" ht="15.75" customHeight="1" x14ac:dyDescent="0.25">
      <c r="A650" s="72"/>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0"/>
    </row>
    <row r="651" spans="1:26" ht="15.75" customHeight="1" x14ac:dyDescent="0.25">
      <c r="A651" s="72"/>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0"/>
    </row>
    <row r="652" spans="1:26" ht="15.75" customHeight="1" x14ac:dyDescent="0.25">
      <c r="A652" s="72"/>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0"/>
    </row>
    <row r="653" spans="1:26" ht="15.75" customHeight="1" x14ac:dyDescent="0.25">
      <c r="A653" s="72"/>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0"/>
    </row>
    <row r="654" spans="1:26" ht="15.75" customHeight="1" x14ac:dyDescent="0.25">
      <c r="A654" s="72"/>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0"/>
    </row>
    <row r="655" spans="1:26" ht="15.75" customHeight="1" x14ac:dyDescent="0.25">
      <c r="A655" s="72"/>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0"/>
    </row>
    <row r="656" spans="1:26" ht="15.75" customHeight="1" x14ac:dyDescent="0.25">
      <c r="A656" s="72"/>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0"/>
    </row>
    <row r="657" spans="1:26" ht="15.75" customHeight="1" x14ac:dyDescent="0.25">
      <c r="A657" s="72"/>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0"/>
    </row>
    <row r="658" spans="1:26" ht="15.75" customHeight="1" x14ac:dyDescent="0.25">
      <c r="A658" s="72"/>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0"/>
    </row>
    <row r="659" spans="1:26" ht="15.75" customHeight="1" x14ac:dyDescent="0.25">
      <c r="A659" s="72"/>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0"/>
    </row>
    <row r="660" spans="1:26" ht="15.75" customHeight="1" x14ac:dyDescent="0.25">
      <c r="A660" s="72"/>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0"/>
    </row>
    <row r="661" spans="1:26" ht="15.75" customHeight="1" x14ac:dyDescent="0.25">
      <c r="A661" s="72"/>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0"/>
    </row>
    <row r="662" spans="1:26" ht="15.75" customHeight="1" x14ac:dyDescent="0.25">
      <c r="A662" s="72"/>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0"/>
    </row>
    <row r="663" spans="1:26" ht="15.75" customHeight="1" x14ac:dyDescent="0.25">
      <c r="A663" s="72"/>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0"/>
    </row>
    <row r="664" spans="1:26" ht="15.75" customHeight="1" x14ac:dyDescent="0.25">
      <c r="A664" s="72"/>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0"/>
    </row>
    <row r="665" spans="1:26" ht="15.75" customHeight="1" x14ac:dyDescent="0.25">
      <c r="A665" s="72"/>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0"/>
    </row>
    <row r="666" spans="1:26" ht="15.75" customHeight="1" x14ac:dyDescent="0.25">
      <c r="A666" s="72"/>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0"/>
    </row>
    <row r="667" spans="1:26" ht="15.75" customHeight="1" x14ac:dyDescent="0.25">
      <c r="A667" s="72"/>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0"/>
    </row>
    <row r="668" spans="1:26" ht="15.75" customHeight="1" x14ac:dyDescent="0.25">
      <c r="A668" s="72"/>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0"/>
    </row>
    <row r="669" spans="1:26" ht="15.75" customHeight="1" x14ac:dyDescent="0.25">
      <c r="A669" s="72"/>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0"/>
    </row>
    <row r="670" spans="1:26" ht="15.75" customHeight="1" x14ac:dyDescent="0.25">
      <c r="A670" s="72"/>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0"/>
    </row>
    <row r="671" spans="1:26" ht="15.75" customHeight="1" x14ac:dyDescent="0.25">
      <c r="A671" s="72"/>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0"/>
    </row>
    <row r="672" spans="1:26" ht="15.75" customHeight="1" x14ac:dyDescent="0.25">
      <c r="A672" s="72"/>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0"/>
    </row>
    <row r="673" spans="1:26" ht="15.75" customHeight="1" x14ac:dyDescent="0.25">
      <c r="A673" s="72"/>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0"/>
    </row>
    <row r="674" spans="1:26" ht="15.75" customHeight="1" x14ac:dyDescent="0.25">
      <c r="A674" s="72"/>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0"/>
    </row>
    <row r="675" spans="1:26" ht="15.75" customHeight="1" x14ac:dyDescent="0.25">
      <c r="A675" s="72"/>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0"/>
    </row>
    <row r="676" spans="1:26" ht="15.75" customHeight="1" x14ac:dyDescent="0.25">
      <c r="A676" s="72"/>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0"/>
    </row>
    <row r="677" spans="1:26" ht="15.75" customHeight="1" x14ac:dyDescent="0.25">
      <c r="A677" s="72"/>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0"/>
    </row>
    <row r="678" spans="1:26" ht="15.75" customHeight="1" x14ac:dyDescent="0.25">
      <c r="A678" s="72"/>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0"/>
    </row>
    <row r="679" spans="1:26" ht="15.75" customHeight="1" x14ac:dyDescent="0.25">
      <c r="A679" s="72"/>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0"/>
    </row>
    <row r="680" spans="1:26" ht="15.75" customHeight="1" x14ac:dyDescent="0.25">
      <c r="A680" s="72"/>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0"/>
    </row>
    <row r="681" spans="1:26" ht="15.75" customHeight="1" x14ac:dyDescent="0.25">
      <c r="A681" s="72"/>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0"/>
    </row>
    <row r="682" spans="1:26" ht="15.75" customHeight="1" x14ac:dyDescent="0.25">
      <c r="A682" s="72"/>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0"/>
    </row>
    <row r="683" spans="1:26" ht="15.75" customHeight="1" x14ac:dyDescent="0.25">
      <c r="A683" s="72"/>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0"/>
    </row>
    <row r="684" spans="1:26" ht="15.75" customHeight="1" x14ac:dyDescent="0.25">
      <c r="A684" s="72"/>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0"/>
    </row>
    <row r="685" spans="1:26" ht="15.75" customHeight="1" x14ac:dyDescent="0.25">
      <c r="A685" s="72"/>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0"/>
    </row>
    <row r="686" spans="1:26" ht="15.75" customHeight="1" x14ac:dyDescent="0.25">
      <c r="A686" s="72"/>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0"/>
    </row>
    <row r="687" spans="1:26" ht="15.75" customHeight="1" x14ac:dyDescent="0.25">
      <c r="A687" s="72"/>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0"/>
    </row>
    <row r="688" spans="1:26" ht="15.75" customHeight="1" x14ac:dyDescent="0.25">
      <c r="A688" s="72"/>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0"/>
    </row>
    <row r="689" spans="1:26" ht="15.75" customHeight="1" x14ac:dyDescent="0.25">
      <c r="A689" s="72"/>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0"/>
    </row>
    <row r="690" spans="1:26" ht="15.75" customHeight="1" x14ac:dyDescent="0.25">
      <c r="A690" s="72"/>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0"/>
    </row>
    <row r="691" spans="1:26" ht="15.75" customHeight="1" x14ac:dyDescent="0.25">
      <c r="A691" s="72"/>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0"/>
    </row>
    <row r="692" spans="1:26" ht="15.75" customHeight="1" x14ac:dyDescent="0.25">
      <c r="A692" s="72"/>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0"/>
    </row>
    <row r="693" spans="1:26" ht="15.75" customHeight="1" x14ac:dyDescent="0.25">
      <c r="A693" s="72"/>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0"/>
    </row>
    <row r="694" spans="1:26" ht="15.75" customHeight="1" x14ac:dyDescent="0.25">
      <c r="A694" s="72"/>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0"/>
    </row>
    <row r="695" spans="1:26" ht="15.75" customHeight="1" x14ac:dyDescent="0.25">
      <c r="A695" s="72"/>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0"/>
    </row>
    <row r="696" spans="1:26" ht="15.75" customHeight="1" x14ac:dyDescent="0.25">
      <c r="A696" s="72"/>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0"/>
    </row>
    <row r="697" spans="1:26" ht="15.75" customHeight="1" x14ac:dyDescent="0.25">
      <c r="A697" s="72"/>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0"/>
    </row>
    <row r="698" spans="1:26" ht="15.75" customHeight="1" x14ac:dyDescent="0.25">
      <c r="A698" s="72"/>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0"/>
    </row>
    <row r="699" spans="1:26" ht="15.75" customHeight="1" x14ac:dyDescent="0.25">
      <c r="A699" s="72"/>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0"/>
    </row>
    <row r="700" spans="1:26" ht="15.75" customHeight="1" x14ac:dyDescent="0.25">
      <c r="A700" s="72"/>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0"/>
    </row>
    <row r="701" spans="1:26" ht="15.75" customHeight="1" x14ac:dyDescent="0.25">
      <c r="A701" s="72"/>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0"/>
    </row>
    <row r="702" spans="1:26" ht="15.75" customHeight="1" x14ac:dyDescent="0.25">
      <c r="A702" s="72"/>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0"/>
    </row>
    <row r="703" spans="1:26" ht="15.75" customHeight="1" x14ac:dyDescent="0.25">
      <c r="A703" s="72"/>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0"/>
    </row>
    <row r="704" spans="1:26" ht="15.75" customHeight="1" x14ac:dyDescent="0.25">
      <c r="A704" s="72"/>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0"/>
    </row>
    <row r="705" spans="1:26" ht="15.75" customHeight="1" x14ac:dyDescent="0.25">
      <c r="A705" s="72"/>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0"/>
    </row>
    <row r="706" spans="1:26" ht="15.75" customHeight="1" x14ac:dyDescent="0.25">
      <c r="A706" s="72"/>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0"/>
    </row>
    <row r="707" spans="1:26" ht="15.75" customHeight="1" x14ac:dyDescent="0.25">
      <c r="A707" s="72"/>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0"/>
    </row>
    <row r="708" spans="1:26" ht="15.75" customHeight="1" x14ac:dyDescent="0.25">
      <c r="A708" s="72"/>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0"/>
    </row>
    <row r="709" spans="1:26" ht="15.75" customHeight="1" x14ac:dyDescent="0.25">
      <c r="A709" s="72"/>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0"/>
    </row>
    <row r="710" spans="1:26" ht="15.75" customHeight="1" x14ac:dyDescent="0.25">
      <c r="A710" s="72"/>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0"/>
    </row>
    <row r="711" spans="1:26" ht="15.75" customHeight="1" x14ac:dyDescent="0.25">
      <c r="A711" s="72"/>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0"/>
    </row>
    <row r="712" spans="1:26" ht="15.75" customHeight="1" x14ac:dyDescent="0.25">
      <c r="A712" s="72"/>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0"/>
    </row>
    <row r="713" spans="1:26" ht="15.75" customHeight="1" x14ac:dyDescent="0.25">
      <c r="A713" s="72"/>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0"/>
    </row>
    <row r="714" spans="1:26" ht="15.75" customHeight="1" x14ac:dyDescent="0.25">
      <c r="A714" s="72"/>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0"/>
    </row>
    <row r="715" spans="1:26" ht="15.75" customHeight="1" x14ac:dyDescent="0.25">
      <c r="A715" s="72"/>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0"/>
    </row>
    <row r="716" spans="1:26" ht="15.75" customHeight="1" x14ac:dyDescent="0.25">
      <c r="A716" s="72"/>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0"/>
    </row>
    <row r="717" spans="1:26" ht="15.75" customHeight="1" x14ac:dyDescent="0.25">
      <c r="A717" s="72"/>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0"/>
    </row>
    <row r="718" spans="1:26" ht="15.75" customHeight="1" x14ac:dyDescent="0.25">
      <c r="A718" s="72"/>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0"/>
    </row>
    <row r="719" spans="1:26" ht="15.75" customHeight="1" x14ac:dyDescent="0.25">
      <c r="A719" s="72"/>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0"/>
    </row>
    <row r="720" spans="1:26" ht="15.75" customHeight="1" x14ac:dyDescent="0.25">
      <c r="A720" s="72"/>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0"/>
    </row>
    <row r="721" spans="1:26" ht="15.75" customHeight="1" x14ac:dyDescent="0.25">
      <c r="A721" s="72"/>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0"/>
    </row>
    <row r="722" spans="1:26" ht="15.75" customHeight="1" x14ac:dyDescent="0.25">
      <c r="A722" s="72"/>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0"/>
    </row>
    <row r="723" spans="1:26" ht="15.75" customHeight="1" x14ac:dyDescent="0.25">
      <c r="A723" s="72"/>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0"/>
    </row>
    <row r="724" spans="1:26" ht="15.75" customHeight="1" x14ac:dyDescent="0.25">
      <c r="A724" s="72"/>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0"/>
    </row>
    <row r="725" spans="1:26" ht="15.75" customHeight="1" x14ac:dyDescent="0.25">
      <c r="A725" s="72"/>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0"/>
    </row>
    <row r="726" spans="1:26" ht="15.75" customHeight="1" x14ac:dyDescent="0.25">
      <c r="A726" s="72"/>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0"/>
    </row>
    <row r="727" spans="1:26" ht="15.75" customHeight="1" x14ac:dyDescent="0.25">
      <c r="A727" s="72"/>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0"/>
    </row>
    <row r="728" spans="1:26" ht="15.75" customHeight="1" x14ac:dyDescent="0.25">
      <c r="A728" s="72"/>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0"/>
    </row>
    <row r="729" spans="1:26" ht="15.75" customHeight="1" x14ac:dyDescent="0.25">
      <c r="A729" s="72"/>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0"/>
    </row>
    <row r="730" spans="1:26" ht="15.75" customHeight="1" x14ac:dyDescent="0.25">
      <c r="A730" s="72"/>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0"/>
    </row>
    <row r="731" spans="1:26" ht="15.75" customHeight="1" x14ac:dyDescent="0.25">
      <c r="A731" s="72"/>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0"/>
    </row>
    <row r="732" spans="1:26" ht="15.75" customHeight="1" x14ac:dyDescent="0.25">
      <c r="A732" s="72"/>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0"/>
    </row>
    <row r="733" spans="1:26" ht="15.75" customHeight="1" x14ac:dyDescent="0.25">
      <c r="A733" s="72"/>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0"/>
    </row>
    <row r="734" spans="1:26" ht="15.75" customHeight="1" x14ac:dyDescent="0.25">
      <c r="A734" s="72"/>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0"/>
    </row>
    <row r="735" spans="1:26" ht="15.75" customHeight="1" x14ac:dyDescent="0.25">
      <c r="A735" s="72"/>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0"/>
    </row>
    <row r="736" spans="1:26" ht="15.75" customHeight="1" x14ac:dyDescent="0.25">
      <c r="A736" s="72"/>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0"/>
    </row>
    <row r="737" spans="1:26" ht="15.75" customHeight="1" x14ac:dyDescent="0.25">
      <c r="A737" s="72"/>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0"/>
    </row>
    <row r="738" spans="1:26" ht="15.75" customHeight="1" x14ac:dyDescent="0.25">
      <c r="A738" s="72"/>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0"/>
    </row>
    <row r="739" spans="1:26" ht="15.75" customHeight="1" x14ac:dyDescent="0.25">
      <c r="A739" s="72"/>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0"/>
    </row>
    <row r="740" spans="1:26" ht="15.75" customHeight="1" x14ac:dyDescent="0.25">
      <c r="A740" s="72"/>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0"/>
    </row>
    <row r="741" spans="1:26" ht="15.75" customHeight="1" x14ac:dyDescent="0.25">
      <c r="A741" s="72"/>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0"/>
    </row>
    <row r="742" spans="1:26" ht="15.75" customHeight="1" x14ac:dyDescent="0.25">
      <c r="A742" s="72"/>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0"/>
    </row>
    <row r="743" spans="1:26" ht="15.75" customHeight="1" x14ac:dyDescent="0.25">
      <c r="A743" s="72"/>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0"/>
    </row>
    <row r="744" spans="1:26" ht="15.75" customHeight="1" x14ac:dyDescent="0.25">
      <c r="A744" s="72"/>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0"/>
    </row>
    <row r="745" spans="1:26" ht="15.75" customHeight="1" x14ac:dyDescent="0.25">
      <c r="A745" s="72"/>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0"/>
    </row>
    <row r="746" spans="1:26" ht="15.75" customHeight="1" x14ac:dyDescent="0.25">
      <c r="A746" s="72"/>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0"/>
    </row>
    <row r="747" spans="1:26" ht="15.75" customHeight="1" x14ac:dyDescent="0.25">
      <c r="A747" s="72"/>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0"/>
    </row>
    <row r="748" spans="1:26" ht="15.75" customHeight="1" x14ac:dyDescent="0.25">
      <c r="A748" s="72"/>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0"/>
    </row>
    <row r="749" spans="1:26" ht="15.75" customHeight="1" x14ac:dyDescent="0.25">
      <c r="A749" s="72"/>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0"/>
    </row>
    <row r="750" spans="1:26" ht="15.75" customHeight="1" x14ac:dyDescent="0.25">
      <c r="A750" s="72"/>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0"/>
    </row>
    <row r="751" spans="1:26" ht="15.75" customHeight="1" x14ac:dyDescent="0.25">
      <c r="A751" s="72"/>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0"/>
    </row>
    <row r="752" spans="1:26" ht="15.75" customHeight="1" x14ac:dyDescent="0.25">
      <c r="A752" s="72"/>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0"/>
    </row>
    <row r="753" spans="1:26" ht="15.75" customHeight="1" x14ac:dyDescent="0.25">
      <c r="A753" s="72"/>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0"/>
    </row>
    <row r="754" spans="1:26" ht="15.75" customHeight="1" x14ac:dyDescent="0.25">
      <c r="A754" s="72"/>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0"/>
    </row>
    <row r="755" spans="1:26" ht="15.75" customHeight="1" x14ac:dyDescent="0.25">
      <c r="A755" s="72"/>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0"/>
    </row>
    <row r="756" spans="1:26" ht="15.75" customHeight="1" x14ac:dyDescent="0.25">
      <c r="A756" s="72"/>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0"/>
    </row>
    <row r="757" spans="1:26" ht="15.75" customHeight="1" x14ac:dyDescent="0.25">
      <c r="A757" s="72"/>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0"/>
    </row>
    <row r="758" spans="1:26" ht="15.75" customHeight="1" x14ac:dyDescent="0.25">
      <c r="A758" s="72"/>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0"/>
    </row>
    <row r="759" spans="1:26" ht="15.75" customHeight="1" x14ac:dyDescent="0.25">
      <c r="A759" s="72"/>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0"/>
    </row>
    <row r="760" spans="1:26" ht="15.75" customHeight="1" x14ac:dyDescent="0.25">
      <c r="A760" s="72"/>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0"/>
    </row>
    <row r="761" spans="1:26" ht="15.75" customHeight="1" x14ac:dyDescent="0.25">
      <c r="A761" s="72"/>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0"/>
    </row>
    <row r="762" spans="1:26" ht="15.75" customHeight="1" x14ac:dyDescent="0.25">
      <c r="A762" s="72"/>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0"/>
    </row>
    <row r="763" spans="1:26" ht="15.75" customHeight="1" x14ac:dyDescent="0.25">
      <c r="A763" s="72"/>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0"/>
    </row>
    <row r="764" spans="1:26" ht="15.75" customHeight="1" x14ac:dyDescent="0.25">
      <c r="A764" s="72"/>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0"/>
    </row>
    <row r="765" spans="1:26" ht="15.75" customHeight="1" x14ac:dyDescent="0.25">
      <c r="A765" s="72"/>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0"/>
    </row>
    <row r="766" spans="1:26" ht="15.75" customHeight="1" x14ac:dyDescent="0.25">
      <c r="A766" s="72"/>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0"/>
    </row>
    <row r="767" spans="1:26" ht="15.75" customHeight="1" x14ac:dyDescent="0.25">
      <c r="A767" s="72"/>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0"/>
    </row>
    <row r="768" spans="1:26" ht="15.75" customHeight="1" x14ac:dyDescent="0.25">
      <c r="A768" s="72"/>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0"/>
    </row>
    <row r="769" spans="1:26" ht="15.75" customHeight="1" x14ac:dyDescent="0.25">
      <c r="A769" s="72"/>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0"/>
    </row>
    <row r="770" spans="1:26" ht="15.75" customHeight="1" x14ac:dyDescent="0.25">
      <c r="A770" s="72"/>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0"/>
    </row>
    <row r="771" spans="1:26" ht="15.75" customHeight="1" x14ac:dyDescent="0.25">
      <c r="A771" s="72"/>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0"/>
    </row>
    <row r="772" spans="1:26" ht="15.75" customHeight="1" x14ac:dyDescent="0.25">
      <c r="A772" s="72"/>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0"/>
    </row>
    <row r="773" spans="1:26" ht="15.75" customHeight="1" x14ac:dyDescent="0.25">
      <c r="A773" s="72"/>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0"/>
    </row>
    <row r="774" spans="1:26" ht="15.75" customHeight="1" x14ac:dyDescent="0.25">
      <c r="A774" s="72"/>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0"/>
    </row>
    <row r="775" spans="1:26" ht="15.75" customHeight="1" x14ac:dyDescent="0.25">
      <c r="A775" s="72"/>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0"/>
    </row>
    <row r="776" spans="1:26" ht="15.75" customHeight="1" x14ac:dyDescent="0.25">
      <c r="A776" s="72"/>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0"/>
    </row>
    <row r="777" spans="1:26" ht="15.75" customHeight="1" x14ac:dyDescent="0.25">
      <c r="A777" s="72"/>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0"/>
    </row>
    <row r="778" spans="1:26" ht="15.75" customHeight="1" x14ac:dyDescent="0.25">
      <c r="A778" s="72"/>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0"/>
    </row>
    <row r="779" spans="1:26" ht="15.75" customHeight="1" x14ac:dyDescent="0.25">
      <c r="A779" s="72"/>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0"/>
    </row>
    <row r="780" spans="1:26" ht="15.75" customHeight="1" x14ac:dyDescent="0.25">
      <c r="A780" s="72"/>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0"/>
    </row>
    <row r="781" spans="1:26" ht="15.75" customHeight="1" x14ac:dyDescent="0.25">
      <c r="A781" s="72"/>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0"/>
    </row>
    <row r="782" spans="1:26" ht="15.75" customHeight="1" x14ac:dyDescent="0.25">
      <c r="A782" s="72"/>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0"/>
    </row>
    <row r="783" spans="1:26" ht="15.75" customHeight="1" x14ac:dyDescent="0.25">
      <c r="A783" s="72"/>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0"/>
    </row>
    <row r="784" spans="1:26" ht="15.75" customHeight="1" x14ac:dyDescent="0.25">
      <c r="A784" s="72"/>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0"/>
    </row>
    <row r="785" spans="1:26" ht="15.75" customHeight="1" x14ac:dyDescent="0.25">
      <c r="A785" s="72"/>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0"/>
    </row>
    <row r="786" spans="1:26" ht="15.75" customHeight="1" x14ac:dyDescent="0.25">
      <c r="A786" s="72"/>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0"/>
    </row>
    <row r="787" spans="1:26" ht="15.75" customHeight="1" x14ac:dyDescent="0.25">
      <c r="A787" s="72"/>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0"/>
    </row>
    <row r="788" spans="1:26" ht="15.75" customHeight="1" x14ac:dyDescent="0.25">
      <c r="A788" s="72"/>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0"/>
    </row>
    <row r="789" spans="1:26" ht="15.75" customHeight="1" x14ac:dyDescent="0.25">
      <c r="A789" s="72"/>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0"/>
    </row>
    <row r="790" spans="1:26" ht="15.75" customHeight="1" x14ac:dyDescent="0.25">
      <c r="A790" s="72"/>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0"/>
    </row>
    <row r="791" spans="1:26" ht="15.75" customHeight="1" x14ac:dyDescent="0.25">
      <c r="A791" s="72"/>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0"/>
    </row>
    <row r="792" spans="1:26" ht="15.75" customHeight="1" x14ac:dyDescent="0.25">
      <c r="A792" s="72"/>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0"/>
    </row>
    <row r="793" spans="1:26" ht="15.75" customHeight="1" x14ac:dyDescent="0.25">
      <c r="A793" s="72"/>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0"/>
    </row>
    <row r="794" spans="1:26" ht="15.75" customHeight="1" x14ac:dyDescent="0.25">
      <c r="A794" s="72"/>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0"/>
    </row>
    <row r="795" spans="1:26" ht="15.75" customHeight="1" x14ac:dyDescent="0.25">
      <c r="A795" s="72"/>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0"/>
    </row>
    <row r="796" spans="1:26" ht="15.75" customHeight="1" x14ac:dyDescent="0.25">
      <c r="A796" s="72"/>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0"/>
    </row>
    <row r="797" spans="1:26" ht="15.75" customHeight="1" x14ac:dyDescent="0.25">
      <c r="A797" s="72"/>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0"/>
    </row>
    <row r="798" spans="1:26" ht="15.75" customHeight="1" x14ac:dyDescent="0.25">
      <c r="A798" s="72"/>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0"/>
    </row>
    <row r="799" spans="1:26" ht="15.75" customHeight="1" x14ac:dyDescent="0.25">
      <c r="A799" s="72"/>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0"/>
    </row>
    <row r="800" spans="1:26" ht="15.75" customHeight="1" x14ac:dyDescent="0.25">
      <c r="A800" s="72"/>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0"/>
    </row>
    <row r="801" spans="1:26" ht="15.75" customHeight="1" x14ac:dyDescent="0.25">
      <c r="A801" s="72"/>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0"/>
    </row>
    <row r="802" spans="1:26" ht="15.75" customHeight="1" x14ac:dyDescent="0.25">
      <c r="A802" s="72"/>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0"/>
    </row>
    <row r="803" spans="1:26" ht="15.75" customHeight="1" x14ac:dyDescent="0.25">
      <c r="A803" s="72"/>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0"/>
    </row>
    <row r="804" spans="1:26" ht="15.75" customHeight="1" x14ac:dyDescent="0.25">
      <c r="A804" s="72"/>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0"/>
    </row>
    <row r="805" spans="1:26" ht="15.75" customHeight="1" x14ac:dyDescent="0.25">
      <c r="A805" s="72"/>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0"/>
    </row>
    <row r="806" spans="1:26" ht="15.75" customHeight="1" x14ac:dyDescent="0.25">
      <c r="A806" s="72"/>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0"/>
    </row>
    <row r="807" spans="1:26" ht="15.75" customHeight="1" x14ac:dyDescent="0.25">
      <c r="A807" s="72"/>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0"/>
    </row>
    <row r="808" spans="1:26" ht="15.75" customHeight="1" x14ac:dyDescent="0.25">
      <c r="A808" s="72"/>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0"/>
    </row>
    <row r="809" spans="1:26" ht="15.75" customHeight="1" x14ac:dyDescent="0.25">
      <c r="A809" s="72"/>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0"/>
    </row>
    <row r="810" spans="1:26" ht="15.75" customHeight="1" x14ac:dyDescent="0.25">
      <c r="A810" s="72"/>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0"/>
    </row>
    <row r="811" spans="1:26" ht="15.75" customHeight="1" x14ac:dyDescent="0.25">
      <c r="A811" s="72"/>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0"/>
    </row>
    <row r="812" spans="1:26" ht="15.75" customHeight="1" x14ac:dyDescent="0.25">
      <c r="A812" s="72"/>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0"/>
    </row>
    <row r="813" spans="1:26" ht="15.75" customHeight="1" x14ac:dyDescent="0.25">
      <c r="A813" s="72"/>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0"/>
    </row>
    <row r="814" spans="1:26" ht="15.75" customHeight="1" x14ac:dyDescent="0.25">
      <c r="A814" s="72"/>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0"/>
    </row>
    <row r="815" spans="1:26" ht="15.75" customHeight="1" x14ac:dyDescent="0.25">
      <c r="A815" s="72"/>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0"/>
    </row>
    <row r="816" spans="1:26" ht="15.75" customHeight="1" x14ac:dyDescent="0.25">
      <c r="A816" s="72"/>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0"/>
    </row>
    <row r="817" spans="1:26" ht="15.75" customHeight="1" x14ac:dyDescent="0.25">
      <c r="A817" s="72"/>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0"/>
    </row>
    <row r="818" spans="1:26" ht="15.75" customHeight="1" x14ac:dyDescent="0.25">
      <c r="A818" s="72"/>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0"/>
    </row>
    <row r="819" spans="1:26" ht="15.75" customHeight="1" x14ac:dyDescent="0.25">
      <c r="A819" s="72"/>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0"/>
    </row>
    <row r="820" spans="1:26" ht="15.75" customHeight="1" x14ac:dyDescent="0.25">
      <c r="A820" s="72"/>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0"/>
    </row>
    <row r="821" spans="1:26" ht="15.75" customHeight="1" x14ac:dyDescent="0.25">
      <c r="A821" s="72"/>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0"/>
    </row>
    <row r="822" spans="1:26" ht="15.75" customHeight="1" x14ac:dyDescent="0.25">
      <c r="A822" s="72"/>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0"/>
    </row>
    <row r="823" spans="1:26" ht="15.75" customHeight="1" x14ac:dyDescent="0.25">
      <c r="A823" s="72"/>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0"/>
    </row>
    <row r="824" spans="1:26" ht="15.75" customHeight="1" x14ac:dyDescent="0.25">
      <c r="A824" s="72"/>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0"/>
    </row>
    <row r="825" spans="1:26" ht="15.75" customHeight="1" x14ac:dyDescent="0.25">
      <c r="A825" s="72"/>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0"/>
    </row>
    <row r="826" spans="1:26" ht="15.75" customHeight="1" x14ac:dyDescent="0.25">
      <c r="A826" s="72"/>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0"/>
    </row>
    <row r="827" spans="1:26" ht="15.75" customHeight="1" x14ac:dyDescent="0.25">
      <c r="A827" s="72"/>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0"/>
    </row>
    <row r="828" spans="1:26" ht="15.75" customHeight="1" x14ac:dyDescent="0.25">
      <c r="A828" s="72"/>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0"/>
    </row>
    <row r="829" spans="1:26" ht="15.75" customHeight="1" x14ac:dyDescent="0.25">
      <c r="A829" s="72"/>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0"/>
    </row>
    <row r="830" spans="1:26" ht="15.75" customHeight="1" x14ac:dyDescent="0.25">
      <c r="A830" s="72"/>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0"/>
    </row>
    <row r="831" spans="1:26" ht="15.75" customHeight="1" x14ac:dyDescent="0.25">
      <c r="A831" s="72"/>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0"/>
    </row>
    <row r="832" spans="1:26" ht="15.75" customHeight="1" x14ac:dyDescent="0.25">
      <c r="A832" s="72"/>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0"/>
    </row>
    <row r="833" spans="1:26" ht="15.75" customHeight="1" x14ac:dyDescent="0.25">
      <c r="A833" s="72"/>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0"/>
    </row>
    <row r="834" spans="1:26" ht="15.75" customHeight="1" x14ac:dyDescent="0.25">
      <c r="A834" s="72"/>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0"/>
    </row>
    <row r="835" spans="1:26" ht="15.75" customHeight="1" x14ac:dyDescent="0.25">
      <c r="A835" s="72"/>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0"/>
    </row>
    <row r="836" spans="1:26" ht="15.75" customHeight="1" x14ac:dyDescent="0.25">
      <c r="A836" s="72"/>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0"/>
    </row>
    <row r="837" spans="1:26" ht="15.75" customHeight="1" x14ac:dyDescent="0.25">
      <c r="A837" s="72"/>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0"/>
    </row>
    <row r="838" spans="1:26" ht="15.75" customHeight="1" x14ac:dyDescent="0.25">
      <c r="A838" s="72"/>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0"/>
    </row>
    <row r="839" spans="1:26" ht="15.75" customHeight="1" x14ac:dyDescent="0.25">
      <c r="A839" s="72"/>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0"/>
    </row>
    <row r="840" spans="1:26" ht="15.75" customHeight="1" x14ac:dyDescent="0.25">
      <c r="A840" s="72"/>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0"/>
    </row>
    <row r="841" spans="1:26" ht="15.75" customHeight="1" x14ac:dyDescent="0.25">
      <c r="A841" s="72"/>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0"/>
    </row>
    <row r="842" spans="1:26" ht="15.75" customHeight="1" x14ac:dyDescent="0.25">
      <c r="A842" s="72"/>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0"/>
    </row>
    <row r="843" spans="1:26" ht="15.75" customHeight="1" x14ac:dyDescent="0.25">
      <c r="A843" s="72"/>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0"/>
    </row>
    <row r="844" spans="1:26" ht="15.75" customHeight="1" x14ac:dyDescent="0.25">
      <c r="A844" s="72"/>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0"/>
    </row>
    <row r="845" spans="1:26" ht="15.75" customHeight="1" x14ac:dyDescent="0.25">
      <c r="A845" s="72"/>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0"/>
    </row>
    <row r="846" spans="1:26" ht="15.75" customHeight="1" x14ac:dyDescent="0.25">
      <c r="A846" s="72"/>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0"/>
    </row>
    <row r="847" spans="1:26" ht="15.75" customHeight="1" x14ac:dyDescent="0.25">
      <c r="A847" s="72"/>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0"/>
    </row>
    <row r="848" spans="1:26" ht="15.75" customHeight="1" x14ac:dyDescent="0.25">
      <c r="A848" s="72"/>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0"/>
    </row>
    <row r="849" spans="1:26" ht="15.75" customHeight="1" x14ac:dyDescent="0.25">
      <c r="A849" s="72"/>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0"/>
    </row>
    <row r="850" spans="1:26" ht="15.75" customHeight="1" x14ac:dyDescent="0.25">
      <c r="A850" s="72"/>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0"/>
    </row>
    <row r="851" spans="1:26" ht="15.75" customHeight="1" x14ac:dyDescent="0.25">
      <c r="A851" s="72"/>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0"/>
    </row>
    <row r="852" spans="1:26" ht="15.75" customHeight="1" x14ac:dyDescent="0.25">
      <c r="A852" s="72"/>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0"/>
    </row>
    <row r="853" spans="1:26" ht="15.75" customHeight="1" x14ac:dyDescent="0.25">
      <c r="A853" s="72"/>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0"/>
    </row>
    <row r="854" spans="1:26" ht="15.75" customHeight="1" x14ac:dyDescent="0.25">
      <c r="A854" s="72"/>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0"/>
    </row>
    <row r="855" spans="1:26" ht="15.75" customHeight="1" x14ac:dyDescent="0.25">
      <c r="A855" s="72"/>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0"/>
    </row>
    <row r="856" spans="1:26" ht="15.75" customHeight="1" x14ac:dyDescent="0.25">
      <c r="A856" s="72"/>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0"/>
    </row>
    <row r="857" spans="1:26" ht="15.75" customHeight="1" x14ac:dyDescent="0.25">
      <c r="A857" s="72"/>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0"/>
    </row>
    <row r="858" spans="1:26" ht="15.75" customHeight="1" x14ac:dyDescent="0.25">
      <c r="A858" s="72"/>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0"/>
    </row>
    <row r="859" spans="1:26" ht="15.75" customHeight="1" x14ac:dyDescent="0.25">
      <c r="A859" s="72"/>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0"/>
    </row>
    <row r="860" spans="1:26" ht="15.75" customHeight="1" x14ac:dyDescent="0.25">
      <c r="A860" s="72"/>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0"/>
    </row>
    <row r="861" spans="1:26" ht="15.75" customHeight="1" x14ac:dyDescent="0.25">
      <c r="A861" s="72"/>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0"/>
    </row>
    <row r="862" spans="1:26" ht="15.75" customHeight="1" x14ac:dyDescent="0.25">
      <c r="A862" s="72"/>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0"/>
    </row>
    <row r="863" spans="1:26" ht="15.75" customHeight="1" x14ac:dyDescent="0.25">
      <c r="A863" s="72"/>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0"/>
    </row>
    <row r="864" spans="1:26" ht="15.75" customHeight="1" x14ac:dyDescent="0.25">
      <c r="A864" s="72"/>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0"/>
    </row>
    <row r="865" spans="1:26" ht="15.75" customHeight="1" x14ac:dyDescent="0.25">
      <c r="A865" s="72"/>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0"/>
    </row>
    <row r="866" spans="1:26" ht="15.75" customHeight="1" x14ac:dyDescent="0.25">
      <c r="A866" s="72"/>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0"/>
    </row>
    <row r="867" spans="1:26" ht="15.75" customHeight="1" x14ac:dyDescent="0.25">
      <c r="A867" s="72"/>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0"/>
    </row>
    <row r="868" spans="1:26" ht="15.75" customHeight="1" x14ac:dyDescent="0.25">
      <c r="A868" s="72"/>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0"/>
    </row>
    <row r="869" spans="1:26" ht="15.75" customHeight="1" x14ac:dyDescent="0.25">
      <c r="A869" s="72"/>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0"/>
    </row>
    <row r="870" spans="1:26" ht="15.75" customHeight="1" x14ac:dyDescent="0.25">
      <c r="A870" s="72"/>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0"/>
    </row>
    <row r="871" spans="1:26" ht="15.75" customHeight="1" x14ac:dyDescent="0.25">
      <c r="A871" s="72"/>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0"/>
    </row>
    <row r="872" spans="1:26" ht="15.75" customHeight="1" x14ac:dyDescent="0.25">
      <c r="A872" s="72"/>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0"/>
    </row>
    <row r="873" spans="1:26" ht="15.75" customHeight="1" x14ac:dyDescent="0.25">
      <c r="A873" s="72"/>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0"/>
    </row>
    <row r="874" spans="1:26" ht="15.75" customHeight="1" x14ac:dyDescent="0.25">
      <c r="A874" s="72"/>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0"/>
    </row>
    <row r="875" spans="1:26" ht="15.75" customHeight="1" x14ac:dyDescent="0.25">
      <c r="A875" s="72"/>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0"/>
    </row>
    <row r="876" spans="1:26" ht="15.75" customHeight="1" x14ac:dyDescent="0.25">
      <c r="A876" s="72"/>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0"/>
    </row>
    <row r="877" spans="1:26" ht="15.75" customHeight="1" x14ac:dyDescent="0.25">
      <c r="A877" s="72"/>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0"/>
    </row>
    <row r="878" spans="1:26" ht="15.75" customHeight="1" x14ac:dyDescent="0.25">
      <c r="A878" s="72"/>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0"/>
    </row>
    <row r="879" spans="1:26" ht="15.75" customHeight="1" x14ac:dyDescent="0.25">
      <c r="A879" s="72"/>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0"/>
    </row>
    <row r="880" spans="1:26" ht="15.75" customHeight="1" x14ac:dyDescent="0.25">
      <c r="A880" s="72"/>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0"/>
    </row>
    <row r="881" spans="1:26" ht="15.75" customHeight="1" x14ac:dyDescent="0.25">
      <c r="A881" s="72"/>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0"/>
    </row>
    <row r="882" spans="1:26" ht="15.75" customHeight="1" x14ac:dyDescent="0.25">
      <c r="A882" s="72"/>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0"/>
    </row>
    <row r="883" spans="1:26" ht="15.75" customHeight="1" x14ac:dyDescent="0.25">
      <c r="A883" s="72"/>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0"/>
    </row>
    <row r="884" spans="1:26" ht="15.75" customHeight="1" x14ac:dyDescent="0.25">
      <c r="A884" s="72"/>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0"/>
    </row>
    <row r="885" spans="1:26" ht="15.75" customHeight="1" x14ac:dyDescent="0.25">
      <c r="A885" s="72"/>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0"/>
    </row>
    <row r="886" spans="1:26" ht="15.75" customHeight="1" x14ac:dyDescent="0.25">
      <c r="A886" s="72"/>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0"/>
    </row>
    <row r="887" spans="1:26" ht="15.75" customHeight="1" x14ac:dyDescent="0.25">
      <c r="A887" s="72"/>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0"/>
    </row>
    <row r="888" spans="1:26" ht="15.75" customHeight="1" x14ac:dyDescent="0.25">
      <c r="A888" s="72"/>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0"/>
    </row>
    <row r="889" spans="1:26" ht="15.75" customHeight="1" x14ac:dyDescent="0.25">
      <c r="A889" s="72"/>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0"/>
    </row>
    <row r="890" spans="1:26" ht="15.75" customHeight="1" x14ac:dyDescent="0.25">
      <c r="A890" s="72"/>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0"/>
    </row>
    <row r="891" spans="1:26" ht="15.75" customHeight="1" x14ac:dyDescent="0.25">
      <c r="A891" s="72"/>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0"/>
    </row>
    <row r="892" spans="1:26" ht="15.75" customHeight="1" x14ac:dyDescent="0.25">
      <c r="A892" s="72"/>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0"/>
    </row>
    <row r="893" spans="1:26" ht="15.75" customHeight="1" x14ac:dyDescent="0.25">
      <c r="A893" s="72"/>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0"/>
    </row>
    <row r="894" spans="1:26" ht="15.75" customHeight="1" x14ac:dyDescent="0.25">
      <c r="A894" s="72"/>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0"/>
    </row>
    <row r="895" spans="1:26" ht="15.75" customHeight="1" x14ac:dyDescent="0.25">
      <c r="A895" s="72"/>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0"/>
    </row>
    <row r="896" spans="1:26" ht="15.75" customHeight="1" x14ac:dyDescent="0.25">
      <c r="A896" s="72"/>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0"/>
    </row>
    <row r="897" spans="1:26" ht="15.75" customHeight="1" x14ac:dyDescent="0.25">
      <c r="A897" s="72"/>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0"/>
    </row>
    <row r="898" spans="1:26" ht="15.75" customHeight="1" x14ac:dyDescent="0.25">
      <c r="A898" s="72"/>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0"/>
    </row>
    <row r="899" spans="1:26" ht="15.75" customHeight="1" x14ac:dyDescent="0.25">
      <c r="A899" s="72"/>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0"/>
    </row>
    <row r="900" spans="1:26" ht="15.75" customHeight="1" x14ac:dyDescent="0.25">
      <c r="A900" s="72"/>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0"/>
    </row>
    <row r="901" spans="1:26" ht="15.75" customHeight="1" x14ac:dyDescent="0.25">
      <c r="A901" s="72"/>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0"/>
    </row>
    <row r="902" spans="1:26" ht="15.75" customHeight="1" x14ac:dyDescent="0.25">
      <c r="A902" s="72"/>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0"/>
    </row>
    <row r="903" spans="1:26" ht="15.75" customHeight="1" x14ac:dyDescent="0.25">
      <c r="A903" s="72"/>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0"/>
    </row>
    <row r="904" spans="1:26" ht="15.75" customHeight="1" x14ac:dyDescent="0.25">
      <c r="A904" s="72"/>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0"/>
    </row>
    <row r="905" spans="1:26" ht="15.75" customHeight="1" x14ac:dyDescent="0.25">
      <c r="A905" s="72"/>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0"/>
    </row>
    <row r="906" spans="1:26" ht="15.75" customHeight="1" x14ac:dyDescent="0.25">
      <c r="A906" s="72"/>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0"/>
    </row>
    <row r="907" spans="1:26" ht="15.75" customHeight="1" x14ac:dyDescent="0.25">
      <c r="A907" s="72"/>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0"/>
    </row>
    <row r="908" spans="1:26" ht="15.75" customHeight="1" x14ac:dyDescent="0.25">
      <c r="A908" s="72"/>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0"/>
    </row>
    <row r="909" spans="1:26" ht="15.75" customHeight="1" x14ac:dyDescent="0.25">
      <c r="A909" s="72"/>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0"/>
    </row>
    <row r="910" spans="1:26" ht="15.75" customHeight="1" x14ac:dyDescent="0.25">
      <c r="A910" s="72"/>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0"/>
    </row>
    <row r="911" spans="1:26" ht="15.75" customHeight="1" x14ac:dyDescent="0.25">
      <c r="A911" s="72"/>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0"/>
    </row>
    <row r="912" spans="1:26" ht="15.75" customHeight="1" x14ac:dyDescent="0.25">
      <c r="A912" s="72"/>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0"/>
    </row>
    <row r="913" spans="1:26" ht="15.75" customHeight="1" x14ac:dyDescent="0.25">
      <c r="A913" s="72"/>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0"/>
    </row>
    <row r="914" spans="1:26" ht="15.75" customHeight="1" x14ac:dyDescent="0.25">
      <c r="A914" s="72"/>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0"/>
    </row>
    <row r="915" spans="1:26" ht="15.75" customHeight="1" x14ac:dyDescent="0.25">
      <c r="A915" s="72"/>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0"/>
    </row>
    <row r="916" spans="1:26" ht="15.75" customHeight="1" x14ac:dyDescent="0.25">
      <c r="A916" s="72"/>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0"/>
    </row>
    <row r="917" spans="1:26" ht="15.75" customHeight="1" x14ac:dyDescent="0.25">
      <c r="A917" s="72"/>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0"/>
    </row>
    <row r="918" spans="1:26" ht="15.75" customHeight="1" x14ac:dyDescent="0.25">
      <c r="A918" s="72"/>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0"/>
    </row>
    <row r="919" spans="1:26" ht="15.75" customHeight="1" x14ac:dyDescent="0.25">
      <c r="A919" s="72"/>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0"/>
    </row>
    <row r="920" spans="1:26" ht="15.75" customHeight="1" x14ac:dyDescent="0.25">
      <c r="A920" s="72"/>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0"/>
    </row>
    <row r="921" spans="1:26" ht="15.75" customHeight="1" x14ac:dyDescent="0.25">
      <c r="A921" s="72"/>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0"/>
    </row>
    <row r="922" spans="1:26" ht="15.75" customHeight="1" x14ac:dyDescent="0.25">
      <c r="A922" s="72"/>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0"/>
    </row>
    <row r="923" spans="1:26" ht="15.75" customHeight="1" x14ac:dyDescent="0.25">
      <c r="A923" s="72"/>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0"/>
    </row>
    <row r="924" spans="1:26" ht="15.75" customHeight="1" x14ac:dyDescent="0.25">
      <c r="A924" s="72"/>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0"/>
    </row>
    <row r="925" spans="1:26" ht="15.75" customHeight="1" x14ac:dyDescent="0.25">
      <c r="A925" s="72"/>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0"/>
    </row>
    <row r="926" spans="1:26" ht="15.75" customHeight="1" x14ac:dyDescent="0.25">
      <c r="A926" s="72"/>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0"/>
    </row>
    <row r="927" spans="1:26" ht="15.75" customHeight="1" x14ac:dyDescent="0.25">
      <c r="A927" s="72"/>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0"/>
    </row>
    <row r="928" spans="1:26" ht="15.75" customHeight="1" x14ac:dyDescent="0.25">
      <c r="A928" s="72"/>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0"/>
    </row>
    <row r="929" spans="1:26" ht="15.75" customHeight="1" x14ac:dyDescent="0.25">
      <c r="A929" s="72"/>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0"/>
    </row>
    <row r="930" spans="1:26" ht="15.75" customHeight="1" x14ac:dyDescent="0.25">
      <c r="A930" s="72"/>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0"/>
    </row>
    <row r="931" spans="1:26" ht="15.75" customHeight="1" x14ac:dyDescent="0.25">
      <c r="A931" s="72"/>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0"/>
    </row>
    <row r="932" spans="1:26" ht="15.75" customHeight="1" x14ac:dyDescent="0.25">
      <c r="A932" s="72"/>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0"/>
    </row>
    <row r="933" spans="1:26" ht="15.75" customHeight="1" x14ac:dyDescent="0.25">
      <c r="A933" s="72"/>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0"/>
    </row>
    <row r="934" spans="1:26" ht="15.75" customHeight="1" x14ac:dyDescent="0.25">
      <c r="A934" s="72"/>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0"/>
    </row>
    <row r="935" spans="1:26" ht="15.75" customHeight="1" x14ac:dyDescent="0.25">
      <c r="A935" s="72"/>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0"/>
    </row>
    <row r="936" spans="1:26" ht="15.75" customHeight="1" x14ac:dyDescent="0.25">
      <c r="A936" s="72"/>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0"/>
    </row>
    <row r="937" spans="1:26" ht="15.75" customHeight="1" x14ac:dyDescent="0.25">
      <c r="A937" s="72"/>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0"/>
    </row>
    <row r="938" spans="1:26" ht="15.75" customHeight="1" x14ac:dyDescent="0.25">
      <c r="A938" s="72"/>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0"/>
    </row>
    <row r="939" spans="1:26" ht="15.75" customHeight="1" x14ac:dyDescent="0.25">
      <c r="A939" s="72"/>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0"/>
    </row>
    <row r="940" spans="1:26" ht="15.75" customHeight="1" x14ac:dyDescent="0.25">
      <c r="A940" s="72"/>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0"/>
    </row>
    <row r="941" spans="1:26" ht="15.75" customHeight="1" x14ac:dyDescent="0.25">
      <c r="A941" s="72"/>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0"/>
    </row>
    <row r="942" spans="1:26" ht="15.75" customHeight="1" x14ac:dyDescent="0.25">
      <c r="A942" s="72"/>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0"/>
    </row>
    <row r="943" spans="1:26" ht="15.75" customHeight="1" x14ac:dyDescent="0.25">
      <c r="A943" s="72"/>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0"/>
    </row>
    <row r="944" spans="1:26" ht="15.75" customHeight="1" x14ac:dyDescent="0.25">
      <c r="A944" s="72"/>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0"/>
    </row>
    <row r="945" spans="1:26" ht="15.75" customHeight="1" x14ac:dyDescent="0.25">
      <c r="A945" s="72"/>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0"/>
    </row>
    <row r="946" spans="1:26" ht="15.75" customHeight="1" x14ac:dyDescent="0.25">
      <c r="A946" s="72"/>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0"/>
    </row>
    <row r="947" spans="1:26" ht="15.75" customHeight="1" x14ac:dyDescent="0.25">
      <c r="A947" s="72"/>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0"/>
    </row>
    <row r="948" spans="1:26" ht="15.75" customHeight="1" x14ac:dyDescent="0.25">
      <c r="A948" s="72"/>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0"/>
    </row>
    <row r="949" spans="1:26" ht="15.75" customHeight="1" x14ac:dyDescent="0.25">
      <c r="A949" s="72"/>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0"/>
    </row>
    <row r="950" spans="1:26" ht="15.75" customHeight="1" x14ac:dyDescent="0.25">
      <c r="A950" s="72"/>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0"/>
    </row>
    <row r="951" spans="1:26" ht="15.75" customHeight="1" x14ac:dyDescent="0.25">
      <c r="A951" s="72"/>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0"/>
    </row>
    <row r="952" spans="1:26" ht="15.75" customHeight="1" x14ac:dyDescent="0.25">
      <c r="A952" s="72"/>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0"/>
    </row>
    <row r="953" spans="1:26" ht="15.75" customHeight="1" x14ac:dyDescent="0.25">
      <c r="A953" s="72"/>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0"/>
    </row>
    <row r="954" spans="1:26" ht="15.75" customHeight="1" x14ac:dyDescent="0.25">
      <c r="A954" s="72"/>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0"/>
    </row>
    <row r="955" spans="1:26" ht="15.75" customHeight="1" x14ac:dyDescent="0.25">
      <c r="A955" s="72"/>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0"/>
    </row>
    <row r="956" spans="1:26" ht="15.75" customHeight="1" x14ac:dyDescent="0.25">
      <c r="A956" s="72"/>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0"/>
    </row>
    <row r="957" spans="1:26" ht="15.75" customHeight="1" x14ac:dyDescent="0.25">
      <c r="A957" s="72"/>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0"/>
    </row>
    <row r="958" spans="1:26" ht="15.75" customHeight="1" x14ac:dyDescent="0.25">
      <c r="A958" s="72"/>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0"/>
    </row>
    <row r="959" spans="1:26" ht="15.75" customHeight="1" x14ac:dyDescent="0.25">
      <c r="A959" s="72"/>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0"/>
    </row>
    <row r="960" spans="1:26" ht="15.75" customHeight="1" x14ac:dyDescent="0.25">
      <c r="A960" s="72"/>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0"/>
    </row>
    <row r="961" spans="1:26" ht="15.75" customHeight="1" x14ac:dyDescent="0.25">
      <c r="A961" s="72"/>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0"/>
    </row>
    <row r="962" spans="1:26" ht="15.75" customHeight="1" x14ac:dyDescent="0.25">
      <c r="A962" s="72"/>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0"/>
    </row>
    <row r="963" spans="1:26" ht="15.75" customHeight="1" x14ac:dyDescent="0.25">
      <c r="A963" s="72"/>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0"/>
    </row>
    <row r="964" spans="1:26" ht="15.75" customHeight="1" x14ac:dyDescent="0.25">
      <c r="A964" s="72"/>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0"/>
    </row>
    <row r="965" spans="1:26" ht="15.75" customHeight="1" x14ac:dyDescent="0.25">
      <c r="A965" s="72"/>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0"/>
    </row>
    <row r="966" spans="1:26" ht="15.75" customHeight="1" x14ac:dyDescent="0.25">
      <c r="A966" s="72"/>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0"/>
    </row>
    <row r="967" spans="1:26" ht="15.75" customHeight="1" x14ac:dyDescent="0.25">
      <c r="A967" s="72"/>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0"/>
    </row>
    <row r="968" spans="1:26" ht="15.75" customHeight="1" x14ac:dyDescent="0.25">
      <c r="A968" s="72"/>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0"/>
    </row>
    <row r="969" spans="1:26" ht="15.75" customHeight="1" x14ac:dyDescent="0.25">
      <c r="A969" s="72"/>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0"/>
    </row>
    <row r="970" spans="1:26" ht="15.75" customHeight="1" x14ac:dyDescent="0.25">
      <c r="A970" s="72"/>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0"/>
    </row>
    <row r="971" spans="1:26" ht="15.75" customHeight="1" x14ac:dyDescent="0.25">
      <c r="A971" s="72"/>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0"/>
    </row>
    <row r="972" spans="1:26" ht="15.75" customHeight="1" x14ac:dyDescent="0.25">
      <c r="A972" s="72"/>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0"/>
    </row>
    <row r="973" spans="1:26" ht="15.75" customHeight="1" x14ac:dyDescent="0.25">
      <c r="A973" s="72"/>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0"/>
    </row>
    <row r="974" spans="1:26" ht="15.75" customHeight="1" x14ac:dyDescent="0.25">
      <c r="A974" s="72"/>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0"/>
    </row>
    <row r="975" spans="1:26" ht="15.75" customHeight="1" x14ac:dyDescent="0.25">
      <c r="A975" s="72"/>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0"/>
    </row>
    <row r="976" spans="1:26" ht="15.75" customHeight="1" x14ac:dyDescent="0.25">
      <c r="A976" s="72"/>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0"/>
    </row>
    <row r="977" spans="1:26" ht="15.75" customHeight="1" x14ac:dyDescent="0.25">
      <c r="A977" s="72"/>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0"/>
    </row>
    <row r="978" spans="1:26" ht="15.75" customHeight="1" x14ac:dyDescent="0.25">
      <c r="A978" s="72"/>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0"/>
    </row>
    <row r="979" spans="1:26" ht="15.75" customHeight="1" x14ac:dyDescent="0.25">
      <c r="A979" s="72"/>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0"/>
    </row>
    <row r="980" spans="1:26" ht="15.75" customHeight="1" x14ac:dyDescent="0.25">
      <c r="A980" s="72"/>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0"/>
    </row>
    <row r="981" spans="1:26" ht="15.75" customHeight="1" x14ac:dyDescent="0.25">
      <c r="A981" s="72"/>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0"/>
    </row>
    <row r="982" spans="1:26" ht="15.75" customHeight="1" x14ac:dyDescent="0.25">
      <c r="A982" s="72"/>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0"/>
    </row>
    <row r="983" spans="1:26" ht="15.75" customHeight="1" x14ac:dyDescent="0.25">
      <c r="A983" s="72"/>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0"/>
    </row>
    <row r="984" spans="1:26" ht="15.75" customHeight="1" x14ac:dyDescent="0.25">
      <c r="A984" s="72"/>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0"/>
    </row>
    <row r="985" spans="1:26" ht="15.75" customHeight="1" x14ac:dyDescent="0.25">
      <c r="A985" s="72"/>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0"/>
    </row>
    <row r="986" spans="1:26" ht="15.75" customHeight="1" x14ac:dyDescent="0.25">
      <c r="A986" s="72"/>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0"/>
    </row>
    <row r="987" spans="1:26" ht="15.75" customHeight="1" x14ac:dyDescent="0.25">
      <c r="A987" s="72"/>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0"/>
    </row>
    <row r="988" spans="1:26" ht="15.75" customHeight="1" x14ac:dyDescent="0.25">
      <c r="A988" s="72"/>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0"/>
    </row>
    <row r="989" spans="1:26" ht="15.75" customHeight="1" x14ac:dyDescent="0.25">
      <c r="A989" s="72"/>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0"/>
    </row>
    <row r="990" spans="1:26" ht="15.75" customHeight="1" x14ac:dyDescent="0.25">
      <c r="A990" s="72"/>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0"/>
    </row>
    <row r="991" spans="1:26" ht="15.75" customHeight="1" x14ac:dyDescent="0.25">
      <c r="A991" s="72"/>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0"/>
    </row>
    <row r="992" spans="1:26" ht="15.75" customHeight="1" x14ac:dyDescent="0.25">
      <c r="A992" s="72"/>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0"/>
    </row>
    <row r="993" spans="1:26" ht="15.75" customHeight="1" x14ac:dyDescent="0.25">
      <c r="A993" s="72"/>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0"/>
    </row>
    <row r="994" spans="1:26" ht="15.75" customHeight="1" x14ac:dyDescent="0.25">
      <c r="A994" s="72"/>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0"/>
    </row>
    <row r="995" spans="1:26" ht="15.75" customHeight="1" x14ac:dyDescent="0.25">
      <c r="A995" s="72"/>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0"/>
    </row>
    <row r="996" spans="1:26" ht="15.75" customHeight="1" x14ac:dyDescent="0.25">
      <c r="A996" s="72"/>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0"/>
    </row>
    <row r="997" spans="1:26" ht="15.75" customHeight="1" x14ac:dyDescent="0.25">
      <c r="A997" s="72"/>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0"/>
    </row>
    <row r="998" spans="1:26" ht="15.75" customHeight="1" x14ac:dyDescent="0.25">
      <c r="A998" s="72"/>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0"/>
    </row>
    <row r="999" spans="1:26" ht="15.75" customHeight="1" x14ac:dyDescent="0.25">
      <c r="A999" s="72"/>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0"/>
    </row>
    <row r="1000" spans="1:26" ht="15.75" customHeight="1" x14ac:dyDescent="0.25">
      <c r="A1000" s="69"/>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7"/>
    </row>
  </sheetData>
  <mergeCells count="17">
    <mergeCell ref="C7:G11"/>
    <mergeCell ref="B1:P2"/>
    <mergeCell ref="K24:L24"/>
    <mergeCell ref="C24:D24"/>
    <mergeCell ref="C16:D16"/>
    <mergeCell ref="K17:L17"/>
    <mergeCell ref="K16:L16"/>
    <mergeCell ref="C17:D17"/>
    <mergeCell ref="K8:O11"/>
    <mergeCell ref="J4:P5"/>
    <mergeCell ref="B4:H5"/>
    <mergeCell ref="J29:P29"/>
    <mergeCell ref="J30:P30"/>
    <mergeCell ref="B43:E43"/>
    <mergeCell ref="B44:E44"/>
    <mergeCell ref="B45:E45"/>
    <mergeCell ref="B29:H30"/>
  </mergeCells>
  <conditionalFormatting sqref="F54">
    <cfRule type="cellIs" dxfId="0" priority="1" stopIfTrue="1" operator="lessThan">
      <formula>0</formula>
    </cfRule>
  </conditionalFormatting>
  <dataValidations count="3">
    <dataValidation type="list" allowBlank="1" showInputMessage="1" showErrorMessage="1" sqref="N20">
      <formula1>$N$38:$N$42</formula1>
    </dataValidation>
    <dataValidation type="list" allowBlank="1" showInputMessage="1" showErrorMessage="1" sqref="N17">
      <formula1>$N$32:$N$36</formula1>
    </dataValidation>
    <dataValidation type="list" allowBlank="1" showInputMessage="1" showErrorMessage="1" sqref="F17 F20">
      <formula1>$E$32:$E$37</formula1>
    </dataValidation>
  </dataValidations>
  <hyperlinks>
    <hyperlink ref="J30" r:id="rId1"/>
  </hyperlinks>
  <pageMargins left="0.7" right="0.7" top="0.75" bottom="0.75" header="0" footer="0"/>
  <pageSetup orientation="portrait"/>
  <headerFooter>
    <oddFooter>&amp;C&amp;"Helvetica,Regular"&amp;12&amp;K000000&amp;P</oddFoot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003"/>
  <sheetViews>
    <sheetView showGridLines="0" topLeftCell="A25" zoomScaleNormal="100" workbookViewId="0">
      <selection activeCell="D57" sqref="D57"/>
    </sheetView>
  </sheetViews>
  <sheetFormatPr baseColWidth="10" defaultColWidth="14.42578125" defaultRowHeight="15" customHeight="1" x14ac:dyDescent="0.2"/>
  <cols>
    <col min="1" max="1" width="6.140625" style="60" customWidth="1"/>
    <col min="2" max="3" width="8.7109375" style="60" customWidth="1"/>
    <col min="4" max="4" width="23.28515625" style="60" customWidth="1"/>
    <col min="5" max="5" width="13.7109375" style="60" customWidth="1"/>
    <col min="6" max="13" width="11.42578125" style="60" customWidth="1"/>
    <col min="14" max="26" width="10.7109375" style="60" customWidth="1"/>
    <col min="27" max="256" width="14.42578125" style="60" customWidth="1"/>
    <col min="257" max="16384" width="14.42578125" style="59"/>
  </cols>
  <sheetData>
    <row r="1" spans="1:256" ht="15" customHeight="1" x14ac:dyDescent="0.2">
      <c r="A1" s="294"/>
      <c r="B1" s="294"/>
      <c r="C1" s="294"/>
      <c r="D1" s="294"/>
      <c r="E1" s="294"/>
      <c r="F1" s="294"/>
      <c r="G1" s="294"/>
      <c r="H1" s="294"/>
      <c r="I1" s="294"/>
      <c r="J1" s="294"/>
      <c r="K1" s="294"/>
      <c r="L1" s="294"/>
      <c r="M1" s="294"/>
      <c r="N1" s="154"/>
      <c r="O1" s="154"/>
      <c r="P1" s="154"/>
    </row>
    <row r="2" spans="1:256" ht="15" customHeight="1" x14ac:dyDescent="0.2">
      <c r="A2" s="294"/>
      <c r="B2" s="294"/>
      <c r="C2" s="294"/>
      <c r="D2" s="294"/>
      <c r="E2" s="294"/>
      <c r="F2" s="294"/>
      <c r="G2" s="294"/>
      <c r="H2" s="294"/>
      <c r="I2" s="294"/>
      <c r="J2" s="294"/>
      <c r="K2" s="294"/>
      <c r="L2" s="294"/>
      <c r="M2" s="294"/>
      <c r="N2" s="154"/>
      <c r="O2" s="154"/>
      <c r="P2" s="154"/>
    </row>
    <row r="3" spans="1:256" ht="15" customHeight="1" thickBot="1" x14ac:dyDescent="0.25">
      <c r="A3" s="295"/>
      <c r="B3" s="295"/>
      <c r="C3" s="295"/>
      <c r="D3" s="295"/>
      <c r="E3" s="295"/>
      <c r="F3" s="295"/>
      <c r="G3" s="295"/>
      <c r="H3" s="295"/>
      <c r="I3" s="295"/>
      <c r="J3" s="295"/>
      <c r="K3" s="295"/>
      <c r="L3" s="295"/>
      <c r="M3" s="295"/>
      <c r="N3" s="154"/>
      <c r="O3" s="154"/>
      <c r="P3" s="154"/>
      <c r="Q3" s="140"/>
      <c r="R3" s="140"/>
      <c r="S3" s="140"/>
      <c r="T3" s="140"/>
      <c r="U3" s="140"/>
      <c r="V3" s="140"/>
      <c r="W3" s="140"/>
      <c r="X3" s="140"/>
      <c r="Y3" s="140"/>
      <c r="Z3" s="140"/>
    </row>
    <row r="4" spans="1:256" s="129" customFormat="1" ht="24" customHeight="1" thickTop="1" thickBot="1" x14ac:dyDescent="0.25">
      <c r="A4" s="305"/>
      <c r="B4" s="306"/>
      <c r="C4" s="307"/>
      <c r="D4" s="307"/>
      <c r="E4" s="307"/>
      <c r="F4" s="307"/>
      <c r="G4" s="307"/>
      <c r="H4" s="307"/>
      <c r="I4" s="307"/>
      <c r="J4" s="307"/>
      <c r="K4" s="307"/>
      <c r="L4" s="307"/>
      <c r="M4" s="308"/>
      <c r="N4" s="139"/>
      <c r="O4" s="139"/>
      <c r="P4" s="139"/>
      <c r="Q4" s="139"/>
      <c r="R4" s="139"/>
      <c r="S4" s="139"/>
      <c r="T4" s="139"/>
      <c r="U4" s="139"/>
      <c r="V4" s="139"/>
      <c r="W4" s="139"/>
      <c r="X4" s="139"/>
      <c r="Y4" s="139"/>
      <c r="Z4" s="139"/>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S4" s="128"/>
      <c r="BT4" s="128"/>
      <c r="BU4" s="128"/>
      <c r="BV4" s="128"/>
      <c r="BW4" s="128"/>
      <c r="BX4" s="128"/>
      <c r="BY4" s="128"/>
      <c r="BZ4" s="128"/>
      <c r="CA4" s="128"/>
      <c r="CB4" s="128"/>
      <c r="CC4" s="128"/>
      <c r="CD4" s="128"/>
      <c r="CE4" s="128"/>
      <c r="CF4" s="128"/>
      <c r="CG4" s="128"/>
      <c r="CH4" s="128"/>
      <c r="CI4" s="128"/>
      <c r="CJ4" s="128"/>
      <c r="CK4" s="128"/>
      <c r="CL4" s="128"/>
      <c r="CM4" s="128"/>
      <c r="CN4" s="128"/>
      <c r="CO4" s="128"/>
      <c r="CP4" s="128"/>
      <c r="CQ4" s="128"/>
      <c r="CR4" s="128"/>
      <c r="CS4" s="128"/>
      <c r="CT4" s="128"/>
      <c r="CU4" s="128"/>
      <c r="CV4" s="128"/>
      <c r="CW4" s="128"/>
      <c r="CX4" s="128"/>
      <c r="CY4" s="128"/>
      <c r="CZ4" s="128"/>
      <c r="DA4" s="128"/>
      <c r="DB4" s="128"/>
      <c r="DC4" s="128"/>
      <c r="DD4" s="128"/>
      <c r="DE4" s="128"/>
      <c r="DF4" s="128"/>
      <c r="DG4" s="128"/>
      <c r="DH4" s="128"/>
      <c r="DI4" s="128"/>
      <c r="DJ4" s="128"/>
      <c r="DK4" s="128"/>
      <c r="DL4" s="128"/>
      <c r="DM4" s="128"/>
      <c r="DN4" s="128"/>
      <c r="DO4" s="128"/>
      <c r="DP4" s="128"/>
      <c r="DQ4" s="128"/>
      <c r="DR4" s="128"/>
      <c r="DS4" s="128"/>
      <c r="DT4" s="128"/>
      <c r="DU4" s="128"/>
      <c r="DV4" s="128"/>
      <c r="DW4" s="128"/>
      <c r="DX4" s="128"/>
      <c r="DY4" s="128"/>
      <c r="DZ4" s="128"/>
      <c r="EA4" s="128"/>
      <c r="EB4" s="128"/>
      <c r="EC4" s="128"/>
      <c r="ED4" s="128"/>
      <c r="EE4" s="128"/>
      <c r="EF4" s="128"/>
      <c r="EG4" s="128"/>
      <c r="EH4" s="128"/>
      <c r="EI4" s="128"/>
      <c r="EJ4" s="128"/>
      <c r="EK4" s="128"/>
      <c r="EL4" s="128"/>
      <c r="EM4" s="128"/>
      <c r="EN4" s="128"/>
      <c r="EO4" s="128"/>
      <c r="EP4" s="128"/>
      <c r="EQ4" s="128"/>
      <c r="ER4" s="128"/>
      <c r="ES4" s="128"/>
      <c r="ET4" s="128"/>
      <c r="EU4" s="128"/>
      <c r="EV4" s="128"/>
      <c r="EW4" s="128"/>
      <c r="EX4" s="128"/>
      <c r="EY4" s="128"/>
      <c r="EZ4" s="128"/>
      <c r="FA4" s="128"/>
      <c r="FB4" s="128"/>
      <c r="FC4" s="128"/>
      <c r="FD4" s="128"/>
      <c r="FE4" s="128"/>
      <c r="FF4" s="128"/>
      <c r="FG4" s="128"/>
      <c r="FH4" s="128"/>
      <c r="FI4" s="128"/>
      <c r="FJ4" s="128"/>
      <c r="FK4" s="128"/>
      <c r="FL4" s="128"/>
      <c r="FM4" s="128"/>
      <c r="FN4" s="128"/>
      <c r="FO4" s="128"/>
      <c r="FP4" s="128"/>
      <c r="FQ4" s="128"/>
      <c r="FR4" s="128"/>
      <c r="FS4" s="128"/>
      <c r="FT4" s="128"/>
      <c r="FU4" s="128"/>
      <c r="FV4" s="128"/>
      <c r="FW4" s="128"/>
      <c r="FX4" s="128"/>
      <c r="FY4" s="128"/>
      <c r="FZ4" s="128"/>
      <c r="GA4" s="128"/>
      <c r="GB4" s="128"/>
      <c r="GC4" s="128"/>
      <c r="GD4" s="128"/>
      <c r="GE4" s="128"/>
      <c r="GF4" s="128"/>
      <c r="GG4" s="128"/>
      <c r="GH4" s="128"/>
      <c r="GI4" s="128"/>
      <c r="GJ4" s="128"/>
      <c r="GK4" s="128"/>
      <c r="GL4" s="128"/>
      <c r="GM4" s="128"/>
      <c r="GN4" s="128"/>
      <c r="GO4" s="128"/>
      <c r="GP4" s="128"/>
      <c r="GQ4" s="128"/>
      <c r="GR4" s="128"/>
      <c r="GS4" s="128"/>
      <c r="GT4" s="128"/>
      <c r="GU4" s="128"/>
      <c r="GV4" s="128"/>
      <c r="GW4" s="128"/>
      <c r="GX4" s="128"/>
      <c r="GY4" s="128"/>
      <c r="GZ4" s="128"/>
      <c r="HA4" s="128"/>
      <c r="HB4" s="128"/>
      <c r="HC4" s="128"/>
      <c r="HD4" s="128"/>
      <c r="HE4" s="128"/>
      <c r="HF4" s="128"/>
      <c r="HG4" s="128"/>
      <c r="HH4" s="128"/>
      <c r="HI4" s="128"/>
      <c r="HJ4" s="128"/>
      <c r="HK4" s="128"/>
      <c r="HL4" s="128"/>
      <c r="HM4" s="128"/>
      <c r="HN4" s="128"/>
      <c r="HO4" s="128"/>
      <c r="HP4" s="128"/>
      <c r="HQ4" s="128"/>
      <c r="HR4" s="128"/>
      <c r="HS4" s="128"/>
      <c r="HT4" s="128"/>
      <c r="HU4" s="128"/>
      <c r="HV4" s="128"/>
      <c r="HW4" s="128"/>
      <c r="HX4" s="128"/>
      <c r="HY4" s="128"/>
      <c r="HZ4" s="128"/>
      <c r="IA4" s="128"/>
      <c r="IB4" s="128"/>
      <c r="IC4" s="128"/>
      <c r="ID4" s="128"/>
      <c r="IE4" s="128"/>
      <c r="IF4" s="128"/>
      <c r="IG4" s="128"/>
      <c r="IH4" s="128"/>
      <c r="II4" s="128"/>
      <c r="IJ4" s="128"/>
      <c r="IK4" s="128"/>
      <c r="IL4" s="128"/>
      <c r="IM4" s="128"/>
      <c r="IN4" s="128"/>
      <c r="IO4" s="128"/>
      <c r="IP4" s="128"/>
      <c r="IQ4" s="128"/>
      <c r="IR4" s="128"/>
      <c r="IS4" s="128"/>
      <c r="IT4" s="128"/>
      <c r="IU4" s="128"/>
      <c r="IV4" s="128"/>
    </row>
    <row r="5" spans="1:256" ht="15" customHeight="1" thickTop="1" x14ac:dyDescent="0.2">
      <c r="A5" s="311"/>
      <c r="B5" s="312"/>
      <c r="C5" s="313"/>
      <c r="D5" s="314"/>
      <c r="E5" s="311"/>
      <c r="F5" s="312"/>
      <c r="G5" s="313"/>
      <c r="H5" s="313"/>
      <c r="I5" s="313"/>
      <c r="J5" s="313"/>
      <c r="K5" s="313"/>
      <c r="L5" s="313"/>
      <c r="M5" s="318"/>
      <c r="N5" s="139"/>
      <c r="O5" s="139"/>
      <c r="P5" s="139"/>
      <c r="Q5" s="126"/>
      <c r="R5" s="126"/>
      <c r="S5" s="126"/>
      <c r="T5" s="126"/>
      <c r="U5" s="126"/>
      <c r="V5" s="126"/>
      <c r="W5" s="126"/>
      <c r="X5" s="126"/>
      <c r="Y5" s="126"/>
      <c r="Z5" s="126"/>
    </row>
    <row r="6" spans="1:256" ht="15" customHeight="1" thickBot="1" x14ac:dyDescent="0.25">
      <c r="A6" s="315"/>
      <c r="B6" s="316"/>
      <c r="C6" s="316"/>
      <c r="D6" s="317"/>
      <c r="E6" s="315"/>
      <c r="F6" s="316"/>
      <c r="G6" s="316"/>
      <c r="H6" s="316"/>
      <c r="I6" s="316"/>
      <c r="J6" s="316"/>
      <c r="K6" s="316"/>
      <c r="L6" s="316"/>
      <c r="M6" s="319"/>
      <c r="N6" s="139"/>
      <c r="O6" s="139"/>
      <c r="P6" s="139"/>
      <c r="Q6" s="126"/>
      <c r="R6" s="126"/>
      <c r="S6" s="126"/>
      <c r="T6" s="126"/>
      <c r="U6" s="126"/>
      <c r="V6" s="126"/>
      <c r="W6" s="126"/>
      <c r="X6" s="126"/>
      <c r="Y6" s="126"/>
      <c r="Z6" s="126"/>
    </row>
    <row r="7" spans="1:256" ht="15" customHeight="1" thickTop="1" x14ac:dyDescent="0.2">
      <c r="A7" s="320" t="s">
        <v>94</v>
      </c>
      <c r="B7" s="321"/>
      <c r="C7" s="322"/>
      <c r="D7" s="326">
        <v>240000000</v>
      </c>
      <c r="E7" s="130"/>
      <c r="F7" s="131" t="s">
        <v>93</v>
      </c>
      <c r="G7" s="131" t="s">
        <v>81</v>
      </c>
      <c r="H7" s="131" t="s">
        <v>80</v>
      </c>
      <c r="I7" s="131" t="s">
        <v>79</v>
      </c>
      <c r="J7" s="131" t="s">
        <v>76</v>
      </c>
      <c r="K7" s="131" t="s">
        <v>75</v>
      </c>
      <c r="L7" s="131" t="s">
        <v>74</v>
      </c>
      <c r="M7" s="162" t="s">
        <v>92</v>
      </c>
      <c r="N7" s="139"/>
      <c r="O7" s="139"/>
      <c r="P7" s="139"/>
      <c r="Q7" s="126"/>
      <c r="R7" s="126"/>
      <c r="S7" s="126"/>
      <c r="T7" s="126"/>
      <c r="U7" s="126"/>
      <c r="V7" s="126"/>
      <c r="W7" s="126"/>
      <c r="X7" s="126"/>
      <c r="Y7" s="126"/>
      <c r="Z7" s="126"/>
    </row>
    <row r="8" spans="1:256" ht="15" customHeight="1" x14ac:dyDescent="0.2">
      <c r="A8" s="323"/>
      <c r="B8" s="324"/>
      <c r="C8" s="325"/>
      <c r="D8" s="327"/>
      <c r="E8" s="132" t="s">
        <v>91</v>
      </c>
      <c r="F8" s="133">
        <f>D15+D16+D18+D19</f>
        <v>3810000.0000000005</v>
      </c>
      <c r="G8" s="133">
        <f>D20+D21+D22</f>
        <v>2050000</v>
      </c>
      <c r="H8" s="133">
        <f>D23+D24+D25</f>
        <v>2050000</v>
      </c>
      <c r="I8" s="133">
        <f>D26+D27+D28</f>
        <v>2050000</v>
      </c>
      <c r="J8" s="133">
        <f>D29+D30+D31</f>
        <v>0</v>
      </c>
      <c r="K8" s="133">
        <f>D32+D33+D34</f>
        <v>0</v>
      </c>
      <c r="L8" s="133">
        <f>D35+D36+D37+D17</f>
        <v>3600000</v>
      </c>
      <c r="M8" s="189">
        <f>SUM(F8:L8)</f>
        <v>13560000</v>
      </c>
      <c r="N8" s="139"/>
      <c r="O8" s="139"/>
      <c r="P8" s="139"/>
      <c r="Q8" s="126"/>
      <c r="R8" s="126"/>
      <c r="S8" s="126"/>
      <c r="T8" s="126"/>
      <c r="U8" s="126"/>
      <c r="V8" s="126"/>
      <c r="W8" s="126"/>
      <c r="X8" s="126"/>
      <c r="Y8" s="126"/>
      <c r="Z8" s="126"/>
    </row>
    <row r="9" spans="1:256" ht="15" customHeight="1" x14ac:dyDescent="0.2">
      <c r="A9" s="328" t="s">
        <v>90</v>
      </c>
      <c r="B9" s="329"/>
      <c r="C9" s="330"/>
      <c r="D9" s="332">
        <v>200000000</v>
      </c>
      <c r="E9" s="132" t="s">
        <v>89</v>
      </c>
      <c r="F9" s="133">
        <f>F8</f>
        <v>3810000.0000000005</v>
      </c>
      <c r="G9" s="133">
        <f t="shared" ref="G9:L9" si="0">F9+G8</f>
        <v>5860000</v>
      </c>
      <c r="H9" s="133">
        <f t="shared" si="0"/>
        <v>7910000</v>
      </c>
      <c r="I9" s="133">
        <f t="shared" si="0"/>
        <v>9960000</v>
      </c>
      <c r="J9" s="133">
        <f t="shared" si="0"/>
        <v>9960000</v>
      </c>
      <c r="K9" s="133">
        <f t="shared" si="0"/>
        <v>9960000</v>
      </c>
      <c r="L9" s="189">
        <f t="shared" si="0"/>
        <v>13560000</v>
      </c>
      <c r="M9" s="163"/>
      <c r="N9" s="139"/>
      <c r="O9" s="139"/>
      <c r="P9" s="139"/>
      <c r="Q9" s="126"/>
      <c r="R9" s="126"/>
      <c r="S9" s="126"/>
      <c r="T9" s="126"/>
      <c r="U9" s="126"/>
      <c r="V9" s="126"/>
      <c r="W9" s="126"/>
      <c r="X9" s="126"/>
      <c r="Y9" s="126"/>
      <c r="Z9" s="126"/>
    </row>
    <row r="10" spans="1:256" ht="15" customHeight="1" x14ac:dyDescent="0.2">
      <c r="A10" s="272"/>
      <c r="B10" s="273"/>
      <c r="C10" s="331"/>
      <c r="D10" s="327"/>
      <c r="E10" s="138"/>
      <c r="F10" s="126"/>
      <c r="G10" s="126"/>
      <c r="H10" s="126"/>
      <c r="I10" s="126"/>
      <c r="J10" s="126"/>
      <c r="K10" s="126"/>
      <c r="L10" s="126"/>
      <c r="M10" s="126"/>
      <c r="N10" s="139"/>
      <c r="O10" s="139"/>
      <c r="P10" s="139"/>
      <c r="Q10" s="126"/>
      <c r="R10" s="126"/>
      <c r="S10" s="126"/>
      <c r="T10" s="126"/>
      <c r="U10" s="126"/>
      <c r="V10" s="126"/>
      <c r="W10" s="126"/>
      <c r="X10" s="126"/>
      <c r="Y10" s="126"/>
      <c r="Z10" s="126"/>
    </row>
    <row r="11" spans="1:256" ht="15" customHeight="1" x14ac:dyDescent="0.2">
      <c r="A11" s="280" t="s">
        <v>88</v>
      </c>
      <c r="B11" s="276"/>
      <c r="C11" s="277"/>
      <c r="D11" s="336">
        <f>1-(D9/D7)</f>
        <v>0.16666666666666663</v>
      </c>
      <c r="E11" s="126"/>
      <c r="F11" s="126"/>
      <c r="G11" s="126"/>
      <c r="H11" s="126"/>
      <c r="I11" s="126"/>
      <c r="J11" s="126"/>
      <c r="K11" s="126"/>
      <c r="L11" s="126"/>
      <c r="M11" s="126"/>
      <c r="N11" s="139"/>
      <c r="O11" s="139"/>
      <c r="P11" s="139"/>
      <c r="Q11" s="126"/>
      <c r="R11" s="126"/>
      <c r="S11" s="126"/>
      <c r="T11" s="126"/>
      <c r="U11" s="126"/>
      <c r="V11" s="126"/>
      <c r="W11" s="126"/>
      <c r="X11" s="126"/>
      <c r="Y11" s="126"/>
      <c r="Z11" s="126"/>
    </row>
    <row r="12" spans="1:256" ht="15" customHeight="1" x14ac:dyDescent="0.2">
      <c r="A12" s="272"/>
      <c r="B12" s="273"/>
      <c r="C12" s="274"/>
      <c r="D12" s="279"/>
      <c r="E12" s="126"/>
      <c r="F12" s="126"/>
      <c r="G12" s="126"/>
      <c r="H12" s="126"/>
      <c r="I12" s="126"/>
      <c r="J12" s="126"/>
      <c r="K12" s="126"/>
      <c r="L12" s="126"/>
      <c r="M12" s="126"/>
      <c r="N12" s="139"/>
      <c r="O12" s="139"/>
      <c r="P12" s="139"/>
      <c r="Q12" s="126"/>
      <c r="R12" s="126"/>
      <c r="S12" s="126"/>
      <c r="T12" s="126"/>
      <c r="U12" s="126"/>
      <c r="V12" s="126"/>
      <c r="W12" s="126"/>
      <c r="X12" s="126"/>
      <c r="Y12" s="126"/>
      <c r="Z12" s="126"/>
    </row>
    <row r="13" spans="1:256" ht="15" customHeight="1" x14ac:dyDescent="0.2">
      <c r="A13" s="275" t="s">
        <v>87</v>
      </c>
      <c r="B13" s="276"/>
      <c r="C13" s="277"/>
      <c r="D13" s="278">
        <v>240000000</v>
      </c>
      <c r="E13" s="126"/>
      <c r="F13" s="126"/>
      <c r="G13" s="126"/>
      <c r="H13" s="126"/>
      <c r="I13" s="126"/>
      <c r="J13" s="126"/>
      <c r="K13" s="126"/>
      <c r="L13" s="126"/>
      <c r="M13" s="126"/>
      <c r="N13" s="139"/>
      <c r="O13" s="139"/>
      <c r="P13" s="139"/>
      <c r="Q13" s="126"/>
      <c r="R13" s="126"/>
      <c r="S13" s="126"/>
      <c r="T13" s="126"/>
      <c r="U13" s="126"/>
      <c r="V13" s="126"/>
      <c r="W13" s="126"/>
      <c r="X13" s="126"/>
      <c r="Y13" s="126"/>
      <c r="Z13" s="126"/>
    </row>
    <row r="14" spans="1:256" ht="15" customHeight="1" x14ac:dyDescent="0.2">
      <c r="A14" s="272"/>
      <c r="B14" s="273"/>
      <c r="C14" s="274"/>
      <c r="D14" s="279"/>
      <c r="E14" s="126"/>
      <c r="F14" s="126"/>
      <c r="G14" s="126"/>
      <c r="H14" s="126"/>
      <c r="I14" s="126"/>
      <c r="J14" s="126"/>
      <c r="K14" s="126"/>
      <c r="L14" s="126"/>
      <c r="M14" s="126"/>
      <c r="N14" s="139"/>
      <c r="O14" s="139"/>
      <c r="P14" s="139"/>
      <c r="Q14" s="126"/>
      <c r="R14" s="126"/>
      <c r="S14" s="126"/>
      <c r="T14" s="126"/>
      <c r="U14" s="126"/>
      <c r="V14" s="126"/>
      <c r="W14" s="126"/>
      <c r="X14" s="126"/>
      <c r="Y14" s="126"/>
      <c r="Z14" s="126"/>
    </row>
    <row r="15" spans="1:256" ht="15" customHeight="1" x14ac:dyDescent="0.35">
      <c r="A15" s="337" t="s">
        <v>86</v>
      </c>
      <c r="B15" s="303"/>
      <c r="C15" s="304"/>
      <c r="D15" s="185">
        <f>D7*0.0015</f>
        <v>360000</v>
      </c>
      <c r="E15" s="126"/>
      <c r="F15" s="126"/>
      <c r="G15" s="126"/>
      <c r="H15" s="126"/>
      <c r="I15" s="126"/>
      <c r="J15" s="126"/>
      <c r="K15" s="126"/>
      <c r="L15" s="126"/>
      <c r="M15" s="126"/>
      <c r="N15" s="139"/>
      <c r="O15" s="139"/>
      <c r="P15" s="139"/>
      <c r="Q15" s="126"/>
      <c r="R15" s="126"/>
      <c r="S15" s="126"/>
      <c r="T15" s="126"/>
      <c r="U15" s="126"/>
      <c r="V15" s="126"/>
      <c r="W15" s="126"/>
      <c r="X15" s="126"/>
      <c r="Y15" s="126"/>
      <c r="Z15" s="126"/>
    </row>
    <row r="16" spans="1:256" ht="15" customHeight="1" x14ac:dyDescent="0.35">
      <c r="A16" s="302" t="s">
        <v>85</v>
      </c>
      <c r="B16" s="303"/>
      <c r="C16" s="304"/>
      <c r="D16" s="185">
        <f>D9*0.017</f>
        <v>3400000.0000000005</v>
      </c>
      <c r="E16" s="126"/>
      <c r="F16" s="126"/>
      <c r="G16" s="126"/>
      <c r="H16" s="126"/>
      <c r="I16" s="126"/>
      <c r="J16" s="126"/>
      <c r="K16" s="126"/>
      <c r="L16" s="126"/>
      <c r="M16" s="126"/>
      <c r="N16" s="139"/>
      <c r="O16" s="139"/>
      <c r="P16" s="139"/>
      <c r="Q16" s="126"/>
      <c r="R16" s="126"/>
      <c r="S16" s="126"/>
      <c r="T16" s="126"/>
      <c r="U16" s="126"/>
      <c r="V16" s="126"/>
      <c r="W16" s="126"/>
      <c r="X16" s="126"/>
      <c r="Y16" s="126"/>
      <c r="Z16" s="126"/>
    </row>
    <row r="17" spans="1:26" ht="15" customHeight="1" x14ac:dyDescent="0.35">
      <c r="A17" s="302" t="s">
        <v>84</v>
      </c>
      <c r="B17" s="303"/>
      <c r="C17" s="304"/>
      <c r="D17" s="185">
        <f>D13*0.015</f>
        <v>3600000</v>
      </c>
      <c r="E17" s="126"/>
      <c r="F17" s="126"/>
      <c r="G17" s="126"/>
      <c r="H17" s="126"/>
      <c r="I17" s="126"/>
      <c r="J17" s="126"/>
      <c r="K17" s="126"/>
      <c r="L17" s="126"/>
      <c r="M17" s="126"/>
      <c r="N17" s="139"/>
      <c r="O17" s="139"/>
      <c r="P17" s="139"/>
      <c r="Q17" s="126"/>
      <c r="R17" s="126"/>
      <c r="S17" s="126"/>
      <c r="T17" s="126"/>
      <c r="U17" s="126"/>
      <c r="V17" s="126"/>
      <c r="W17" s="126"/>
      <c r="X17" s="126"/>
      <c r="Y17" s="126"/>
      <c r="Z17" s="126"/>
    </row>
    <row r="18" spans="1:26" ht="15" customHeight="1" x14ac:dyDescent="0.35">
      <c r="A18" s="302" t="s">
        <v>83</v>
      </c>
      <c r="B18" s="303"/>
      <c r="C18" s="304"/>
      <c r="D18" s="185">
        <v>50000</v>
      </c>
      <c r="E18" s="126"/>
      <c r="F18" s="126"/>
      <c r="G18" s="126"/>
      <c r="H18" s="126"/>
      <c r="I18" s="126"/>
      <c r="J18" s="126"/>
      <c r="K18" s="126"/>
      <c r="L18" s="126"/>
      <c r="M18" s="126"/>
      <c r="N18" s="139"/>
      <c r="O18" s="139"/>
      <c r="P18" s="139"/>
      <c r="Q18" s="126"/>
      <c r="R18" s="126"/>
      <c r="S18" s="126"/>
      <c r="T18" s="126"/>
      <c r="U18" s="126"/>
      <c r="V18" s="126"/>
      <c r="W18" s="126"/>
      <c r="X18" s="126"/>
      <c r="Y18" s="126"/>
      <c r="Z18" s="126"/>
    </row>
    <row r="19" spans="1:26" ht="15" customHeight="1" thickBot="1" x14ac:dyDescent="0.4">
      <c r="A19" s="299" t="s">
        <v>82</v>
      </c>
      <c r="B19" s="300"/>
      <c r="C19" s="301"/>
      <c r="D19" s="186">
        <v>0</v>
      </c>
      <c r="E19" s="126"/>
      <c r="F19" s="126"/>
      <c r="G19" s="126"/>
      <c r="H19" s="126"/>
      <c r="I19" s="126"/>
      <c r="J19" s="126"/>
      <c r="K19" s="126"/>
      <c r="L19" s="126"/>
      <c r="M19" s="126"/>
      <c r="N19" s="139"/>
      <c r="O19" s="139"/>
      <c r="P19" s="139"/>
      <c r="Q19" s="126"/>
      <c r="R19" s="126"/>
      <c r="S19" s="126"/>
      <c r="T19" s="126"/>
      <c r="U19" s="126"/>
      <c r="V19" s="126"/>
      <c r="W19" s="126"/>
      <c r="X19" s="126"/>
      <c r="Y19" s="126"/>
      <c r="Z19" s="126"/>
    </row>
    <row r="20" spans="1:26" ht="15" customHeight="1" x14ac:dyDescent="0.25">
      <c r="A20" s="296" t="s">
        <v>81</v>
      </c>
      <c r="B20" s="297" t="s">
        <v>78</v>
      </c>
      <c r="C20" s="298"/>
      <c r="D20" s="187">
        <v>150000</v>
      </c>
      <c r="E20" s="126"/>
      <c r="F20" s="126"/>
      <c r="G20" s="126"/>
      <c r="H20" s="126"/>
      <c r="I20" s="126"/>
      <c r="J20" s="126"/>
      <c r="K20" s="126"/>
      <c r="L20" s="126"/>
      <c r="M20" s="126"/>
      <c r="N20" s="139"/>
      <c r="O20" s="139"/>
      <c r="P20" s="139"/>
      <c r="Q20" s="126"/>
      <c r="R20" s="126"/>
      <c r="S20" s="126"/>
      <c r="T20" s="126"/>
      <c r="U20" s="126"/>
      <c r="V20" s="126"/>
      <c r="W20" s="126"/>
      <c r="X20" s="126"/>
      <c r="Y20" s="126"/>
      <c r="Z20" s="126"/>
    </row>
    <row r="21" spans="1:26" ht="15" customHeight="1" x14ac:dyDescent="0.25">
      <c r="A21" s="290"/>
      <c r="B21" s="292" t="s">
        <v>21</v>
      </c>
      <c r="C21" s="293"/>
      <c r="D21" s="185">
        <v>1450000</v>
      </c>
      <c r="E21" s="126"/>
      <c r="F21" s="126"/>
      <c r="G21" s="126"/>
      <c r="H21" s="126"/>
      <c r="I21" s="126"/>
      <c r="J21" s="126"/>
      <c r="K21" s="126"/>
      <c r="L21" s="126"/>
      <c r="M21" s="126"/>
      <c r="N21" s="139"/>
      <c r="O21" s="139"/>
      <c r="P21" s="139"/>
      <c r="Q21" s="126"/>
      <c r="R21" s="126"/>
      <c r="S21" s="126"/>
      <c r="T21" s="126"/>
      <c r="U21" s="126"/>
      <c r="V21" s="126"/>
      <c r="W21" s="126"/>
      <c r="X21" s="126"/>
      <c r="Y21" s="126"/>
      <c r="Z21" s="126"/>
    </row>
    <row r="22" spans="1:26" ht="15" customHeight="1" x14ac:dyDescent="0.25">
      <c r="A22" s="291"/>
      <c r="B22" s="292" t="s">
        <v>77</v>
      </c>
      <c r="C22" s="293"/>
      <c r="D22" s="135">
        <v>450000</v>
      </c>
      <c r="E22" s="126"/>
      <c r="F22" s="126"/>
      <c r="G22" s="126"/>
      <c r="H22" s="126"/>
      <c r="I22" s="126"/>
      <c r="J22" s="126"/>
      <c r="K22" s="126"/>
      <c r="L22" s="126"/>
      <c r="M22" s="126"/>
      <c r="N22" s="139"/>
      <c r="O22" s="139"/>
      <c r="P22" s="139"/>
      <c r="Q22" s="126"/>
      <c r="R22" s="126"/>
      <c r="S22" s="126"/>
      <c r="T22" s="126"/>
      <c r="U22" s="126"/>
      <c r="V22" s="126"/>
      <c r="W22" s="126"/>
      <c r="X22" s="126"/>
      <c r="Y22" s="126"/>
      <c r="Z22" s="126"/>
    </row>
    <row r="23" spans="1:26" ht="15" customHeight="1" x14ac:dyDescent="0.25">
      <c r="A23" s="289" t="s">
        <v>80</v>
      </c>
      <c r="B23" s="292" t="s">
        <v>78</v>
      </c>
      <c r="C23" s="293"/>
      <c r="D23" s="185">
        <v>150000</v>
      </c>
      <c r="E23" s="126"/>
      <c r="F23" s="126"/>
      <c r="G23" s="126"/>
      <c r="H23" s="126"/>
      <c r="I23" s="126"/>
      <c r="J23" s="126"/>
      <c r="K23" s="126"/>
      <c r="L23" s="126"/>
      <c r="M23" s="126"/>
      <c r="N23" s="139"/>
      <c r="O23" s="139"/>
      <c r="P23" s="139"/>
      <c r="Q23" s="126"/>
      <c r="R23" s="126"/>
      <c r="S23" s="126"/>
      <c r="T23" s="126"/>
      <c r="U23" s="126"/>
      <c r="V23" s="126"/>
      <c r="W23" s="126"/>
      <c r="X23" s="126"/>
      <c r="Y23" s="126"/>
      <c r="Z23" s="126"/>
    </row>
    <row r="24" spans="1:26" ht="15" customHeight="1" x14ac:dyDescent="0.25">
      <c r="A24" s="290"/>
      <c r="B24" s="292" t="s">
        <v>21</v>
      </c>
      <c r="C24" s="293"/>
      <c r="D24" s="185">
        <v>1450000</v>
      </c>
      <c r="E24" s="126"/>
      <c r="F24" s="126"/>
      <c r="G24" s="126"/>
      <c r="H24" s="126"/>
      <c r="I24" s="126"/>
      <c r="J24" s="126"/>
      <c r="K24" s="126"/>
      <c r="L24" s="126"/>
      <c r="M24" s="126"/>
      <c r="N24" s="139"/>
      <c r="O24" s="139"/>
      <c r="P24" s="139"/>
      <c r="Q24" s="126"/>
      <c r="R24" s="126"/>
      <c r="S24" s="126"/>
      <c r="T24" s="126"/>
      <c r="U24" s="126"/>
      <c r="V24" s="126"/>
      <c r="W24" s="126"/>
      <c r="X24" s="126"/>
      <c r="Y24" s="126"/>
      <c r="Z24" s="126"/>
    </row>
    <row r="25" spans="1:26" ht="15" customHeight="1" x14ac:dyDescent="0.25">
      <c r="A25" s="291"/>
      <c r="B25" s="292" t="s">
        <v>77</v>
      </c>
      <c r="C25" s="293"/>
      <c r="D25" s="135">
        <v>450000</v>
      </c>
      <c r="E25" s="126"/>
      <c r="F25" s="126"/>
      <c r="G25" s="126"/>
      <c r="H25" s="126"/>
      <c r="I25" s="126"/>
      <c r="J25" s="126"/>
      <c r="K25" s="126"/>
      <c r="L25" s="126"/>
      <c r="M25" s="126"/>
      <c r="N25" s="139"/>
      <c r="O25" s="139"/>
      <c r="P25" s="139"/>
      <c r="Q25" s="126"/>
      <c r="R25" s="126"/>
      <c r="S25" s="126"/>
      <c r="T25" s="126"/>
      <c r="U25" s="126"/>
      <c r="V25" s="126"/>
      <c r="W25" s="126"/>
      <c r="X25" s="126"/>
      <c r="Y25" s="126"/>
      <c r="Z25" s="126"/>
    </row>
    <row r="26" spans="1:26" ht="15" customHeight="1" x14ac:dyDescent="0.25">
      <c r="A26" s="289" t="s">
        <v>79</v>
      </c>
      <c r="B26" s="292" t="s">
        <v>78</v>
      </c>
      <c r="C26" s="293"/>
      <c r="D26" s="185">
        <v>150000</v>
      </c>
      <c r="E26" s="126"/>
      <c r="F26" s="126"/>
      <c r="G26" s="126"/>
      <c r="H26" s="126"/>
      <c r="I26" s="126"/>
      <c r="J26" s="126"/>
      <c r="K26" s="126"/>
      <c r="L26" s="126"/>
      <c r="M26" s="126"/>
      <c r="N26" s="139"/>
      <c r="O26" s="139"/>
      <c r="P26" s="139"/>
      <c r="Q26" s="126"/>
      <c r="R26" s="126"/>
      <c r="S26" s="126"/>
      <c r="T26" s="126"/>
      <c r="U26" s="126"/>
      <c r="V26" s="126"/>
      <c r="W26" s="126"/>
      <c r="X26" s="126"/>
      <c r="Y26" s="126"/>
      <c r="Z26" s="126"/>
    </row>
    <row r="27" spans="1:26" ht="15" customHeight="1" x14ac:dyDescent="0.25">
      <c r="A27" s="290"/>
      <c r="B27" s="292" t="s">
        <v>21</v>
      </c>
      <c r="C27" s="293"/>
      <c r="D27" s="185">
        <v>1450000</v>
      </c>
      <c r="E27" s="126"/>
      <c r="F27" s="126"/>
      <c r="G27" s="126"/>
      <c r="H27" s="126"/>
      <c r="I27" s="126"/>
      <c r="J27" s="126"/>
      <c r="K27" s="126"/>
      <c r="L27" s="126"/>
      <c r="M27" s="126"/>
      <c r="N27" s="139"/>
      <c r="O27" s="139"/>
      <c r="P27" s="139"/>
      <c r="Q27" s="126"/>
      <c r="R27" s="126"/>
      <c r="S27" s="126"/>
      <c r="T27" s="126"/>
      <c r="U27" s="126"/>
      <c r="V27" s="126"/>
      <c r="W27" s="126"/>
      <c r="X27" s="126"/>
      <c r="Y27" s="126"/>
      <c r="Z27" s="126"/>
    </row>
    <row r="28" spans="1:26" ht="15" customHeight="1" x14ac:dyDescent="0.25">
      <c r="A28" s="291"/>
      <c r="B28" s="292" t="s">
        <v>77</v>
      </c>
      <c r="C28" s="293"/>
      <c r="D28" s="135">
        <v>450000</v>
      </c>
      <c r="E28" s="126"/>
      <c r="F28" s="126"/>
      <c r="G28" s="126"/>
      <c r="H28" s="126"/>
      <c r="I28" s="126"/>
      <c r="J28" s="126"/>
      <c r="K28" s="126"/>
      <c r="L28" s="126"/>
      <c r="M28" s="126"/>
      <c r="N28" s="139"/>
      <c r="O28" s="139"/>
      <c r="P28" s="139"/>
      <c r="Q28" s="126"/>
      <c r="R28" s="126"/>
      <c r="S28" s="126"/>
      <c r="T28" s="126"/>
      <c r="U28" s="126"/>
      <c r="V28" s="126"/>
      <c r="W28" s="126"/>
      <c r="X28" s="126"/>
      <c r="Y28" s="126"/>
      <c r="Z28" s="126"/>
    </row>
    <row r="29" spans="1:26" ht="15" customHeight="1" x14ac:dyDescent="0.2">
      <c r="A29" s="289" t="s">
        <v>76</v>
      </c>
      <c r="B29" s="309"/>
      <c r="C29" s="310"/>
      <c r="D29" s="188"/>
      <c r="E29" s="126"/>
      <c r="F29" s="126"/>
      <c r="G29" s="126"/>
      <c r="H29" s="126"/>
      <c r="I29" s="126"/>
      <c r="J29" s="126"/>
      <c r="K29" s="126"/>
      <c r="L29" s="126"/>
      <c r="M29" s="126"/>
      <c r="N29" s="139"/>
      <c r="O29" s="139"/>
      <c r="P29" s="139"/>
      <c r="Q29" s="126"/>
      <c r="R29" s="126"/>
      <c r="S29" s="126"/>
      <c r="T29" s="126"/>
      <c r="U29" s="126"/>
      <c r="V29" s="126"/>
      <c r="W29" s="126"/>
      <c r="X29" s="126"/>
      <c r="Y29" s="126"/>
      <c r="Z29" s="126"/>
    </row>
    <row r="30" spans="1:26" ht="15" customHeight="1" x14ac:dyDescent="0.2">
      <c r="A30" s="290"/>
      <c r="B30" s="309"/>
      <c r="C30" s="310"/>
      <c r="D30" s="188"/>
      <c r="E30" s="126"/>
      <c r="F30" s="126"/>
      <c r="G30" s="126"/>
      <c r="H30" s="126"/>
      <c r="I30" s="126"/>
      <c r="J30" s="126"/>
      <c r="K30" s="126"/>
      <c r="L30" s="126"/>
      <c r="M30" s="126"/>
      <c r="N30" s="139"/>
      <c r="O30" s="139"/>
      <c r="P30" s="139"/>
      <c r="Q30" s="126"/>
      <c r="R30" s="126"/>
      <c r="S30" s="126"/>
      <c r="T30" s="126"/>
      <c r="U30" s="126"/>
      <c r="V30" s="126"/>
      <c r="W30" s="126"/>
      <c r="X30" s="126"/>
      <c r="Y30" s="126"/>
      <c r="Z30" s="126"/>
    </row>
    <row r="31" spans="1:26" ht="15" customHeight="1" x14ac:dyDescent="0.2">
      <c r="A31" s="291"/>
      <c r="B31" s="309"/>
      <c r="C31" s="310"/>
      <c r="D31" s="136"/>
      <c r="E31" s="126"/>
      <c r="F31" s="126"/>
      <c r="G31" s="126"/>
      <c r="H31" s="126"/>
      <c r="I31" s="126"/>
      <c r="J31" s="126"/>
      <c r="K31" s="126"/>
      <c r="L31" s="126"/>
      <c r="M31" s="126"/>
      <c r="N31" s="139"/>
      <c r="O31" s="139"/>
      <c r="P31" s="139"/>
      <c r="Q31" s="126"/>
      <c r="R31" s="126"/>
      <c r="S31" s="126"/>
      <c r="T31" s="126"/>
      <c r="U31" s="126"/>
      <c r="V31" s="126"/>
      <c r="W31" s="126"/>
      <c r="X31" s="126"/>
      <c r="Y31" s="126"/>
      <c r="Z31" s="126"/>
    </row>
    <row r="32" spans="1:26" ht="15" customHeight="1" x14ac:dyDescent="0.2">
      <c r="A32" s="289" t="s">
        <v>75</v>
      </c>
      <c r="B32" s="309"/>
      <c r="C32" s="310"/>
      <c r="D32" s="188"/>
      <c r="E32" s="126"/>
      <c r="F32" s="126"/>
      <c r="G32" s="126"/>
      <c r="H32" s="126"/>
      <c r="I32" s="126"/>
      <c r="J32" s="126"/>
      <c r="K32" s="126"/>
      <c r="L32" s="126"/>
      <c r="M32" s="126"/>
      <c r="N32" s="139"/>
      <c r="O32" s="139"/>
      <c r="P32" s="139"/>
      <c r="Q32" s="126"/>
      <c r="R32" s="126"/>
      <c r="S32" s="126"/>
      <c r="T32" s="126"/>
      <c r="U32" s="126"/>
      <c r="V32" s="126"/>
      <c r="W32" s="126"/>
      <c r="X32" s="126"/>
      <c r="Y32" s="126"/>
      <c r="Z32" s="126"/>
    </row>
    <row r="33" spans="1:26" ht="15" customHeight="1" x14ac:dyDescent="0.2">
      <c r="A33" s="290"/>
      <c r="B33" s="309"/>
      <c r="C33" s="310"/>
      <c r="D33" s="188"/>
      <c r="E33" s="126"/>
      <c r="F33" s="126"/>
      <c r="G33" s="126"/>
      <c r="H33" s="126"/>
      <c r="I33" s="126"/>
      <c r="J33" s="126"/>
      <c r="K33" s="126"/>
      <c r="L33" s="126"/>
      <c r="M33" s="126"/>
      <c r="N33" s="139"/>
      <c r="O33" s="139"/>
      <c r="P33" s="139"/>
      <c r="Q33" s="126"/>
      <c r="R33" s="126"/>
      <c r="S33" s="126"/>
      <c r="T33" s="126"/>
      <c r="U33" s="126"/>
      <c r="V33" s="126"/>
      <c r="W33" s="126"/>
      <c r="X33" s="126"/>
      <c r="Y33" s="126"/>
      <c r="Z33" s="126"/>
    </row>
    <row r="34" spans="1:26" ht="15" customHeight="1" x14ac:dyDescent="0.2">
      <c r="A34" s="291"/>
      <c r="B34" s="309"/>
      <c r="C34" s="310"/>
      <c r="D34" s="136"/>
      <c r="E34" s="126"/>
      <c r="F34" s="126"/>
      <c r="G34" s="126"/>
      <c r="H34" s="126"/>
      <c r="I34" s="126"/>
      <c r="J34" s="126"/>
      <c r="K34" s="126"/>
      <c r="L34" s="126"/>
      <c r="M34" s="126"/>
      <c r="N34" s="139"/>
      <c r="O34" s="139"/>
      <c r="P34" s="139"/>
      <c r="Q34" s="126"/>
      <c r="R34" s="126"/>
      <c r="S34" s="126"/>
      <c r="T34" s="126"/>
      <c r="U34" s="126"/>
      <c r="V34" s="126"/>
      <c r="W34" s="126"/>
      <c r="X34" s="126"/>
      <c r="Y34" s="126"/>
      <c r="Z34" s="126"/>
    </row>
    <row r="35" spans="1:26" ht="15" customHeight="1" x14ac:dyDescent="0.2">
      <c r="A35" s="289" t="s">
        <v>74</v>
      </c>
      <c r="B35" s="309"/>
      <c r="C35" s="310"/>
      <c r="D35" s="188"/>
      <c r="E35" s="126"/>
      <c r="F35" s="126"/>
      <c r="G35" s="126"/>
      <c r="H35" s="126"/>
      <c r="I35" s="126"/>
      <c r="J35" s="126"/>
      <c r="K35" s="126"/>
      <c r="L35" s="126"/>
      <c r="M35" s="126"/>
      <c r="N35" s="139"/>
      <c r="O35" s="139"/>
      <c r="P35" s="139"/>
      <c r="Q35" s="126"/>
      <c r="R35" s="126"/>
      <c r="S35" s="126"/>
      <c r="T35" s="126"/>
      <c r="U35" s="126"/>
      <c r="V35" s="126"/>
      <c r="W35" s="126"/>
      <c r="X35" s="126"/>
      <c r="Y35" s="126"/>
      <c r="Z35" s="126"/>
    </row>
    <row r="36" spans="1:26" ht="15" customHeight="1" x14ac:dyDescent="0.2">
      <c r="A36" s="290"/>
      <c r="B36" s="309"/>
      <c r="C36" s="310"/>
      <c r="D36" s="188"/>
      <c r="E36" s="126"/>
      <c r="F36" s="126"/>
      <c r="G36" s="126"/>
      <c r="H36" s="126"/>
      <c r="I36" s="126"/>
      <c r="J36" s="126"/>
      <c r="K36" s="126"/>
      <c r="L36" s="126"/>
      <c r="M36" s="126"/>
      <c r="N36" s="139"/>
      <c r="O36" s="139"/>
      <c r="P36" s="139"/>
      <c r="Q36" s="126"/>
      <c r="R36" s="126"/>
      <c r="S36" s="126"/>
      <c r="T36" s="126"/>
      <c r="U36" s="126"/>
      <c r="V36" s="126"/>
      <c r="W36" s="126"/>
      <c r="X36" s="126"/>
      <c r="Y36" s="126"/>
      <c r="Z36" s="126"/>
    </row>
    <row r="37" spans="1:26" ht="15" customHeight="1" thickBot="1" x14ac:dyDescent="0.25">
      <c r="A37" s="338"/>
      <c r="B37" s="339"/>
      <c r="C37" s="340"/>
      <c r="D37" s="137"/>
      <c r="E37" s="126"/>
      <c r="F37" s="126"/>
      <c r="G37" s="126"/>
      <c r="H37" s="126"/>
      <c r="I37" s="126"/>
      <c r="J37" s="126"/>
      <c r="K37" s="126"/>
      <c r="L37" s="126"/>
      <c r="M37" s="126"/>
      <c r="N37" s="139"/>
      <c r="O37" s="139"/>
      <c r="P37" s="139"/>
      <c r="Q37" s="126"/>
      <c r="R37" s="126"/>
      <c r="S37" s="126"/>
      <c r="T37" s="126"/>
      <c r="U37" s="126"/>
      <c r="V37" s="126"/>
      <c r="W37" s="126"/>
      <c r="X37" s="126"/>
      <c r="Y37" s="126"/>
      <c r="Z37" s="126"/>
    </row>
    <row r="38" spans="1:26" ht="15" customHeight="1" x14ac:dyDescent="0.2">
      <c r="A38" s="269" t="s">
        <v>73</v>
      </c>
      <c r="B38" s="270"/>
      <c r="C38" s="271"/>
      <c r="D38" s="287">
        <f>D15+D16+D17+D18+D19+D20+D21+D23+D24+D26+D27+D29+D30+D32+D33+D35+D36</f>
        <v>12210000</v>
      </c>
      <c r="E38" s="126"/>
      <c r="F38" s="126"/>
      <c r="G38" s="126"/>
      <c r="H38" s="126"/>
      <c r="I38" s="126"/>
      <c r="J38" s="126"/>
      <c r="K38" s="126"/>
      <c r="L38" s="126"/>
      <c r="M38" s="126"/>
      <c r="N38" s="139"/>
      <c r="O38" s="139"/>
      <c r="P38" s="139"/>
      <c r="Q38" s="126"/>
      <c r="R38" s="126"/>
      <c r="S38" s="126"/>
      <c r="T38" s="126"/>
      <c r="U38" s="126"/>
      <c r="V38" s="126"/>
      <c r="W38" s="126"/>
      <c r="X38" s="126"/>
      <c r="Y38" s="126"/>
      <c r="Z38" s="126"/>
    </row>
    <row r="39" spans="1:26" ht="15" customHeight="1" x14ac:dyDescent="0.2">
      <c r="A39" s="272"/>
      <c r="B39" s="273"/>
      <c r="C39" s="274"/>
      <c r="D39" s="288"/>
      <c r="E39" s="126"/>
      <c r="F39" s="126"/>
      <c r="G39" s="126"/>
      <c r="H39" s="126"/>
      <c r="I39" s="126"/>
      <c r="J39" s="126"/>
      <c r="K39" s="126"/>
      <c r="L39" s="126"/>
      <c r="M39" s="126"/>
      <c r="N39" s="139"/>
      <c r="O39" s="139"/>
      <c r="P39" s="139"/>
      <c r="Q39" s="126"/>
      <c r="R39" s="126"/>
      <c r="S39" s="126"/>
      <c r="T39" s="126"/>
      <c r="U39" s="126"/>
      <c r="V39" s="126"/>
      <c r="W39" s="126"/>
      <c r="X39" s="126"/>
      <c r="Y39" s="126"/>
      <c r="Z39" s="126"/>
    </row>
    <row r="40" spans="1:26" ht="15" customHeight="1" x14ac:dyDescent="0.2">
      <c r="A40" s="275" t="s">
        <v>72</v>
      </c>
      <c r="B40" s="276"/>
      <c r="C40" s="277"/>
      <c r="D40" s="278">
        <f>D13-(D9+D38-D22-D25-D28-D31-D34-D37)</f>
        <v>29140000</v>
      </c>
      <c r="E40" s="126"/>
      <c r="F40" s="126"/>
      <c r="G40" s="126"/>
      <c r="H40" s="126"/>
      <c r="I40" s="126"/>
      <c r="J40" s="126"/>
      <c r="K40" s="126"/>
      <c r="L40" s="126"/>
      <c r="M40" s="126"/>
      <c r="N40" s="139"/>
      <c r="O40" s="139"/>
      <c r="P40" s="139"/>
      <c r="Q40" s="126"/>
      <c r="R40" s="126"/>
      <c r="S40" s="126"/>
      <c r="T40" s="126"/>
      <c r="U40" s="126"/>
      <c r="V40" s="126"/>
      <c r="W40" s="126"/>
      <c r="X40" s="126"/>
      <c r="Y40" s="126"/>
      <c r="Z40" s="126"/>
    </row>
    <row r="41" spans="1:26" ht="15" customHeight="1" x14ac:dyDescent="0.2">
      <c r="A41" s="272"/>
      <c r="B41" s="273"/>
      <c r="C41" s="274"/>
      <c r="D41" s="279"/>
      <c r="E41" s="126"/>
      <c r="F41" s="126"/>
      <c r="G41" s="126"/>
      <c r="H41" s="126"/>
      <c r="I41" s="126"/>
      <c r="J41" s="126"/>
      <c r="K41" s="126"/>
      <c r="L41" s="126"/>
      <c r="M41" s="126"/>
      <c r="N41" s="139"/>
      <c r="O41" s="139"/>
      <c r="P41" s="139"/>
      <c r="Q41" s="126"/>
      <c r="R41" s="126"/>
      <c r="S41" s="126"/>
      <c r="T41" s="126"/>
      <c r="U41" s="126"/>
      <c r="V41" s="126"/>
      <c r="W41" s="126"/>
      <c r="X41" s="126"/>
      <c r="Y41" s="126"/>
      <c r="Z41" s="126"/>
    </row>
    <row r="42" spans="1:26" ht="15" customHeight="1" x14ac:dyDescent="0.2">
      <c r="A42" s="280" t="s">
        <v>71</v>
      </c>
      <c r="B42" s="276"/>
      <c r="C42" s="277"/>
      <c r="D42" s="281">
        <f>D40*1/D38</f>
        <v>2.3865683865683867</v>
      </c>
      <c r="E42" s="126"/>
      <c r="F42" s="126"/>
      <c r="G42" s="126"/>
      <c r="H42" s="126"/>
      <c r="I42" s="126"/>
      <c r="J42" s="126"/>
      <c r="K42" s="126"/>
      <c r="L42" s="126"/>
      <c r="M42" s="126"/>
      <c r="N42" s="139"/>
      <c r="O42" s="139"/>
      <c r="P42" s="139"/>
      <c r="Q42" s="126"/>
      <c r="R42" s="126"/>
      <c r="S42" s="126"/>
      <c r="T42" s="126"/>
      <c r="U42" s="126"/>
      <c r="V42" s="126"/>
      <c r="W42" s="126"/>
      <c r="X42" s="126"/>
      <c r="Y42" s="126"/>
      <c r="Z42" s="126"/>
    </row>
    <row r="43" spans="1:26" ht="15" customHeight="1" x14ac:dyDescent="0.2">
      <c r="A43" s="272"/>
      <c r="B43" s="273"/>
      <c r="C43" s="274"/>
      <c r="D43" s="282"/>
      <c r="E43" s="126"/>
      <c r="F43" s="126"/>
      <c r="G43" s="126"/>
      <c r="H43" s="126"/>
      <c r="I43" s="126"/>
      <c r="J43" s="126"/>
      <c r="K43" s="126"/>
      <c r="L43" s="126"/>
      <c r="M43" s="126"/>
      <c r="N43" s="139"/>
      <c r="O43" s="139"/>
      <c r="P43" s="139"/>
      <c r="Q43" s="126"/>
      <c r="R43" s="126"/>
      <c r="S43" s="126"/>
      <c r="T43" s="126"/>
      <c r="U43" s="126"/>
      <c r="V43" s="126"/>
      <c r="W43" s="126"/>
      <c r="X43" s="126"/>
      <c r="Y43" s="126"/>
      <c r="Z43" s="126"/>
    </row>
    <row r="44" spans="1:26" ht="15" customHeight="1" x14ac:dyDescent="0.2">
      <c r="A44" s="280" t="s">
        <v>70</v>
      </c>
      <c r="B44" s="276"/>
      <c r="C44" s="277"/>
      <c r="D44" s="281">
        <f>12*D42/C46</f>
        <v>9.5462735462735466</v>
      </c>
      <c r="E44" s="126"/>
      <c r="F44" s="126"/>
      <c r="G44" s="126"/>
      <c r="H44" s="126"/>
      <c r="I44" s="126"/>
      <c r="J44" s="126"/>
      <c r="K44" s="126"/>
      <c r="L44" s="126"/>
      <c r="M44" s="126"/>
      <c r="N44" s="139"/>
      <c r="O44" s="139"/>
      <c r="P44" s="139"/>
      <c r="Q44" s="126"/>
      <c r="R44" s="126"/>
      <c r="S44" s="126"/>
      <c r="T44" s="126"/>
      <c r="U44" s="126"/>
      <c r="V44" s="126"/>
      <c r="W44" s="126"/>
      <c r="X44" s="126"/>
      <c r="Y44" s="126"/>
      <c r="Z44" s="126"/>
    </row>
    <row r="45" spans="1:26" ht="15" customHeight="1" x14ac:dyDescent="0.2">
      <c r="A45" s="272"/>
      <c r="B45" s="273"/>
      <c r="C45" s="274"/>
      <c r="D45" s="283"/>
      <c r="E45" s="126"/>
      <c r="F45" s="126"/>
      <c r="G45" s="126"/>
      <c r="H45" s="126"/>
      <c r="I45" s="126"/>
      <c r="J45" s="126"/>
      <c r="K45" s="126"/>
      <c r="L45" s="126"/>
      <c r="M45" s="126"/>
      <c r="N45" s="139"/>
      <c r="O45" s="139"/>
      <c r="P45" s="139"/>
      <c r="Q45" s="126"/>
      <c r="R45" s="126"/>
      <c r="S45" s="126"/>
      <c r="T45" s="126"/>
      <c r="U45" s="126"/>
      <c r="V45" s="126"/>
      <c r="W45" s="126"/>
      <c r="X45" s="126"/>
      <c r="Y45" s="126"/>
      <c r="Z45" s="126"/>
    </row>
    <row r="46" spans="1:26" ht="15" customHeight="1" x14ac:dyDescent="0.35">
      <c r="A46" s="285" t="s">
        <v>23</v>
      </c>
      <c r="B46" s="286"/>
      <c r="C46" s="134">
        <v>3</v>
      </c>
      <c r="D46" s="284"/>
      <c r="E46" s="126" t="s">
        <v>30</v>
      </c>
      <c r="F46" s="126"/>
      <c r="G46" s="126"/>
      <c r="H46" s="126"/>
      <c r="I46" s="126"/>
      <c r="J46" s="126"/>
      <c r="K46" s="126"/>
      <c r="L46" s="126"/>
      <c r="M46" s="126"/>
      <c r="N46" s="139"/>
      <c r="O46" s="139"/>
      <c r="P46" s="139"/>
      <c r="Q46" s="126"/>
      <c r="R46" s="126"/>
      <c r="S46" s="126"/>
      <c r="T46" s="126"/>
      <c r="U46" s="126"/>
      <c r="V46" s="126"/>
      <c r="W46" s="126"/>
      <c r="X46" s="126"/>
      <c r="Y46" s="126"/>
      <c r="Z46" s="126"/>
    </row>
    <row r="47" spans="1:26" ht="15" customHeight="1" x14ac:dyDescent="0.2">
      <c r="A47" s="127"/>
      <c r="B47" s="126"/>
      <c r="C47" s="126"/>
      <c r="D47" s="61"/>
      <c r="E47" s="126"/>
      <c r="F47" s="126"/>
      <c r="G47" s="126"/>
      <c r="H47" s="126"/>
      <c r="I47" s="126"/>
      <c r="J47" s="126"/>
      <c r="K47" s="126"/>
      <c r="L47" s="126"/>
      <c r="M47" s="126"/>
      <c r="N47" s="126"/>
      <c r="O47" s="126"/>
      <c r="P47" s="126"/>
      <c r="Q47" s="126"/>
      <c r="R47" s="126"/>
      <c r="S47" s="126"/>
      <c r="T47" s="126"/>
      <c r="U47" s="126"/>
      <c r="V47" s="126"/>
      <c r="W47" s="126"/>
      <c r="X47" s="126"/>
      <c r="Y47" s="126"/>
      <c r="Z47" s="126"/>
    </row>
    <row r="48" spans="1:26" ht="15" customHeight="1" x14ac:dyDescent="0.2">
      <c r="A48" s="127"/>
      <c r="B48" s="126"/>
      <c r="C48" s="126"/>
      <c r="D48" s="61"/>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5" customHeight="1" x14ac:dyDescent="0.35">
      <c r="A49" s="268" t="s">
        <v>35</v>
      </c>
      <c r="B49" s="268"/>
      <c r="C49" s="268"/>
      <c r="D49" s="268"/>
      <c r="E49" s="268"/>
      <c r="F49" s="268"/>
      <c r="G49" s="333" t="s">
        <v>115</v>
      </c>
      <c r="H49" s="333"/>
      <c r="I49" s="333"/>
      <c r="J49" s="333"/>
      <c r="K49" s="333"/>
      <c r="L49" s="333"/>
      <c r="M49" s="333"/>
      <c r="N49" s="160"/>
      <c r="O49" s="160"/>
      <c r="P49" s="126"/>
      <c r="Q49" s="126"/>
      <c r="R49" s="126"/>
      <c r="S49" s="126"/>
      <c r="T49" s="126"/>
      <c r="U49" s="126"/>
      <c r="V49" s="126"/>
      <c r="W49" s="126"/>
      <c r="X49" s="126"/>
      <c r="Y49" s="126"/>
      <c r="Z49" s="126"/>
    </row>
    <row r="50" spans="1:26" ht="15" customHeight="1" x14ac:dyDescent="0.35">
      <c r="A50" s="268"/>
      <c r="B50" s="268"/>
      <c r="C50" s="268"/>
      <c r="D50" s="268"/>
      <c r="E50" s="268"/>
      <c r="F50" s="268"/>
      <c r="G50" s="334" t="s">
        <v>116</v>
      </c>
      <c r="H50" s="335"/>
      <c r="I50" s="335"/>
      <c r="J50" s="335"/>
      <c r="K50" s="335"/>
      <c r="L50" s="335"/>
      <c r="M50" s="335"/>
      <c r="N50" s="158"/>
      <c r="O50" s="158"/>
      <c r="P50" s="126"/>
      <c r="Q50" s="126"/>
      <c r="R50" s="126"/>
      <c r="S50" s="126"/>
      <c r="T50" s="126"/>
      <c r="U50" s="126"/>
      <c r="V50" s="126"/>
      <c r="W50" s="126"/>
      <c r="X50" s="126"/>
      <c r="Y50" s="126"/>
      <c r="Z50" s="126"/>
    </row>
    <row r="51" spans="1:26" ht="15" customHeight="1" x14ac:dyDescent="0.2">
      <c r="A51" s="127"/>
      <c r="B51" s="126"/>
      <c r="C51" s="126"/>
      <c r="D51" s="61"/>
      <c r="E51" s="126"/>
      <c r="F51" s="126"/>
      <c r="G51" s="126"/>
      <c r="H51" s="126"/>
      <c r="I51" s="126"/>
      <c r="J51" s="126"/>
      <c r="K51" s="126"/>
      <c r="L51" s="126"/>
      <c r="M51" s="126"/>
      <c r="N51" s="126"/>
      <c r="O51" s="126"/>
      <c r="P51" s="126"/>
      <c r="Q51" s="126"/>
      <c r="R51" s="126"/>
      <c r="S51" s="126"/>
      <c r="T51" s="126"/>
      <c r="U51" s="126"/>
      <c r="V51" s="126"/>
      <c r="W51" s="126"/>
      <c r="X51" s="126"/>
      <c r="Y51" s="126"/>
      <c r="Z51" s="126"/>
    </row>
    <row r="52" spans="1:26" ht="15" customHeight="1" x14ac:dyDescent="0.2">
      <c r="A52" s="262" t="s">
        <v>107</v>
      </c>
      <c r="B52" s="263"/>
      <c r="C52" s="263"/>
      <c r="D52" s="263"/>
      <c r="E52" s="263"/>
      <c r="F52" s="126"/>
      <c r="G52" s="126"/>
      <c r="H52" s="126"/>
      <c r="I52" s="126"/>
      <c r="J52" s="126"/>
      <c r="K52" s="126"/>
      <c r="L52" s="126"/>
      <c r="M52" s="126"/>
      <c r="N52" s="126"/>
      <c r="O52" s="126"/>
      <c r="P52" s="126"/>
      <c r="Q52" s="126"/>
      <c r="R52" s="126"/>
      <c r="S52" s="126"/>
      <c r="T52" s="126"/>
      <c r="U52" s="126"/>
      <c r="V52" s="126"/>
      <c r="W52" s="126"/>
      <c r="X52" s="126"/>
      <c r="Y52" s="126"/>
      <c r="Z52" s="126"/>
    </row>
    <row r="53" spans="1:26" ht="15" customHeight="1" x14ac:dyDescent="0.2">
      <c r="A53" s="264" t="s">
        <v>118</v>
      </c>
      <c r="B53" s="265"/>
      <c r="C53" s="265"/>
      <c r="D53" s="265"/>
      <c r="E53" s="265"/>
      <c r="F53" s="126"/>
      <c r="G53" s="126"/>
      <c r="H53" s="126"/>
      <c r="I53" s="126"/>
      <c r="J53" s="126"/>
      <c r="K53" s="126"/>
      <c r="L53" s="126"/>
      <c r="M53" s="126"/>
      <c r="N53" s="126"/>
      <c r="O53" s="126"/>
      <c r="P53" s="126"/>
      <c r="Q53" s="126"/>
      <c r="R53" s="126"/>
      <c r="S53" s="126"/>
      <c r="T53" s="126"/>
      <c r="U53" s="126"/>
      <c r="V53" s="126"/>
      <c r="W53" s="126"/>
      <c r="X53" s="126"/>
      <c r="Y53" s="126"/>
      <c r="Z53" s="126"/>
    </row>
    <row r="54" spans="1:26" ht="15" customHeight="1" x14ac:dyDescent="0.2">
      <c r="A54" s="266" t="s">
        <v>109</v>
      </c>
      <c r="B54" s="267"/>
      <c r="C54" s="267"/>
      <c r="D54" s="267"/>
      <c r="E54" s="267"/>
      <c r="F54" s="126"/>
      <c r="G54" s="126"/>
      <c r="H54" s="126"/>
      <c r="I54" s="126"/>
      <c r="J54" s="126"/>
      <c r="K54" s="126"/>
      <c r="L54" s="126"/>
      <c r="M54" s="126"/>
      <c r="N54" s="126"/>
      <c r="O54" s="126"/>
      <c r="P54" s="126"/>
      <c r="Q54" s="126"/>
      <c r="R54" s="126"/>
      <c r="S54" s="126"/>
      <c r="T54" s="126"/>
      <c r="U54" s="126"/>
      <c r="V54" s="126"/>
      <c r="W54" s="126"/>
      <c r="X54" s="126"/>
      <c r="Y54" s="126"/>
      <c r="Z54" s="126"/>
    </row>
    <row r="55" spans="1:26" ht="15" customHeight="1" x14ac:dyDescent="0.2">
      <c r="A55" s="127"/>
      <c r="B55" s="126"/>
      <c r="C55" s="126"/>
      <c r="D55" s="61"/>
      <c r="E55" s="126"/>
      <c r="F55" s="126"/>
      <c r="G55" s="126"/>
      <c r="H55" s="126"/>
      <c r="I55" s="126"/>
      <c r="J55" s="126"/>
      <c r="K55" s="126"/>
      <c r="L55" s="126"/>
      <c r="M55" s="126"/>
      <c r="N55" s="126"/>
      <c r="O55" s="126"/>
      <c r="P55" s="126"/>
      <c r="Q55" s="126"/>
      <c r="R55" s="126"/>
      <c r="S55" s="126"/>
      <c r="T55" s="126"/>
      <c r="U55" s="126"/>
      <c r="V55" s="126"/>
      <c r="W55" s="126"/>
      <c r="X55" s="126"/>
      <c r="Y55" s="126"/>
      <c r="Z55" s="126"/>
    </row>
    <row r="56" spans="1:26" ht="15" customHeight="1" x14ac:dyDescent="0.2">
      <c r="A56" s="127"/>
      <c r="B56" s="126"/>
      <c r="C56" s="126"/>
      <c r="D56" s="61"/>
      <c r="E56" s="126"/>
      <c r="F56" s="126"/>
      <c r="G56" s="126"/>
      <c r="H56" s="126"/>
      <c r="I56" s="126"/>
      <c r="J56" s="126"/>
      <c r="K56" s="126"/>
      <c r="L56" s="126"/>
      <c r="M56" s="126"/>
      <c r="N56" s="126"/>
      <c r="O56" s="126"/>
      <c r="P56" s="126"/>
      <c r="Q56" s="126"/>
      <c r="R56" s="126"/>
      <c r="S56" s="126"/>
      <c r="T56" s="126"/>
      <c r="U56" s="126"/>
      <c r="V56" s="126"/>
      <c r="W56" s="126"/>
      <c r="X56" s="126"/>
      <c r="Y56" s="126"/>
      <c r="Z56" s="126"/>
    </row>
    <row r="57" spans="1:26" ht="15" customHeight="1" x14ac:dyDescent="0.2">
      <c r="A57" s="127"/>
      <c r="B57" s="126"/>
      <c r="C57" s="126"/>
      <c r="D57" s="61"/>
      <c r="E57" s="126"/>
      <c r="F57" s="126"/>
      <c r="G57" s="126"/>
      <c r="H57" s="126"/>
      <c r="I57" s="126"/>
      <c r="J57" s="126"/>
      <c r="K57" s="126"/>
      <c r="L57" s="126"/>
      <c r="M57" s="126"/>
      <c r="N57" s="126"/>
      <c r="O57" s="126"/>
      <c r="P57" s="126"/>
      <c r="Q57" s="126"/>
      <c r="R57" s="126"/>
      <c r="S57" s="126"/>
      <c r="T57" s="126"/>
      <c r="U57" s="126"/>
      <c r="V57" s="126"/>
      <c r="W57" s="126"/>
      <c r="X57" s="126"/>
      <c r="Y57" s="126"/>
      <c r="Z57" s="126"/>
    </row>
    <row r="58" spans="1:26" ht="15" customHeight="1" x14ac:dyDescent="0.2">
      <c r="A58" s="127"/>
      <c r="B58" s="126"/>
      <c r="C58" s="126"/>
      <c r="D58" s="61"/>
      <c r="E58" s="126"/>
      <c r="F58" s="126"/>
      <c r="G58" s="126"/>
      <c r="H58" s="126"/>
      <c r="I58" s="126"/>
      <c r="J58" s="126"/>
      <c r="K58" s="126"/>
      <c r="L58" s="126"/>
      <c r="M58" s="126"/>
      <c r="N58" s="126"/>
      <c r="O58" s="126"/>
      <c r="P58" s="126"/>
      <c r="Q58" s="126"/>
      <c r="R58" s="126"/>
      <c r="S58" s="126"/>
      <c r="T58" s="126"/>
      <c r="U58" s="126"/>
      <c r="V58" s="126"/>
      <c r="W58" s="126"/>
      <c r="X58" s="126"/>
      <c r="Y58" s="126"/>
      <c r="Z58" s="126"/>
    </row>
    <row r="59" spans="1:26" ht="15" customHeight="1" x14ac:dyDescent="0.2">
      <c r="A59" s="127"/>
      <c r="B59" s="126"/>
      <c r="C59" s="126"/>
      <c r="D59" s="61"/>
      <c r="E59" s="126"/>
      <c r="F59" s="126"/>
      <c r="G59" s="126"/>
      <c r="H59" s="126"/>
      <c r="I59" s="126"/>
      <c r="J59" s="126"/>
      <c r="K59" s="126"/>
      <c r="L59" s="126"/>
      <c r="M59" s="126"/>
      <c r="N59" s="126"/>
      <c r="O59" s="126"/>
      <c r="P59" s="126"/>
      <c r="Q59" s="126"/>
      <c r="R59" s="126"/>
      <c r="S59" s="126"/>
      <c r="T59" s="126"/>
      <c r="U59" s="126"/>
      <c r="V59" s="126"/>
      <c r="W59" s="126"/>
      <c r="X59" s="126"/>
      <c r="Y59" s="126"/>
      <c r="Z59" s="126"/>
    </row>
    <row r="60" spans="1:26" ht="15" customHeight="1" x14ac:dyDescent="0.2">
      <c r="A60" s="127"/>
      <c r="B60" s="126"/>
      <c r="C60" s="126"/>
      <c r="D60" s="61"/>
      <c r="E60" s="126"/>
      <c r="F60" s="126"/>
      <c r="G60" s="126"/>
      <c r="H60" s="126"/>
      <c r="I60" s="126"/>
      <c r="J60" s="126"/>
      <c r="K60" s="126"/>
      <c r="L60" s="126"/>
      <c r="M60" s="126"/>
      <c r="N60" s="126"/>
      <c r="O60" s="126"/>
      <c r="P60" s="126"/>
      <c r="Q60" s="126"/>
      <c r="R60" s="126"/>
      <c r="S60" s="126"/>
      <c r="T60" s="126"/>
      <c r="U60" s="126"/>
      <c r="V60" s="126"/>
      <c r="W60" s="126"/>
      <c r="X60" s="126"/>
      <c r="Y60" s="126"/>
      <c r="Z60" s="126"/>
    </row>
    <row r="61" spans="1:26" ht="15" customHeight="1" x14ac:dyDescent="0.2">
      <c r="A61" s="127"/>
      <c r="B61" s="126"/>
      <c r="C61" s="126"/>
      <c r="D61" s="61"/>
      <c r="E61" s="126"/>
      <c r="F61" s="126"/>
      <c r="G61" s="126"/>
      <c r="H61" s="126"/>
      <c r="I61" s="126"/>
      <c r="J61" s="126"/>
      <c r="K61" s="126"/>
      <c r="L61" s="126"/>
      <c r="M61" s="126"/>
      <c r="N61" s="126"/>
      <c r="O61" s="126"/>
      <c r="P61" s="126"/>
      <c r="Q61" s="126"/>
      <c r="R61" s="126"/>
      <c r="S61" s="126"/>
      <c r="T61" s="126"/>
      <c r="U61" s="126"/>
      <c r="V61" s="126"/>
      <c r="W61" s="126"/>
      <c r="X61" s="126"/>
      <c r="Y61" s="126"/>
      <c r="Z61" s="126"/>
    </row>
    <row r="62" spans="1:26" ht="15" customHeight="1" x14ac:dyDescent="0.2">
      <c r="A62" s="127"/>
      <c r="B62" s="126"/>
      <c r="C62" s="126"/>
      <c r="D62" s="61"/>
      <c r="E62" s="126"/>
      <c r="F62" s="126"/>
      <c r="G62" s="126"/>
      <c r="H62" s="126"/>
      <c r="I62" s="126"/>
      <c r="J62" s="126"/>
      <c r="K62" s="126"/>
      <c r="L62" s="126"/>
      <c r="M62" s="126"/>
      <c r="N62" s="126"/>
      <c r="O62" s="126"/>
      <c r="P62" s="126"/>
      <c r="Q62" s="126"/>
      <c r="R62" s="126"/>
      <c r="S62" s="126"/>
      <c r="T62" s="126"/>
      <c r="U62" s="126"/>
      <c r="V62" s="126"/>
      <c r="W62" s="126"/>
      <c r="X62" s="126"/>
      <c r="Y62" s="126"/>
      <c r="Z62" s="126"/>
    </row>
    <row r="63" spans="1:26" ht="15" customHeight="1" x14ac:dyDescent="0.2">
      <c r="A63" s="127"/>
      <c r="B63" s="126"/>
      <c r="C63" s="126"/>
      <c r="D63" s="61"/>
      <c r="E63" s="126"/>
      <c r="F63" s="126"/>
      <c r="G63" s="126"/>
      <c r="H63" s="126"/>
      <c r="I63" s="126"/>
      <c r="J63" s="126"/>
      <c r="K63" s="126"/>
      <c r="L63" s="126"/>
      <c r="M63" s="126"/>
      <c r="N63" s="126"/>
      <c r="O63" s="126"/>
      <c r="P63" s="126"/>
      <c r="Q63" s="126"/>
      <c r="R63" s="126"/>
      <c r="S63" s="126"/>
      <c r="T63" s="126"/>
      <c r="U63" s="126"/>
      <c r="V63" s="126"/>
      <c r="W63" s="126"/>
      <c r="X63" s="126"/>
      <c r="Y63" s="126"/>
      <c r="Z63" s="126"/>
    </row>
    <row r="64" spans="1:26" ht="15" customHeight="1" x14ac:dyDescent="0.2">
      <c r="A64" s="127"/>
      <c r="B64" s="126"/>
      <c r="C64" s="126"/>
      <c r="D64" s="61"/>
      <c r="E64" s="126"/>
      <c r="F64" s="126"/>
      <c r="G64" s="126"/>
      <c r="H64" s="126"/>
      <c r="I64" s="126"/>
      <c r="J64" s="126"/>
      <c r="K64" s="126"/>
      <c r="L64" s="126"/>
      <c r="M64" s="126"/>
      <c r="N64" s="126"/>
      <c r="O64" s="126"/>
      <c r="P64" s="126"/>
      <c r="Q64" s="126"/>
      <c r="R64" s="126"/>
      <c r="S64" s="126"/>
      <c r="T64" s="126"/>
      <c r="U64" s="126"/>
      <c r="V64" s="126"/>
      <c r="W64" s="126"/>
      <c r="X64" s="126"/>
      <c r="Y64" s="126"/>
      <c r="Z64" s="126"/>
    </row>
    <row r="65" spans="1:26" ht="15" customHeight="1" x14ac:dyDescent="0.2">
      <c r="A65" s="127"/>
      <c r="B65" s="126"/>
      <c r="C65" s="126"/>
      <c r="D65" s="61"/>
      <c r="E65" s="126"/>
      <c r="F65" s="126"/>
      <c r="G65" s="126"/>
      <c r="H65" s="126"/>
      <c r="I65" s="126"/>
      <c r="J65" s="126"/>
      <c r="K65" s="126"/>
      <c r="L65" s="126"/>
      <c r="M65" s="126"/>
      <c r="N65" s="126"/>
      <c r="O65" s="126"/>
      <c r="P65" s="126"/>
      <c r="Q65" s="126"/>
      <c r="R65" s="126"/>
      <c r="S65" s="126"/>
      <c r="T65" s="126"/>
      <c r="U65" s="126"/>
      <c r="V65" s="126"/>
      <c r="W65" s="126"/>
      <c r="X65" s="126"/>
      <c r="Y65" s="126"/>
      <c r="Z65" s="126"/>
    </row>
    <row r="66" spans="1:26" ht="15" customHeight="1" x14ac:dyDescent="0.2">
      <c r="A66" s="127"/>
      <c r="B66" s="126"/>
      <c r="C66" s="126"/>
      <c r="D66" s="61"/>
      <c r="E66" s="126"/>
      <c r="F66" s="126"/>
      <c r="G66" s="126"/>
      <c r="H66" s="126"/>
      <c r="I66" s="126"/>
      <c r="J66" s="126"/>
      <c r="K66" s="126"/>
      <c r="L66" s="126"/>
      <c r="M66" s="126"/>
      <c r="N66" s="126"/>
      <c r="O66" s="126"/>
      <c r="P66" s="126"/>
      <c r="Q66" s="126"/>
      <c r="R66" s="126"/>
      <c r="S66" s="126"/>
      <c r="T66" s="126"/>
      <c r="U66" s="126"/>
      <c r="V66" s="126"/>
      <c r="W66" s="126"/>
      <c r="X66" s="126"/>
      <c r="Y66" s="126"/>
      <c r="Z66" s="126"/>
    </row>
    <row r="67" spans="1:26" ht="15" customHeight="1" x14ac:dyDescent="0.2">
      <c r="A67" s="127"/>
      <c r="B67" s="126"/>
      <c r="C67" s="126"/>
      <c r="D67" s="61"/>
      <c r="E67" s="126"/>
      <c r="F67" s="126"/>
      <c r="G67" s="126"/>
      <c r="H67" s="126"/>
      <c r="I67" s="126"/>
      <c r="J67" s="126"/>
      <c r="K67" s="126"/>
      <c r="L67" s="126"/>
      <c r="M67" s="126"/>
      <c r="N67" s="126"/>
      <c r="O67" s="126"/>
      <c r="P67" s="126"/>
      <c r="Q67" s="126"/>
      <c r="R67" s="126"/>
      <c r="S67" s="126"/>
      <c r="T67" s="126"/>
      <c r="U67" s="126"/>
      <c r="V67" s="126"/>
      <c r="W67" s="126"/>
      <c r="X67" s="126"/>
      <c r="Y67" s="126"/>
      <c r="Z67" s="126"/>
    </row>
    <row r="68" spans="1:26" ht="15" customHeight="1" x14ac:dyDescent="0.2">
      <c r="A68" s="127"/>
      <c r="B68" s="126"/>
      <c r="C68" s="126"/>
      <c r="D68" s="61"/>
      <c r="E68" s="126"/>
      <c r="F68" s="126"/>
      <c r="G68" s="126"/>
      <c r="H68" s="126"/>
      <c r="I68" s="126"/>
      <c r="J68" s="126"/>
      <c r="K68" s="126"/>
      <c r="L68" s="126"/>
      <c r="M68" s="126"/>
      <c r="N68" s="126"/>
      <c r="O68" s="126"/>
      <c r="P68" s="126"/>
      <c r="Q68" s="126"/>
      <c r="R68" s="126"/>
      <c r="S68" s="126"/>
      <c r="T68" s="126"/>
      <c r="U68" s="126"/>
      <c r="V68" s="126"/>
      <c r="W68" s="126"/>
      <c r="X68" s="126"/>
      <c r="Y68" s="126"/>
      <c r="Z68" s="126"/>
    </row>
    <row r="69" spans="1:26" ht="15" customHeight="1" x14ac:dyDescent="0.2">
      <c r="A69" s="127"/>
      <c r="B69" s="126"/>
      <c r="C69" s="126"/>
      <c r="D69" s="61"/>
      <c r="E69" s="126"/>
      <c r="F69" s="126"/>
      <c r="G69" s="126"/>
      <c r="H69" s="126"/>
      <c r="I69" s="126"/>
      <c r="J69" s="126"/>
      <c r="K69" s="126"/>
      <c r="L69" s="126"/>
      <c r="M69" s="126"/>
      <c r="N69" s="126"/>
      <c r="O69" s="126"/>
      <c r="P69" s="126"/>
      <c r="Q69" s="126"/>
      <c r="R69" s="126"/>
      <c r="S69" s="126"/>
      <c r="T69" s="126"/>
      <c r="U69" s="126"/>
      <c r="V69" s="126"/>
      <c r="W69" s="126"/>
      <c r="X69" s="126"/>
      <c r="Y69" s="126"/>
      <c r="Z69" s="126"/>
    </row>
    <row r="70" spans="1:26" ht="15" customHeight="1" x14ac:dyDescent="0.2">
      <c r="A70" s="127"/>
      <c r="B70" s="126"/>
      <c r="C70" s="126"/>
      <c r="D70" s="61"/>
      <c r="E70" s="126"/>
      <c r="F70" s="126"/>
      <c r="G70" s="126"/>
      <c r="H70" s="126"/>
      <c r="I70" s="126"/>
      <c r="J70" s="126"/>
      <c r="K70" s="126"/>
      <c r="L70" s="126"/>
      <c r="M70" s="126"/>
      <c r="N70" s="126"/>
      <c r="O70" s="126"/>
      <c r="P70" s="126"/>
      <c r="Q70" s="126"/>
      <c r="R70" s="126"/>
      <c r="S70" s="126"/>
      <c r="T70" s="126"/>
      <c r="U70" s="126"/>
      <c r="V70" s="126"/>
      <c r="W70" s="126"/>
      <c r="X70" s="126"/>
      <c r="Y70" s="126"/>
      <c r="Z70" s="126"/>
    </row>
    <row r="71" spans="1:26" ht="15" customHeight="1" x14ac:dyDescent="0.2">
      <c r="A71" s="127"/>
      <c r="B71" s="126"/>
      <c r="C71" s="126"/>
      <c r="D71" s="61"/>
      <c r="E71" s="126"/>
      <c r="F71" s="126"/>
      <c r="G71" s="126"/>
      <c r="H71" s="126"/>
      <c r="I71" s="126"/>
      <c r="J71" s="126"/>
      <c r="K71" s="126"/>
      <c r="L71" s="126"/>
      <c r="M71" s="126"/>
      <c r="N71" s="126"/>
      <c r="O71" s="126"/>
      <c r="P71" s="126"/>
      <c r="Q71" s="126"/>
      <c r="R71" s="126"/>
      <c r="S71" s="126"/>
      <c r="T71" s="126"/>
      <c r="U71" s="126"/>
      <c r="V71" s="126"/>
      <c r="W71" s="126"/>
      <c r="X71" s="126"/>
      <c r="Y71" s="126"/>
      <c r="Z71" s="126"/>
    </row>
    <row r="72" spans="1:26" ht="15" customHeight="1" x14ac:dyDescent="0.2">
      <c r="A72" s="127"/>
      <c r="B72" s="126"/>
      <c r="C72" s="126"/>
      <c r="D72" s="61"/>
      <c r="E72" s="126"/>
      <c r="F72" s="126"/>
      <c r="G72" s="126"/>
      <c r="H72" s="126"/>
      <c r="I72" s="126"/>
      <c r="J72" s="126"/>
      <c r="K72" s="126"/>
      <c r="L72" s="126"/>
      <c r="M72" s="126"/>
      <c r="N72" s="126"/>
      <c r="O72" s="126"/>
      <c r="P72" s="126"/>
      <c r="Q72" s="126"/>
      <c r="R72" s="126"/>
      <c r="S72" s="126"/>
      <c r="T72" s="126"/>
      <c r="U72" s="126"/>
      <c r="V72" s="126"/>
      <c r="W72" s="126"/>
      <c r="X72" s="126"/>
      <c r="Y72" s="126"/>
      <c r="Z72" s="126"/>
    </row>
    <row r="73" spans="1:26" ht="15" customHeight="1" x14ac:dyDescent="0.2">
      <c r="A73" s="127"/>
      <c r="B73" s="126"/>
      <c r="C73" s="126"/>
      <c r="D73" s="61"/>
      <c r="E73" s="126"/>
      <c r="F73" s="126"/>
      <c r="G73" s="126"/>
      <c r="H73" s="126"/>
      <c r="I73" s="126"/>
      <c r="J73" s="126"/>
      <c r="K73" s="126"/>
      <c r="L73" s="126"/>
      <c r="M73" s="126"/>
      <c r="N73" s="126"/>
      <c r="O73" s="126"/>
      <c r="P73" s="126"/>
      <c r="Q73" s="126"/>
      <c r="R73" s="126"/>
      <c r="S73" s="126"/>
      <c r="T73" s="126"/>
      <c r="U73" s="126"/>
      <c r="V73" s="126"/>
      <c r="W73" s="126"/>
      <c r="X73" s="126"/>
      <c r="Y73" s="126"/>
      <c r="Z73" s="126"/>
    </row>
    <row r="74" spans="1:26" ht="15" customHeight="1" x14ac:dyDescent="0.2">
      <c r="A74" s="127"/>
      <c r="B74" s="126"/>
      <c r="C74" s="126"/>
      <c r="D74" s="61"/>
      <c r="E74" s="126"/>
      <c r="F74" s="126"/>
      <c r="G74" s="126"/>
      <c r="H74" s="126"/>
      <c r="I74" s="126"/>
      <c r="J74" s="126"/>
      <c r="K74" s="126"/>
      <c r="L74" s="126"/>
      <c r="M74" s="126"/>
      <c r="N74" s="126"/>
      <c r="O74" s="126"/>
      <c r="P74" s="126"/>
      <c r="Q74" s="126"/>
      <c r="R74" s="126"/>
      <c r="S74" s="126"/>
      <c r="T74" s="126"/>
      <c r="U74" s="126"/>
      <c r="V74" s="126"/>
      <c r="W74" s="126"/>
      <c r="X74" s="126"/>
      <c r="Y74" s="126"/>
      <c r="Z74" s="126"/>
    </row>
    <row r="75" spans="1:26" ht="15" customHeight="1" x14ac:dyDescent="0.2">
      <c r="A75" s="127"/>
      <c r="B75" s="126"/>
      <c r="C75" s="126"/>
      <c r="D75" s="61"/>
      <c r="E75" s="126"/>
      <c r="F75" s="126"/>
      <c r="G75" s="126"/>
      <c r="H75" s="126"/>
      <c r="I75" s="126"/>
      <c r="J75" s="126"/>
      <c r="K75" s="126"/>
      <c r="L75" s="126"/>
      <c r="M75" s="126"/>
      <c r="N75" s="126"/>
      <c r="O75" s="126"/>
      <c r="P75" s="126"/>
      <c r="Q75" s="126"/>
      <c r="R75" s="126"/>
      <c r="S75" s="126"/>
      <c r="T75" s="126"/>
      <c r="U75" s="126"/>
      <c r="V75" s="126"/>
      <c r="W75" s="126"/>
      <c r="X75" s="126"/>
      <c r="Y75" s="126"/>
      <c r="Z75" s="126"/>
    </row>
    <row r="76" spans="1:26" ht="15" customHeight="1" x14ac:dyDescent="0.2">
      <c r="A76" s="127"/>
      <c r="B76" s="126"/>
      <c r="C76" s="126"/>
      <c r="D76" s="61"/>
      <c r="E76" s="126"/>
      <c r="F76" s="126"/>
      <c r="G76" s="126"/>
      <c r="H76" s="126"/>
      <c r="I76" s="126"/>
      <c r="J76" s="126"/>
      <c r="K76" s="126"/>
      <c r="L76" s="126"/>
      <c r="M76" s="126"/>
      <c r="N76" s="126"/>
      <c r="O76" s="126"/>
      <c r="P76" s="126"/>
      <c r="Q76" s="126"/>
      <c r="R76" s="126"/>
      <c r="S76" s="126"/>
      <c r="T76" s="126"/>
      <c r="U76" s="126"/>
      <c r="V76" s="126"/>
      <c r="W76" s="126"/>
      <c r="X76" s="126"/>
      <c r="Y76" s="126"/>
      <c r="Z76" s="126"/>
    </row>
    <row r="77" spans="1:26" ht="15" customHeight="1" x14ac:dyDescent="0.2">
      <c r="A77" s="127"/>
      <c r="B77" s="126"/>
      <c r="C77" s="126"/>
      <c r="D77" s="61"/>
      <c r="E77" s="126"/>
      <c r="F77" s="126"/>
      <c r="G77" s="126"/>
      <c r="H77" s="126"/>
      <c r="I77" s="126"/>
      <c r="J77" s="126"/>
      <c r="K77" s="126"/>
      <c r="L77" s="126"/>
      <c r="M77" s="126"/>
      <c r="N77" s="126"/>
      <c r="O77" s="126"/>
      <c r="P77" s="126"/>
      <c r="Q77" s="126"/>
      <c r="R77" s="126"/>
      <c r="S77" s="126"/>
      <c r="T77" s="126"/>
      <c r="U77" s="126"/>
      <c r="V77" s="126"/>
      <c r="W77" s="126"/>
      <c r="X77" s="126"/>
      <c r="Y77" s="126"/>
      <c r="Z77" s="126"/>
    </row>
    <row r="78" spans="1:26" ht="15" customHeight="1" x14ac:dyDescent="0.2">
      <c r="A78" s="127"/>
      <c r="B78" s="126"/>
      <c r="C78" s="126"/>
      <c r="D78" s="61"/>
      <c r="E78" s="126"/>
      <c r="F78" s="126"/>
      <c r="G78" s="126"/>
      <c r="H78" s="126"/>
      <c r="I78" s="126"/>
      <c r="J78" s="126"/>
      <c r="K78" s="126"/>
      <c r="L78" s="126"/>
      <c r="M78" s="126"/>
      <c r="N78" s="126"/>
      <c r="O78" s="126"/>
      <c r="P78" s="126"/>
      <c r="Q78" s="126"/>
      <c r="R78" s="126"/>
      <c r="S78" s="126"/>
      <c r="T78" s="126"/>
      <c r="U78" s="126"/>
      <c r="V78" s="126"/>
      <c r="W78" s="126"/>
      <c r="X78" s="126"/>
      <c r="Y78" s="126"/>
      <c r="Z78" s="126"/>
    </row>
    <row r="79" spans="1:26" ht="15" customHeight="1" x14ac:dyDescent="0.2">
      <c r="A79" s="127"/>
      <c r="B79" s="126"/>
      <c r="C79" s="126"/>
      <c r="D79" s="61"/>
      <c r="E79" s="126"/>
      <c r="F79" s="126"/>
      <c r="G79" s="126"/>
      <c r="H79" s="126"/>
      <c r="I79" s="126"/>
      <c r="J79" s="126"/>
      <c r="K79" s="126"/>
      <c r="L79" s="126"/>
      <c r="M79" s="126"/>
      <c r="N79" s="126"/>
      <c r="O79" s="126"/>
      <c r="P79" s="126"/>
      <c r="Q79" s="126"/>
      <c r="R79" s="126"/>
      <c r="S79" s="126"/>
      <c r="T79" s="126"/>
      <c r="U79" s="126"/>
      <c r="V79" s="126"/>
      <c r="W79" s="126"/>
      <c r="X79" s="126"/>
      <c r="Y79" s="126"/>
      <c r="Z79" s="126"/>
    </row>
    <row r="80" spans="1:26" ht="15" customHeight="1" x14ac:dyDescent="0.2">
      <c r="A80" s="127"/>
      <c r="B80" s="126"/>
      <c r="C80" s="126"/>
      <c r="D80" s="61"/>
      <c r="E80" s="126"/>
      <c r="F80" s="126"/>
      <c r="G80" s="126"/>
      <c r="H80" s="126"/>
      <c r="I80" s="126"/>
      <c r="J80" s="126"/>
      <c r="K80" s="126"/>
      <c r="L80" s="126"/>
      <c r="M80" s="126"/>
      <c r="N80" s="126"/>
      <c r="O80" s="126"/>
      <c r="P80" s="126"/>
      <c r="Q80" s="126"/>
      <c r="R80" s="126"/>
      <c r="S80" s="126"/>
      <c r="T80" s="126"/>
      <c r="U80" s="126"/>
      <c r="V80" s="126"/>
      <c r="W80" s="126"/>
      <c r="X80" s="126"/>
      <c r="Y80" s="126"/>
      <c r="Z80" s="126"/>
    </row>
    <row r="81" spans="1:26" ht="15" customHeight="1" x14ac:dyDescent="0.2">
      <c r="A81" s="127"/>
      <c r="B81" s="126"/>
      <c r="C81" s="126"/>
      <c r="D81" s="61"/>
      <c r="E81" s="126"/>
      <c r="F81" s="126"/>
      <c r="G81" s="126"/>
      <c r="H81" s="126"/>
      <c r="I81" s="126"/>
      <c r="J81" s="126"/>
      <c r="K81" s="126"/>
      <c r="L81" s="126"/>
      <c r="M81" s="126"/>
      <c r="N81" s="126"/>
      <c r="O81" s="126"/>
      <c r="P81" s="126"/>
      <c r="Q81" s="126"/>
      <c r="R81" s="126"/>
      <c r="S81" s="126"/>
      <c r="T81" s="126"/>
      <c r="U81" s="126"/>
      <c r="V81" s="126"/>
      <c r="W81" s="126"/>
      <c r="X81" s="126"/>
      <c r="Y81" s="126"/>
      <c r="Z81" s="126"/>
    </row>
    <row r="82" spans="1:26" ht="15" customHeight="1" x14ac:dyDescent="0.2">
      <c r="A82" s="127"/>
      <c r="B82" s="126"/>
      <c r="C82" s="126"/>
      <c r="D82" s="61"/>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5" customHeight="1" x14ac:dyDescent="0.2">
      <c r="A83" s="127"/>
      <c r="B83" s="126"/>
      <c r="C83" s="126"/>
      <c r="D83" s="61"/>
      <c r="E83" s="126"/>
      <c r="F83" s="126"/>
      <c r="G83" s="126"/>
      <c r="H83" s="126"/>
      <c r="I83" s="126"/>
      <c r="J83" s="126"/>
      <c r="K83" s="126"/>
      <c r="L83" s="126"/>
      <c r="M83" s="126"/>
      <c r="N83" s="126"/>
      <c r="O83" s="126"/>
      <c r="P83" s="126"/>
      <c r="Q83" s="126"/>
      <c r="R83" s="126"/>
      <c r="S83" s="126"/>
      <c r="T83" s="126"/>
      <c r="U83" s="126"/>
      <c r="V83" s="126"/>
      <c r="W83" s="126"/>
      <c r="X83" s="126"/>
      <c r="Y83" s="126"/>
      <c r="Z83" s="126"/>
    </row>
    <row r="84" spans="1:26" ht="15" customHeight="1" x14ac:dyDescent="0.2">
      <c r="A84" s="127"/>
      <c r="B84" s="126"/>
      <c r="C84" s="126"/>
      <c r="D84" s="61"/>
      <c r="E84" s="126"/>
      <c r="F84" s="126"/>
      <c r="G84" s="126"/>
      <c r="H84" s="126"/>
      <c r="I84" s="126"/>
      <c r="J84" s="126"/>
      <c r="K84" s="126"/>
      <c r="L84" s="126"/>
      <c r="M84" s="126"/>
      <c r="N84" s="126"/>
      <c r="O84" s="126"/>
      <c r="P84" s="126"/>
      <c r="Q84" s="126"/>
      <c r="R84" s="126"/>
      <c r="S84" s="126"/>
      <c r="T84" s="126"/>
      <c r="U84" s="126"/>
      <c r="V84" s="126"/>
      <c r="W84" s="126"/>
      <c r="X84" s="126"/>
      <c r="Y84" s="126"/>
      <c r="Z84" s="126"/>
    </row>
    <row r="85" spans="1:26" ht="15" customHeight="1" x14ac:dyDescent="0.2">
      <c r="A85" s="127"/>
      <c r="B85" s="126"/>
      <c r="C85" s="126"/>
      <c r="D85" s="61"/>
      <c r="E85" s="126"/>
      <c r="F85" s="126"/>
      <c r="G85" s="126"/>
      <c r="H85" s="126"/>
      <c r="I85" s="126"/>
      <c r="J85" s="126"/>
      <c r="K85" s="126"/>
      <c r="L85" s="126"/>
      <c r="M85" s="126"/>
      <c r="N85" s="126"/>
      <c r="O85" s="126"/>
      <c r="P85" s="126"/>
      <c r="Q85" s="126"/>
      <c r="R85" s="126"/>
      <c r="S85" s="126"/>
      <c r="T85" s="126"/>
      <c r="U85" s="126"/>
      <c r="V85" s="126"/>
      <c r="W85" s="126"/>
      <c r="X85" s="126"/>
      <c r="Y85" s="126"/>
      <c r="Z85" s="126"/>
    </row>
    <row r="86" spans="1:26" ht="15" customHeight="1" x14ac:dyDescent="0.2">
      <c r="A86" s="127"/>
      <c r="B86" s="126"/>
      <c r="C86" s="126"/>
      <c r="D86" s="61"/>
      <c r="E86" s="126"/>
      <c r="F86" s="126"/>
      <c r="G86" s="126"/>
      <c r="H86" s="126"/>
      <c r="I86" s="126"/>
      <c r="J86" s="126"/>
      <c r="K86" s="126"/>
      <c r="L86" s="126"/>
      <c r="M86" s="126"/>
      <c r="N86" s="126"/>
      <c r="O86" s="126"/>
      <c r="P86" s="126"/>
      <c r="Q86" s="126"/>
      <c r="R86" s="126"/>
      <c r="S86" s="126"/>
      <c r="T86" s="126"/>
      <c r="U86" s="126"/>
      <c r="V86" s="126"/>
      <c r="W86" s="126"/>
      <c r="X86" s="126"/>
      <c r="Y86" s="126"/>
      <c r="Z86" s="126"/>
    </row>
    <row r="87" spans="1:26" ht="15" customHeight="1" x14ac:dyDescent="0.2">
      <c r="A87" s="127"/>
      <c r="B87" s="126"/>
      <c r="C87" s="126"/>
      <c r="D87" s="61"/>
      <c r="E87" s="126"/>
      <c r="F87" s="126"/>
      <c r="G87" s="126"/>
      <c r="H87" s="126"/>
      <c r="I87" s="126"/>
      <c r="J87" s="126"/>
      <c r="K87" s="126"/>
      <c r="L87" s="126"/>
      <c r="M87" s="126"/>
      <c r="N87" s="126"/>
      <c r="O87" s="126"/>
      <c r="P87" s="126"/>
      <c r="Q87" s="126"/>
      <c r="R87" s="126"/>
      <c r="S87" s="126"/>
      <c r="T87" s="126"/>
      <c r="U87" s="126"/>
      <c r="V87" s="126"/>
      <c r="W87" s="126"/>
      <c r="X87" s="126"/>
      <c r="Y87" s="126"/>
      <c r="Z87" s="126"/>
    </row>
    <row r="88" spans="1:26" ht="15" customHeight="1" x14ac:dyDescent="0.2">
      <c r="A88" s="127"/>
      <c r="B88" s="126"/>
      <c r="C88" s="126"/>
      <c r="D88" s="61"/>
      <c r="E88" s="126"/>
      <c r="F88" s="126"/>
      <c r="G88" s="126"/>
      <c r="H88" s="126"/>
      <c r="I88" s="126"/>
      <c r="J88" s="126"/>
      <c r="K88" s="126"/>
      <c r="L88" s="126"/>
      <c r="M88" s="126"/>
      <c r="N88" s="126"/>
      <c r="O88" s="126"/>
      <c r="P88" s="126"/>
      <c r="Q88" s="126"/>
      <c r="R88" s="126"/>
      <c r="S88" s="126"/>
      <c r="T88" s="126"/>
      <c r="U88" s="126"/>
      <c r="V88" s="126"/>
      <c r="W88" s="126"/>
      <c r="X88" s="126"/>
      <c r="Y88" s="126"/>
      <c r="Z88" s="126"/>
    </row>
    <row r="89" spans="1:26" ht="15" customHeight="1" x14ac:dyDescent="0.2">
      <c r="A89" s="127"/>
      <c r="B89" s="126"/>
      <c r="C89" s="126"/>
      <c r="D89" s="61"/>
      <c r="E89" s="126"/>
      <c r="F89" s="126"/>
      <c r="G89" s="126"/>
      <c r="H89" s="126"/>
      <c r="I89" s="126"/>
      <c r="J89" s="126"/>
      <c r="K89" s="126"/>
      <c r="L89" s="126"/>
      <c r="M89" s="126"/>
      <c r="N89" s="126"/>
      <c r="O89" s="126"/>
      <c r="P89" s="126"/>
      <c r="Q89" s="126"/>
      <c r="R89" s="126"/>
      <c r="S89" s="126"/>
      <c r="T89" s="126"/>
      <c r="U89" s="126"/>
      <c r="V89" s="126"/>
      <c r="W89" s="126"/>
      <c r="X89" s="126"/>
      <c r="Y89" s="126"/>
      <c r="Z89" s="126"/>
    </row>
    <row r="90" spans="1:26" ht="15" customHeight="1" x14ac:dyDescent="0.2">
      <c r="A90" s="127"/>
      <c r="B90" s="126"/>
      <c r="C90" s="126"/>
      <c r="D90" s="61"/>
      <c r="E90" s="126"/>
      <c r="F90" s="126"/>
      <c r="G90" s="126"/>
      <c r="H90" s="126"/>
      <c r="I90" s="126"/>
      <c r="J90" s="126"/>
      <c r="K90" s="126"/>
      <c r="L90" s="126"/>
      <c r="M90" s="126"/>
      <c r="N90" s="126"/>
      <c r="O90" s="126"/>
      <c r="P90" s="126"/>
      <c r="Q90" s="126"/>
      <c r="R90" s="126"/>
      <c r="S90" s="126"/>
      <c r="T90" s="126"/>
      <c r="U90" s="126"/>
      <c r="V90" s="126"/>
      <c r="W90" s="126"/>
      <c r="X90" s="126"/>
      <c r="Y90" s="126"/>
      <c r="Z90" s="126"/>
    </row>
    <row r="91" spans="1:26" ht="15" customHeight="1" x14ac:dyDescent="0.2">
      <c r="A91" s="127"/>
      <c r="B91" s="126"/>
      <c r="C91" s="126"/>
      <c r="D91" s="61"/>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5" customHeight="1" x14ac:dyDescent="0.2">
      <c r="A92" s="127"/>
      <c r="B92" s="126"/>
      <c r="C92" s="126"/>
      <c r="D92" s="61"/>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5" customHeight="1" x14ac:dyDescent="0.2">
      <c r="A93" s="127"/>
      <c r="B93" s="126"/>
      <c r="C93" s="126"/>
      <c r="D93" s="61"/>
      <c r="E93" s="126"/>
      <c r="F93" s="126"/>
      <c r="G93" s="126"/>
      <c r="H93" s="126"/>
      <c r="I93" s="126"/>
      <c r="J93" s="126"/>
      <c r="K93" s="126"/>
      <c r="L93" s="126"/>
      <c r="M93" s="126"/>
      <c r="N93" s="126"/>
      <c r="O93" s="126"/>
      <c r="P93" s="126"/>
      <c r="Q93" s="126"/>
      <c r="R93" s="126"/>
      <c r="S93" s="126"/>
      <c r="T93" s="126"/>
      <c r="U93" s="126"/>
      <c r="V93" s="126"/>
      <c r="W93" s="126"/>
      <c r="X93" s="126"/>
      <c r="Y93" s="126"/>
      <c r="Z93" s="126"/>
    </row>
    <row r="94" spans="1:26" ht="15" customHeight="1" x14ac:dyDescent="0.2">
      <c r="A94" s="127"/>
      <c r="B94" s="126"/>
      <c r="C94" s="126"/>
      <c r="D94" s="61"/>
      <c r="E94" s="126"/>
      <c r="F94" s="126"/>
      <c r="G94" s="126"/>
      <c r="H94" s="126"/>
      <c r="I94" s="126"/>
      <c r="J94" s="126"/>
      <c r="K94" s="126"/>
      <c r="L94" s="126"/>
      <c r="M94" s="126"/>
      <c r="N94" s="126"/>
      <c r="O94" s="126"/>
      <c r="P94" s="126"/>
      <c r="Q94" s="126"/>
      <c r="R94" s="126"/>
      <c r="S94" s="126"/>
      <c r="T94" s="126"/>
      <c r="U94" s="126"/>
      <c r="V94" s="126"/>
      <c r="W94" s="126"/>
      <c r="X94" s="126"/>
      <c r="Y94" s="126"/>
      <c r="Z94" s="126"/>
    </row>
    <row r="95" spans="1:26" ht="15" customHeight="1" x14ac:dyDescent="0.2">
      <c r="A95" s="127"/>
      <c r="B95" s="126"/>
      <c r="C95" s="126"/>
      <c r="D95" s="61"/>
      <c r="E95" s="126"/>
      <c r="F95" s="126"/>
      <c r="G95" s="126"/>
      <c r="H95" s="126"/>
      <c r="I95" s="126"/>
      <c r="J95" s="126"/>
      <c r="K95" s="126"/>
      <c r="L95" s="126"/>
      <c r="M95" s="126"/>
      <c r="N95" s="126"/>
      <c r="O95" s="126"/>
      <c r="P95" s="126"/>
      <c r="Q95" s="126"/>
      <c r="R95" s="126"/>
      <c r="S95" s="126"/>
      <c r="T95" s="126"/>
      <c r="U95" s="126"/>
      <c r="V95" s="126"/>
      <c r="W95" s="126"/>
      <c r="X95" s="126"/>
      <c r="Y95" s="126"/>
      <c r="Z95" s="126"/>
    </row>
    <row r="96" spans="1:26" ht="15" customHeight="1" x14ac:dyDescent="0.2">
      <c r="A96" s="127"/>
      <c r="B96" s="126"/>
      <c r="C96" s="126"/>
      <c r="D96" s="61"/>
      <c r="E96" s="126"/>
      <c r="F96" s="126"/>
      <c r="G96" s="126"/>
      <c r="H96" s="126"/>
      <c r="I96" s="126"/>
      <c r="J96" s="126"/>
      <c r="K96" s="126"/>
      <c r="L96" s="126"/>
      <c r="M96" s="126"/>
      <c r="N96" s="126"/>
      <c r="O96" s="126"/>
      <c r="P96" s="126"/>
      <c r="Q96" s="126"/>
      <c r="R96" s="126"/>
      <c r="S96" s="126"/>
      <c r="T96" s="126"/>
      <c r="U96" s="126"/>
      <c r="V96" s="126"/>
      <c r="W96" s="126"/>
      <c r="X96" s="126"/>
      <c r="Y96" s="126"/>
      <c r="Z96" s="126"/>
    </row>
    <row r="97" spans="1:26" ht="15" customHeight="1" x14ac:dyDescent="0.2">
      <c r="A97" s="127"/>
      <c r="B97" s="126"/>
      <c r="C97" s="126"/>
      <c r="D97" s="61"/>
      <c r="E97" s="126"/>
      <c r="F97" s="126"/>
      <c r="G97" s="126"/>
      <c r="H97" s="126"/>
      <c r="I97" s="126"/>
      <c r="J97" s="126"/>
      <c r="K97" s="126"/>
      <c r="L97" s="126"/>
      <c r="M97" s="126"/>
      <c r="N97" s="126"/>
      <c r="O97" s="126"/>
      <c r="P97" s="126"/>
      <c r="Q97" s="126"/>
      <c r="R97" s="126"/>
      <c r="S97" s="126"/>
      <c r="T97" s="126"/>
      <c r="U97" s="126"/>
      <c r="V97" s="126"/>
      <c r="W97" s="126"/>
      <c r="X97" s="126"/>
      <c r="Y97" s="126"/>
      <c r="Z97" s="126"/>
    </row>
    <row r="98" spans="1:26" ht="15" customHeight="1" x14ac:dyDescent="0.2">
      <c r="A98" s="127"/>
      <c r="B98" s="126"/>
      <c r="C98" s="126"/>
      <c r="D98" s="61"/>
      <c r="E98" s="126"/>
      <c r="F98" s="126"/>
      <c r="G98" s="126"/>
      <c r="H98" s="126"/>
      <c r="I98" s="126"/>
      <c r="J98" s="126"/>
      <c r="K98" s="126"/>
      <c r="L98" s="126"/>
      <c r="M98" s="126"/>
      <c r="N98" s="126"/>
      <c r="O98" s="126"/>
      <c r="P98" s="126"/>
      <c r="Q98" s="126"/>
      <c r="R98" s="126"/>
      <c r="S98" s="126"/>
      <c r="T98" s="126"/>
      <c r="U98" s="126"/>
      <c r="V98" s="126"/>
      <c r="W98" s="126"/>
      <c r="X98" s="126"/>
      <c r="Y98" s="126"/>
      <c r="Z98" s="126"/>
    </row>
    <row r="99" spans="1:26" ht="15" customHeight="1" x14ac:dyDescent="0.2">
      <c r="A99" s="127"/>
      <c r="B99" s="126"/>
      <c r="C99" s="126"/>
      <c r="D99" s="61"/>
      <c r="E99" s="126"/>
      <c r="F99" s="126"/>
      <c r="G99" s="126"/>
      <c r="H99" s="126"/>
      <c r="I99" s="126"/>
      <c r="J99" s="126"/>
      <c r="K99" s="126"/>
      <c r="L99" s="126"/>
      <c r="M99" s="126"/>
      <c r="N99" s="126"/>
      <c r="O99" s="126"/>
      <c r="P99" s="126"/>
      <c r="Q99" s="126"/>
      <c r="R99" s="126"/>
      <c r="S99" s="126"/>
      <c r="T99" s="126"/>
      <c r="U99" s="126"/>
      <c r="V99" s="126"/>
      <c r="W99" s="126"/>
      <c r="X99" s="126"/>
      <c r="Y99" s="126"/>
      <c r="Z99" s="126"/>
    </row>
    <row r="100" spans="1:26" ht="15" customHeight="1" x14ac:dyDescent="0.2">
      <c r="A100" s="127"/>
      <c r="B100" s="126"/>
      <c r="C100" s="126"/>
      <c r="D100" s="61"/>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5" customHeight="1" x14ac:dyDescent="0.2">
      <c r="A101" s="127"/>
      <c r="B101" s="126"/>
      <c r="C101" s="126"/>
      <c r="D101" s="61"/>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5" customHeight="1" x14ac:dyDescent="0.2">
      <c r="A102" s="127"/>
      <c r="B102" s="126"/>
      <c r="C102" s="126"/>
      <c r="D102" s="61"/>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5" customHeight="1" x14ac:dyDescent="0.2">
      <c r="A103" s="127"/>
      <c r="B103" s="126"/>
      <c r="C103" s="126"/>
      <c r="D103" s="61"/>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5" customHeight="1" x14ac:dyDescent="0.2">
      <c r="A104" s="127"/>
      <c r="B104" s="126"/>
      <c r="C104" s="126"/>
      <c r="D104" s="61"/>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5" customHeight="1" x14ac:dyDescent="0.2">
      <c r="A105" s="127"/>
      <c r="B105" s="126"/>
      <c r="C105" s="126"/>
      <c r="D105" s="61"/>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5" customHeight="1" x14ac:dyDescent="0.2">
      <c r="A106" s="127"/>
      <c r="B106" s="126"/>
      <c r="C106" s="126"/>
      <c r="D106" s="61"/>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5" customHeight="1" x14ac:dyDescent="0.2">
      <c r="A107" s="127"/>
      <c r="B107" s="126"/>
      <c r="C107" s="126"/>
      <c r="D107" s="61"/>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5" customHeight="1" x14ac:dyDescent="0.2">
      <c r="A108" s="127"/>
      <c r="B108" s="126"/>
      <c r="C108" s="126"/>
      <c r="D108" s="61"/>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5" customHeight="1" x14ac:dyDescent="0.2">
      <c r="A109" s="127"/>
      <c r="B109" s="126"/>
      <c r="C109" s="126"/>
      <c r="D109" s="61"/>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5" customHeight="1" x14ac:dyDescent="0.2">
      <c r="A110" s="127"/>
      <c r="B110" s="126"/>
      <c r="C110" s="126"/>
      <c r="D110" s="61"/>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5" customHeight="1" x14ac:dyDescent="0.2">
      <c r="A111" s="127"/>
      <c r="B111" s="126"/>
      <c r="C111" s="126"/>
      <c r="D111" s="61"/>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5" customHeight="1" x14ac:dyDescent="0.2">
      <c r="A112" s="127"/>
      <c r="B112" s="126"/>
      <c r="C112" s="126"/>
      <c r="D112" s="61"/>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5" customHeight="1" x14ac:dyDescent="0.2">
      <c r="A113" s="127"/>
      <c r="B113" s="126"/>
      <c r="C113" s="126"/>
      <c r="D113" s="61"/>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5" customHeight="1" x14ac:dyDescent="0.2">
      <c r="A114" s="127"/>
      <c r="B114" s="126"/>
      <c r="C114" s="126"/>
      <c r="D114" s="61"/>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5" customHeight="1" x14ac:dyDescent="0.2">
      <c r="A115" s="127"/>
      <c r="B115" s="126"/>
      <c r="C115" s="126"/>
      <c r="D115" s="61"/>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5" customHeight="1" x14ac:dyDescent="0.2">
      <c r="A116" s="127"/>
      <c r="B116" s="126"/>
      <c r="C116" s="126"/>
      <c r="D116" s="61"/>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5" customHeight="1" x14ac:dyDescent="0.2">
      <c r="A117" s="127"/>
      <c r="B117" s="126"/>
      <c r="C117" s="126"/>
      <c r="D117" s="61"/>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5" customHeight="1" x14ac:dyDescent="0.2">
      <c r="A118" s="127"/>
      <c r="B118" s="126"/>
      <c r="C118" s="126"/>
      <c r="D118" s="61"/>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5" customHeight="1" x14ac:dyDescent="0.2">
      <c r="A119" s="127"/>
      <c r="B119" s="126"/>
      <c r="C119" s="126"/>
      <c r="D119" s="61"/>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5" customHeight="1" x14ac:dyDescent="0.2">
      <c r="A120" s="127"/>
      <c r="B120" s="126"/>
      <c r="C120" s="126"/>
      <c r="D120" s="61"/>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5" customHeight="1" x14ac:dyDescent="0.2">
      <c r="A121" s="127"/>
      <c r="B121" s="126"/>
      <c r="C121" s="126"/>
      <c r="D121" s="61"/>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5" customHeight="1" x14ac:dyDescent="0.2">
      <c r="A122" s="127"/>
      <c r="B122" s="126"/>
      <c r="C122" s="126"/>
      <c r="D122" s="61"/>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5" customHeight="1" x14ac:dyDescent="0.2">
      <c r="A123" s="127"/>
      <c r="B123" s="126"/>
      <c r="C123" s="126"/>
      <c r="D123" s="61"/>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5" customHeight="1" x14ac:dyDescent="0.2">
      <c r="A124" s="127"/>
      <c r="B124" s="126"/>
      <c r="C124" s="126"/>
      <c r="D124" s="61"/>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5" customHeight="1" x14ac:dyDescent="0.2">
      <c r="A125" s="127"/>
      <c r="B125" s="126"/>
      <c r="C125" s="126"/>
      <c r="D125" s="61"/>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5" customHeight="1" x14ac:dyDescent="0.2">
      <c r="A126" s="127"/>
      <c r="B126" s="126"/>
      <c r="C126" s="126"/>
      <c r="D126" s="61"/>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5" customHeight="1" x14ac:dyDescent="0.2">
      <c r="A127" s="127"/>
      <c r="B127" s="126"/>
      <c r="C127" s="126"/>
      <c r="D127" s="61"/>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5" customHeight="1" x14ac:dyDescent="0.2">
      <c r="A128" s="127"/>
      <c r="B128" s="126"/>
      <c r="C128" s="126"/>
      <c r="D128" s="61"/>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5" customHeight="1" x14ac:dyDescent="0.2">
      <c r="A129" s="127"/>
      <c r="B129" s="126"/>
      <c r="C129" s="126"/>
      <c r="D129" s="61"/>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5" customHeight="1" x14ac:dyDescent="0.2">
      <c r="A130" s="127"/>
      <c r="B130" s="126"/>
      <c r="C130" s="126"/>
      <c r="D130" s="61"/>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5" customHeight="1" x14ac:dyDescent="0.2">
      <c r="A131" s="127"/>
      <c r="B131" s="126"/>
      <c r="C131" s="126"/>
      <c r="D131" s="61"/>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5" customHeight="1" x14ac:dyDescent="0.2">
      <c r="A132" s="127"/>
      <c r="B132" s="126"/>
      <c r="C132" s="126"/>
      <c r="D132" s="61"/>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5" customHeight="1" x14ac:dyDescent="0.2">
      <c r="A133" s="127"/>
      <c r="B133" s="126"/>
      <c r="C133" s="126"/>
      <c r="D133" s="61"/>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5" customHeight="1" x14ac:dyDescent="0.2">
      <c r="A134" s="127"/>
      <c r="B134" s="126"/>
      <c r="C134" s="126"/>
      <c r="D134" s="61"/>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5" customHeight="1" x14ac:dyDescent="0.2">
      <c r="A135" s="127"/>
      <c r="B135" s="126"/>
      <c r="C135" s="126"/>
      <c r="D135" s="61"/>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5" customHeight="1" x14ac:dyDescent="0.2">
      <c r="A136" s="127"/>
      <c r="B136" s="126"/>
      <c r="C136" s="126"/>
      <c r="D136" s="61"/>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5" customHeight="1" x14ac:dyDescent="0.2">
      <c r="A137" s="127"/>
      <c r="B137" s="126"/>
      <c r="C137" s="126"/>
      <c r="D137" s="61"/>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5" customHeight="1" x14ac:dyDescent="0.2">
      <c r="A138" s="127"/>
      <c r="B138" s="126"/>
      <c r="C138" s="126"/>
      <c r="D138" s="61"/>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5" customHeight="1" x14ac:dyDescent="0.2">
      <c r="A139" s="127"/>
      <c r="B139" s="126"/>
      <c r="C139" s="126"/>
      <c r="D139" s="61"/>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5" customHeight="1" x14ac:dyDescent="0.2">
      <c r="A140" s="127"/>
      <c r="B140" s="126"/>
      <c r="C140" s="126"/>
      <c r="D140" s="61"/>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5" customHeight="1" x14ac:dyDescent="0.2">
      <c r="A141" s="127"/>
      <c r="B141" s="126"/>
      <c r="C141" s="126"/>
      <c r="D141" s="61"/>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5" customHeight="1" x14ac:dyDescent="0.2">
      <c r="A142" s="127"/>
      <c r="B142" s="126"/>
      <c r="C142" s="126"/>
      <c r="D142" s="61"/>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5" customHeight="1" x14ac:dyDescent="0.2">
      <c r="A143" s="127"/>
      <c r="B143" s="126"/>
      <c r="C143" s="126"/>
      <c r="D143" s="61"/>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5" customHeight="1" x14ac:dyDescent="0.2">
      <c r="A144" s="127"/>
      <c r="B144" s="126"/>
      <c r="C144" s="126"/>
      <c r="D144" s="61"/>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5" customHeight="1" x14ac:dyDescent="0.2">
      <c r="A145" s="127"/>
      <c r="B145" s="126"/>
      <c r="C145" s="126"/>
      <c r="D145" s="61"/>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5" customHeight="1" x14ac:dyDescent="0.2">
      <c r="A146" s="127"/>
      <c r="B146" s="126"/>
      <c r="C146" s="126"/>
      <c r="D146" s="61"/>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5" customHeight="1" x14ac:dyDescent="0.2">
      <c r="A147" s="127"/>
      <c r="B147" s="126"/>
      <c r="C147" s="126"/>
      <c r="D147" s="61"/>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5" customHeight="1" x14ac:dyDescent="0.2">
      <c r="A148" s="127"/>
      <c r="B148" s="126"/>
      <c r="C148" s="126"/>
      <c r="D148" s="61"/>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5" customHeight="1" x14ac:dyDescent="0.2">
      <c r="A149" s="127"/>
      <c r="B149" s="126"/>
      <c r="C149" s="126"/>
      <c r="D149" s="61"/>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5" customHeight="1" x14ac:dyDescent="0.2">
      <c r="A150" s="127"/>
      <c r="B150" s="126"/>
      <c r="C150" s="126"/>
      <c r="D150" s="61"/>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5" customHeight="1" x14ac:dyDescent="0.2">
      <c r="A151" s="127"/>
      <c r="B151" s="126"/>
      <c r="C151" s="126"/>
      <c r="D151" s="61"/>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5" customHeight="1" x14ac:dyDescent="0.2">
      <c r="A152" s="127"/>
      <c r="B152" s="126"/>
      <c r="C152" s="126"/>
      <c r="D152" s="61"/>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5" customHeight="1" x14ac:dyDescent="0.2">
      <c r="A153" s="127"/>
      <c r="B153" s="126"/>
      <c r="C153" s="126"/>
      <c r="D153" s="61"/>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5" customHeight="1" x14ac:dyDescent="0.2">
      <c r="A154" s="127"/>
      <c r="B154" s="126"/>
      <c r="C154" s="126"/>
      <c r="D154" s="61"/>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5" customHeight="1" x14ac:dyDescent="0.2">
      <c r="A155" s="127"/>
      <c r="B155" s="126"/>
      <c r="C155" s="126"/>
      <c r="D155" s="61"/>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5" customHeight="1" x14ac:dyDescent="0.2">
      <c r="A156" s="127"/>
      <c r="B156" s="126"/>
      <c r="C156" s="126"/>
      <c r="D156" s="61"/>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5" customHeight="1" x14ac:dyDescent="0.2">
      <c r="A157" s="127"/>
      <c r="B157" s="126"/>
      <c r="C157" s="126"/>
      <c r="D157" s="61"/>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5" customHeight="1" x14ac:dyDescent="0.2">
      <c r="A158" s="127"/>
      <c r="B158" s="126"/>
      <c r="C158" s="126"/>
      <c r="D158" s="61"/>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5" customHeight="1" x14ac:dyDescent="0.2">
      <c r="A159" s="127"/>
      <c r="B159" s="126"/>
      <c r="C159" s="126"/>
      <c r="D159" s="61"/>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5" customHeight="1" x14ac:dyDescent="0.2">
      <c r="A160" s="127"/>
      <c r="B160" s="126"/>
      <c r="C160" s="126"/>
      <c r="D160" s="61"/>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5" customHeight="1" x14ac:dyDescent="0.2">
      <c r="A161" s="127"/>
      <c r="B161" s="126"/>
      <c r="C161" s="126"/>
      <c r="D161" s="61"/>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5" customHeight="1" x14ac:dyDescent="0.2">
      <c r="A162" s="127"/>
      <c r="B162" s="126"/>
      <c r="C162" s="126"/>
      <c r="D162" s="61"/>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5" customHeight="1" x14ac:dyDescent="0.2">
      <c r="A163" s="127"/>
      <c r="B163" s="126"/>
      <c r="C163" s="126"/>
      <c r="D163" s="61"/>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5" customHeight="1" x14ac:dyDescent="0.2">
      <c r="A164" s="127"/>
      <c r="B164" s="126"/>
      <c r="C164" s="126"/>
      <c r="D164" s="61"/>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5" customHeight="1" x14ac:dyDescent="0.2">
      <c r="A165" s="127"/>
      <c r="B165" s="126"/>
      <c r="C165" s="126"/>
      <c r="D165" s="61"/>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5" customHeight="1" x14ac:dyDescent="0.2">
      <c r="A166" s="127"/>
      <c r="B166" s="126"/>
      <c r="C166" s="126"/>
      <c r="D166" s="61"/>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5" customHeight="1" x14ac:dyDescent="0.2">
      <c r="A167" s="127"/>
      <c r="B167" s="126"/>
      <c r="C167" s="126"/>
      <c r="D167" s="61"/>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5" customHeight="1" x14ac:dyDescent="0.2">
      <c r="A168" s="127"/>
      <c r="B168" s="126"/>
      <c r="C168" s="126"/>
      <c r="D168" s="61"/>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5" customHeight="1" x14ac:dyDescent="0.2">
      <c r="A169" s="127"/>
      <c r="B169" s="126"/>
      <c r="C169" s="126"/>
      <c r="D169" s="61"/>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5" customHeight="1" x14ac:dyDescent="0.2">
      <c r="A170" s="127"/>
      <c r="B170" s="126"/>
      <c r="C170" s="126"/>
      <c r="D170" s="61"/>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5" customHeight="1" x14ac:dyDescent="0.2">
      <c r="A171" s="127"/>
      <c r="B171" s="126"/>
      <c r="C171" s="126"/>
      <c r="D171" s="61"/>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5" customHeight="1" x14ac:dyDescent="0.2">
      <c r="A172" s="127"/>
      <c r="B172" s="126"/>
      <c r="C172" s="126"/>
      <c r="D172" s="61"/>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5" customHeight="1" x14ac:dyDescent="0.2">
      <c r="A173" s="127"/>
      <c r="B173" s="126"/>
      <c r="C173" s="126"/>
      <c r="D173" s="61"/>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5" customHeight="1" x14ac:dyDescent="0.2">
      <c r="A174" s="127"/>
      <c r="B174" s="126"/>
      <c r="C174" s="126"/>
      <c r="D174" s="61"/>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5" customHeight="1" x14ac:dyDescent="0.2">
      <c r="A175" s="127"/>
      <c r="B175" s="126"/>
      <c r="C175" s="126"/>
      <c r="D175" s="61"/>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5" customHeight="1" x14ac:dyDescent="0.2">
      <c r="A176" s="127"/>
      <c r="B176" s="126"/>
      <c r="C176" s="126"/>
      <c r="D176" s="61"/>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5" customHeight="1" x14ac:dyDescent="0.2">
      <c r="A177" s="127"/>
      <c r="B177" s="126"/>
      <c r="C177" s="126"/>
      <c r="D177" s="61"/>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5" customHeight="1" x14ac:dyDescent="0.2">
      <c r="A178" s="127"/>
      <c r="B178" s="126"/>
      <c r="C178" s="126"/>
      <c r="D178" s="61"/>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5" customHeight="1" x14ac:dyDescent="0.2">
      <c r="A179" s="127"/>
      <c r="B179" s="126"/>
      <c r="C179" s="126"/>
      <c r="D179" s="61"/>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5" customHeight="1" x14ac:dyDescent="0.2">
      <c r="A180" s="127"/>
      <c r="B180" s="126"/>
      <c r="C180" s="126"/>
      <c r="D180" s="61"/>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5" customHeight="1" x14ac:dyDescent="0.2">
      <c r="A181" s="127"/>
      <c r="B181" s="126"/>
      <c r="C181" s="126"/>
      <c r="D181" s="61"/>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5" customHeight="1" x14ac:dyDescent="0.2">
      <c r="A182" s="127"/>
      <c r="B182" s="126"/>
      <c r="C182" s="126"/>
      <c r="D182" s="61"/>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5" customHeight="1" x14ac:dyDescent="0.2">
      <c r="A183" s="127"/>
      <c r="B183" s="126"/>
      <c r="C183" s="126"/>
      <c r="D183" s="61"/>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5" customHeight="1" x14ac:dyDescent="0.2">
      <c r="A184" s="127"/>
      <c r="B184" s="126"/>
      <c r="C184" s="126"/>
      <c r="D184" s="61"/>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5" customHeight="1" x14ac:dyDescent="0.2">
      <c r="A185" s="127"/>
      <c r="B185" s="126"/>
      <c r="C185" s="126"/>
      <c r="D185" s="61"/>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5" customHeight="1" x14ac:dyDescent="0.2">
      <c r="A186" s="127"/>
      <c r="B186" s="126"/>
      <c r="C186" s="126"/>
      <c r="D186" s="61"/>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5" customHeight="1" x14ac:dyDescent="0.2">
      <c r="A187" s="127"/>
      <c r="B187" s="126"/>
      <c r="C187" s="126"/>
      <c r="D187" s="61"/>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5" customHeight="1" x14ac:dyDescent="0.2">
      <c r="A188" s="127"/>
      <c r="B188" s="126"/>
      <c r="C188" s="126"/>
      <c r="D188" s="61"/>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5" customHeight="1" x14ac:dyDescent="0.2">
      <c r="A189" s="127"/>
      <c r="B189" s="126"/>
      <c r="C189" s="126"/>
      <c r="D189" s="61"/>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5" customHeight="1" x14ac:dyDescent="0.2">
      <c r="A190" s="127"/>
      <c r="B190" s="126"/>
      <c r="C190" s="126"/>
      <c r="D190" s="61"/>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5" customHeight="1" x14ac:dyDescent="0.2">
      <c r="A191" s="127"/>
      <c r="B191" s="126"/>
      <c r="C191" s="126"/>
      <c r="D191" s="61"/>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5" customHeight="1" x14ac:dyDescent="0.2">
      <c r="A192" s="127"/>
      <c r="B192" s="126"/>
      <c r="C192" s="126"/>
      <c r="D192" s="61"/>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5" customHeight="1" x14ac:dyDescent="0.2">
      <c r="A193" s="127"/>
      <c r="B193" s="126"/>
      <c r="C193" s="126"/>
      <c r="D193" s="61"/>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5" customHeight="1" x14ac:dyDescent="0.2">
      <c r="A194" s="127"/>
      <c r="B194" s="126"/>
      <c r="C194" s="126"/>
      <c r="D194" s="61"/>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5" customHeight="1" x14ac:dyDescent="0.2">
      <c r="A195" s="127"/>
      <c r="B195" s="126"/>
      <c r="C195" s="126"/>
      <c r="D195" s="61"/>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5" customHeight="1" x14ac:dyDescent="0.2">
      <c r="A196" s="127"/>
      <c r="B196" s="126"/>
      <c r="C196" s="126"/>
      <c r="D196" s="61"/>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5" customHeight="1" x14ac:dyDescent="0.2">
      <c r="A197" s="127"/>
      <c r="B197" s="126"/>
      <c r="C197" s="126"/>
      <c r="D197" s="61"/>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5" customHeight="1" x14ac:dyDescent="0.2">
      <c r="A198" s="127"/>
      <c r="B198" s="126"/>
      <c r="C198" s="126"/>
      <c r="D198" s="61"/>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5" customHeight="1" x14ac:dyDescent="0.2">
      <c r="A199" s="127"/>
      <c r="B199" s="126"/>
      <c r="C199" s="126"/>
      <c r="D199" s="61"/>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5" customHeight="1" x14ac:dyDescent="0.2">
      <c r="A200" s="127"/>
      <c r="B200" s="126"/>
      <c r="C200" s="126"/>
      <c r="D200" s="61"/>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5" customHeight="1" x14ac:dyDescent="0.2">
      <c r="A201" s="127"/>
      <c r="B201" s="126"/>
      <c r="C201" s="126"/>
      <c r="D201" s="61"/>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5" customHeight="1" x14ac:dyDescent="0.2">
      <c r="A202" s="127"/>
      <c r="B202" s="126"/>
      <c r="C202" s="126"/>
      <c r="D202" s="61"/>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5" customHeight="1" x14ac:dyDescent="0.2">
      <c r="A203" s="127"/>
      <c r="B203" s="126"/>
      <c r="C203" s="126"/>
      <c r="D203" s="61"/>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5" customHeight="1" x14ac:dyDescent="0.2">
      <c r="A204" s="127"/>
      <c r="B204" s="126"/>
      <c r="C204" s="126"/>
      <c r="D204" s="61"/>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5" customHeight="1" x14ac:dyDescent="0.2">
      <c r="A205" s="127"/>
      <c r="B205" s="126"/>
      <c r="C205" s="126"/>
      <c r="D205" s="61"/>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5" customHeight="1" x14ac:dyDescent="0.2">
      <c r="A206" s="127"/>
      <c r="B206" s="126"/>
      <c r="C206" s="126"/>
      <c r="D206" s="61"/>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5" customHeight="1" x14ac:dyDescent="0.2">
      <c r="A207" s="127"/>
      <c r="B207" s="126"/>
      <c r="C207" s="126"/>
      <c r="D207" s="61"/>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5" customHeight="1" x14ac:dyDescent="0.2">
      <c r="A208" s="127"/>
      <c r="B208" s="126"/>
      <c r="C208" s="126"/>
      <c r="D208" s="61"/>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5" customHeight="1" x14ac:dyDescent="0.2">
      <c r="A209" s="127"/>
      <c r="B209" s="126"/>
      <c r="C209" s="126"/>
      <c r="D209" s="61"/>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5" customHeight="1" x14ac:dyDescent="0.2">
      <c r="A210" s="127"/>
      <c r="B210" s="126"/>
      <c r="C210" s="126"/>
      <c r="D210" s="61"/>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5" customHeight="1" x14ac:dyDescent="0.2">
      <c r="A211" s="127"/>
      <c r="B211" s="126"/>
      <c r="C211" s="126"/>
      <c r="D211" s="61"/>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5" customHeight="1" x14ac:dyDescent="0.2">
      <c r="A212" s="127"/>
      <c r="B212" s="126"/>
      <c r="C212" s="126"/>
      <c r="D212" s="61"/>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5" customHeight="1" x14ac:dyDescent="0.2">
      <c r="A213" s="127"/>
      <c r="B213" s="126"/>
      <c r="C213" s="126"/>
      <c r="D213" s="61"/>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5" customHeight="1" x14ac:dyDescent="0.2">
      <c r="A214" s="127"/>
      <c r="B214" s="126"/>
      <c r="C214" s="126"/>
      <c r="D214" s="61"/>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5" customHeight="1" x14ac:dyDescent="0.2">
      <c r="A215" s="127"/>
      <c r="B215" s="126"/>
      <c r="C215" s="126"/>
      <c r="D215" s="61"/>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5" customHeight="1" x14ac:dyDescent="0.2">
      <c r="A216" s="127"/>
      <c r="B216" s="126"/>
      <c r="C216" s="126"/>
      <c r="D216" s="61"/>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5" customHeight="1" x14ac:dyDescent="0.2">
      <c r="A217" s="127"/>
      <c r="B217" s="126"/>
      <c r="C217" s="126"/>
      <c r="D217" s="61"/>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5" customHeight="1" x14ac:dyDescent="0.2">
      <c r="A218" s="127"/>
      <c r="B218" s="126"/>
      <c r="C218" s="126"/>
      <c r="D218" s="61"/>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5" customHeight="1" x14ac:dyDescent="0.2">
      <c r="A219" s="127"/>
      <c r="B219" s="126"/>
      <c r="C219" s="126"/>
      <c r="D219" s="61"/>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5" customHeight="1" x14ac:dyDescent="0.2">
      <c r="A220" s="127"/>
      <c r="B220" s="126"/>
      <c r="C220" s="126"/>
      <c r="D220" s="61"/>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5" customHeight="1" x14ac:dyDescent="0.2">
      <c r="A221" s="127"/>
      <c r="B221" s="126"/>
      <c r="C221" s="126"/>
      <c r="D221" s="61"/>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5" customHeight="1" x14ac:dyDescent="0.2">
      <c r="A222" s="127"/>
      <c r="B222" s="126"/>
      <c r="C222" s="126"/>
      <c r="D222" s="61"/>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5" customHeight="1" x14ac:dyDescent="0.2">
      <c r="A223" s="127"/>
      <c r="B223" s="126"/>
      <c r="C223" s="126"/>
      <c r="D223" s="61"/>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5" customHeight="1" x14ac:dyDescent="0.2">
      <c r="A224" s="127"/>
      <c r="B224" s="126"/>
      <c r="C224" s="126"/>
      <c r="D224" s="61"/>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5" customHeight="1" x14ac:dyDescent="0.2">
      <c r="A225" s="127"/>
      <c r="B225" s="126"/>
      <c r="C225" s="126"/>
      <c r="D225" s="61"/>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5" customHeight="1" x14ac:dyDescent="0.2">
      <c r="A226" s="127"/>
      <c r="B226" s="126"/>
      <c r="C226" s="126"/>
      <c r="D226" s="61"/>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5" customHeight="1" x14ac:dyDescent="0.2">
      <c r="A227" s="127"/>
      <c r="B227" s="126"/>
      <c r="C227" s="126"/>
      <c r="D227" s="61"/>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5" customHeight="1" x14ac:dyDescent="0.2">
      <c r="A228" s="127"/>
      <c r="B228" s="126"/>
      <c r="C228" s="126"/>
      <c r="D228" s="61"/>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5" customHeight="1" x14ac:dyDescent="0.2">
      <c r="A229" s="127"/>
      <c r="B229" s="126"/>
      <c r="C229" s="126"/>
      <c r="D229" s="61"/>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5" customHeight="1" x14ac:dyDescent="0.2">
      <c r="A230" s="127"/>
      <c r="B230" s="126"/>
      <c r="C230" s="126"/>
      <c r="D230" s="61"/>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5" customHeight="1" x14ac:dyDescent="0.2">
      <c r="A231" s="127"/>
      <c r="B231" s="126"/>
      <c r="C231" s="126"/>
      <c r="D231" s="61"/>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5" customHeight="1" x14ac:dyDescent="0.2">
      <c r="A232" s="127"/>
      <c r="B232" s="126"/>
      <c r="C232" s="126"/>
      <c r="D232" s="61"/>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5" customHeight="1" x14ac:dyDescent="0.2">
      <c r="A233" s="127"/>
      <c r="B233" s="126"/>
      <c r="C233" s="126"/>
      <c r="D233" s="61"/>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5" customHeight="1" x14ac:dyDescent="0.2">
      <c r="A234" s="127"/>
      <c r="B234" s="126"/>
      <c r="C234" s="126"/>
      <c r="D234" s="61"/>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5" customHeight="1" x14ac:dyDescent="0.2">
      <c r="A235" s="127"/>
      <c r="B235" s="126"/>
      <c r="C235" s="126"/>
      <c r="D235" s="61"/>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5" customHeight="1" x14ac:dyDescent="0.2">
      <c r="A236" s="127"/>
      <c r="B236" s="126"/>
      <c r="C236" s="126"/>
      <c r="D236" s="61"/>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5" customHeight="1" x14ac:dyDescent="0.2">
      <c r="A237" s="127"/>
      <c r="B237" s="126"/>
      <c r="C237" s="126"/>
      <c r="D237" s="61"/>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5" customHeight="1" x14ac:dyDescent="0.2">
      <c r="A238" s="127"/>
      <c r="B238" s="126"/>
      <c r="C238" s="126"/>
      <c r="D238" s="61"/>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5" customHeight="1" x14ac:dyDescent="0.2">
      <c r="A239" s="127"/>
      <c r="B239" s="126"/>
      <c r="C239" s="126"/>
      <c r="D239" s="61"/>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5" customHeight="1" x14ac:dyDescent="0.2">
      <c r="A240" s="127"/>
      <c r="B240" s="126"/>
      <c r="C240" s="126"/>
      <c r="D240" s="61"/>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5" customHeight="1" x14ac:dyDescent="0.2">
      <c r="A241" s="127"/>
      <c r="B241" s="126"/>
      <c r="C241" s="126"/>
      <c r="D241" s="61"/>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5" customHeight="1" x14ac:dyDescent="0.2">
      <c r="A242" s="127"/>
      <c r="B242" s="126"/>
      <c r="C242" s="126"/>
      <c r="D242" s="61"/>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5" customHeight="1" x14ac:dyDescent="0.2">
      <c r="A243" s="127"/>
      <c r="B243" s="126"/>
      <c r="C243" s="126"/>
      <c r="D243" s="61"/>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5" customHeight="1" x14ac:dyDescent="0.2">
      <c r="A244" s="127"/>
      <c r="B244" s="126"/>
      <c r="C244" s="126"/>
      <c r="D244" s="61"/>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5" customHeight="1" x14ac:dyDescent="0.2">
      <c r="A245" s="127"/>
      <c r="B245" s="126"/>
      <c r="C245" s="126"/>
      <c r="D245" s="61"/>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5" customHeight="1" x14ac:dyDescent="0.2">
      <c r="A246" s="127"/>
      <c r="B246" s="126"/>
      <c r="C246" s="126"/>
      <c r="D246" s="61"/>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5.75" customHeight="1" x14ac:dyDescent="0.2">
      <c r="A247" s="127"/>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5.75" customHeight="1" x14ac:dyDescent="0.2">
      <c r="A248" s="127"/>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5.75" customHeight="1" x14ac:dyDescent="0.2">
      <c r="A249" s="127"/>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5.75" customHeight="1" x14ac:dyDescent="0.2">
      <c r="A250" s="127"/>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5.75" customHeight="1" x14ac:dyDescent="0.2">
      <c r="A251" s="127"/>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5.75" customHeight="1" x14ac:dyDescent="0.2">
      <c r="A252" s="127"/>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5.75" customHeight="1" x14ac:dyDescent="0.2">
      <c r="A253" s="127"/>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5.75" customHeight="1" x14ac:dyDescent="0.2">
      <c r="A254" s="127"/>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5.75" customHeight="1" x14ac:dyDescent="0.2">
      <c r="A255" s="127"/>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5.75" customHeight="1" x14ac:dyDescent="0.2">
      <c r="A256" s="127"/>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5.75" customHeight="1" x14ac:dyDescent="0.2">
      <c r="A257" s="127"/>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5.75" customHeight="1" x14ac:dyDescent="0.2">
      <c r="A258" s="127"/>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5.75" customHeight="1" x14ac:dyDescent="0.2">
      <c r="A259" s="127"/>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5.75" customHeight="1" x14ac:dyDescent="0.2">
      <c r="A260" s="127"/>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5.75" customHeight="1" x14ac:dyDescent="0.2">
      <c r="A261" s="127"/>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5.75" customHeight="1" x14ac:dyDescent="0.2">
      <c r="A262" s="127"/>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5.75" customHeight="1" x14ac:dyDescent="0.2">
      <c r="A263" s="127"/>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5.75" customHeight="1" x14ac:dyDescent="0.2">
      <c r="A264" s="127"/>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5.75" customHeight="1" x14ac:dyDescent="0.2">
      <c r="A265" s="127"/>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5.75" customHeight="1" x14ac:dyDescent="0.2">
      <c r="A266" s="127"/>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5.75" customHeight="1" x14ac:dyDescent="0.2">
      <c r="A267" s="127"/>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5.75" customHeight="1" x14ac:dyDescent="0.2">
      <c r="A268" s="127"/>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5.75" customHeight="1" x14ac:dyDescent="0.2">
      <c r="A269" s="127"/>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5.75" customHeight="1" x14ac:dyDescent="0.2">
      <c r="A270" s="127"/>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5.75" customHeight="1" x14ac:dyDescent="0.2">
      <c r="A271" s="127"/>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5.75" customHeight="1" x14ac:dyDescent="0.2">
      <c r="A272" s="127"/>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5.75" customHeight="1" x14ac:dyDescent="0.2">
      <c r="A273" s="127"/>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5.75" customHeight="1" x14ac:dyDescent="0.2">
      <c r="A274" s="127"/>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5.75" customHeight="1" x14ac:dyDescent="0.2">
      <c r="A275" s="127"/>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5.75" customHeight="1" x14ac:dyDescent="0.2">
      <c r="A276" s="127"/>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5.75" customHeight="1" x14ac:dyDescent="0.2">
      <c r="A277" s="127"/>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5.75" customHeight="1" x14ac:dyDescent="0.2">
      <c r="A278" s="127"/>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5.75" customHeight="1" x14ac:dyDescent="0.2">
      <c r="A279" s="127"/>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5.75" customHeight="1" x14ac:dyDescent="0.2">
      <c r="A280" s="127"/>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5.75" customHeight="1" x14ac:dyDescent="0.2">
      <c r="A281" s="127"/>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5.75" customHeight="1" x14ac:dyDescent="0.2">
      <c r="A282" s="127"/>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5.75" customHeight="1" x14ac:dyDescent="0.2">
      <c r="A283" s="127"/>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5.75" customHeight="1" x14ac:dyDescent="0.2">
      <c r="A284" s="127"/>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5.75" customHeight="1" x14ac:dyDescent="0.2">
      <c r="A285" s="127"/>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5.75" customHeight="1" x14ac:dyDescent="0.2">
      <c r="A286" s="127"/>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5.75" customHeight="1" x14ac:dyDescent="0.2">
      <c r="A287" s="127"/>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5.75" customHeight="1" x14ac:dyDescent="0.2">
      <c r="A288" s="127"/>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5.75" customHeight="1" x14ac:dyDescent="0.2">
      <c r="A289" s="127"/>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5.75" customHeight="1" x14ac:dyDescent="0.2">
      <c r="A290" s="127"/>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5.75" customHeight="1" x14ac:dyDescent="0.2">
      <c r="A291" s="127"/>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5.75" customHeight="1" x14ac:dyDescent="0.2">
      <c r="A292" s="127"/>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5.75" customHeight="1" x14ac:dyDescent="0.2">
      <c r="A293" s="127"/>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5.75" customHeight="1" x14ac:dyDescent="0.2">
      <c r="A294" s="127"/>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5.75" customHeight="1" x14ac:dyDescent="0.2">
      <c r="A295" s="127"/>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5.75" customHeight="1" x14ac:dyDescent="0.2">
      <c r="A296" s="127"/>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5.75" customHeight="1" x14ac:dyDescent="0.2">
      <c r="A297" s="127"/>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5.75" customHeight="1" x14ac:dyDescent="0.2">
      <c r="A298" s="127"/>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5.75" customHeight="1" x14ac:dyDescent="0.2">
      <c r="A299" s="127"/>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5.75" customHeight="1" x14ac:dyDescent="0.2">
      <c r="A300" s="127"/>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5.75" customHeight="1" x14ac:dyDescent="0.2">
      <c r="A301" s="127"/>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5.75" customHeight="1" x14ac:dyDescent="0.2">
      <c r="A302" s="127"/>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5.75" customHeight="1" x14ac:dyDescent="0.2">
      <c r="A303" s="127"/>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5.75" customHeight="1" x14ac:dyDescent="0.2">
      <c r="A304" s="127"/>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5.75" customHeight="1" x14ac:dyDescent="0.2">
      <c r="A305" s="127"/>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5.75" customHeight="1" x14ac:dyDescent="0.2">
      <c r="A306" s="127"/>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5.75" customHeight="1" x14ac:dyDescent="0.2">
      <c r="A307" s="127"/>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5.75" customHeight="1" x14ac:dyDescent="0.2">
      <c r="A308" s="127"/>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5.75" customHeight="1" x14ac:dyDescent="0.2">
      <c r="A309" s="127"/>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5.75" customHeight="1" x14ac:dyDescent="0.2">
      <c r="A310" s="127"/>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5.75" customHeight="1" x14ac:dyDescent="0.2">
      <c r="A311" s="127"/>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5.75" customHeight="1" x14ac:dyDescent="0.2">
      <c r="A312" s="127"/>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5.75" customHeight="1" x14ac:dyDescent="0.2">
      <c r="A313" s="127"/>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5.75" customHeight="1" x14ac:dyDescent="0.2">
      <c r="A314" s="127"/>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5.75" customHeight="1" x14ac:dyDescent="0.2">
      <c r="A315" s="127"/>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5.75" customHeight="1" x14ac:dyDescent="0.2">
      <c r="A316" s="127"/>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5.75" customHeight="1" x14ac:dyDescent="0.2">
      <c r="A317" s="127"/>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5.75" customHeight="1" x14ac:dyDescent="0.2">
      <c r="A318" s="127"/>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5.75" customHeight="1" x14ac:dyDescent="0.2">
      <c r="A319" s="127"/>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5.75" customHeight="1" x14ac:dyDescent="0.2">
      <c r="A320" s="127"/>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5.75" customHeight="1" x14ac:dyDescent="0.2">
      <c r="A321" s="127"/>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5.75" customHeight="1" x14ac:dyDescent="0.2">
      <c r="A322" s="127"/>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5.75" customHeight="1" x14ac:dyDescent="0.2">
      <c r="A323" s="127"/>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5.75" customHeight="1" x14ac:dyDescent="0.2">
      <c r="A324" s="127"/>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5.75" customHeight="1" x14ac:dyDescent="0.2">
      <c r="A325" s="127"/>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5.75" customHeight="1" x14ac:dyDescent="0.2">
      <c r="A326" s="127"/>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5.75" customHeight="1" x14ac:dyDescent="0.2">
      <c r="A327" s="127"/>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5.75" customHeight="1" x14ac:dyDescent="0.2">
      <c r="A328" s="127"/>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5.75" customHeight="1" x14ac:dyDescent="0.2">
      <c r="A329" s="127"/>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5.75" customHeight="1" x14ac:dyDescent="0.2">
      <c r="A330" s="127"/>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5.75" customHeight="1" x14ac:dyDescent="0.2">
      <c r="A331" s="127"/>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5.75" customHeight="1" x14ac:dyDescent="0.2">
      <c r="A332" s="127"/>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5.75" customHeight="1" x14ac:dyDescent="0.2">
      <c r="A333" s="127"/>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5.75" customHeight="1" x14ac:dyDescent="0.2">
      <c r="A334" s="127"/>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5.75" customHeight="1" x14ac:dyDescent="0.2">
      <c r="A335" s="127"/>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5.75" customHeight="1" x14ac:dyDescent="0.2">
      <c r="A336" s="127"/>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5.75" customHeight="1" x14ac:dyDescent="0.2">
      <c r="A337" s="127"/>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5.75" customHeight="1" x14ac:dyDescent="0.2">
      <c r="A338" s="127"/>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5.75" customHeight="1" x14ac:dyDescent="0.2">
      <c r="A339" s="127"/>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5.75" customHeight="1" x14ac:dyDescent="0.2">
      <c r="A340" s="127"/>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5.75" customHeight="1" x14ac:dyDescent="0.2">
      <c r="A341" s="127"/>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5.75" customHeight="1" x14ac:dyDescent="0.2">
      <c r="A342" s="127"/>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5.75" customHeight="1" x14ac:dyDescent="0.2">
      <c r="A343" s="127"/>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5.75" customHeight="1" x14ac:dyDescent="0.2">
      <c r="A344" s="127"/>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5.75" customHeight="1" x14ac:dyDescent="0.2">
      <c r="A345" s="127"/>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5.75" customHeight="1" x14ac:dyDescent="0.2">
      <c r="A346" s="127"/>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5.75" customHeight="1" x14ac:dyDescent="0.2">
      <c r="A347" s="127"/>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5.75" customHeight="1" x14ac:dyDescent="0.2">
      <c r="A348" s="127"/>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5.75" customHeight="1" x14ac:dyDescent="0.2">
      <c r="A349" s="127"/>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5.75" customHeight="1" x14ac:dyDescent="0.2">
      <c r="A350" s="127"/>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5.75" customHeight="1" x14ac:dyDescent="0.2">
      <c r="A351" s="127"/>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5.75" customHeight="1" x14ac:dyDescent="0.2">
      <c r="A352" s="127"/>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5.75" customHeight="1" x14ac:dyDescent="0.2">
      <c r="A353" s="127"/>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5.75" customHeight="1" x14ac:dyDescent="0.2">
      <c r="A354" s="127"/>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5.75" customHeight="1" x14ac:dyDescent="0.2">
      <c r="A355" s="127"/>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5.75" customHeight="1" x14ac:dyDescent="0.2">
      <c r="A356" s="127"/>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5.75" customHeight="1" x14ac:dyDescent="0.2">
      <c r="A357" s="127"/>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5.75" customHeight="1" x14ac:dyDescent="0.2">
      <c r="A358" s="127"/>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5.75" customHeight="1" x14ac:dyDescent="0.2">
      <c r="A359" s="127"/>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5.75" customHeight="1" x14ac:dyDescent="0.2">
      <c r="A360" s="127"/>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5.75" customHeight="1" x14ac:dyDescent="0.2">
      <c r="A361" s="127"/>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5.75" customHeight="1" x14ac:dyDescent="0.2">
      <c r="A362" s="127"/>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5.75" customHeight="1" x14ac:dyDescent="0.2">
      <c r="A363" s="127"/>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5.75" customHeight="1" x14ac:dyDescent="0.2">
      <c r="A364" s="127"/>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5.75" customHeight="1" x14ac:dyDescent="0.2">
      <c r="A365" s="127"/>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5.75" customHeight="1" x14ac:dyDescent="0.2">
      <c r="A366" s="127"/>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5.75" customHeight="1" x14ac:dyDescent="0.2">
      <c r="A367" s="127"/>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5.75" customHeight="1" x14ac:dyDescent="0.2">
      <c r="A368" s="127"/>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5.75" customHeight="1" x14ac:dyDescent="0.2">
      <c r="A369" s="127"/>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5.75" customHeight="1" x14ac:dyDescent="0.2">
      <c r="A370" s="127"/>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5.75" customHeight="1" x14ac:dyDescent="0.2">
      <c r="A371" s="127"/>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5.75" customHeight="1" x14ac:dyDescent="0.2">
      <c r="A372" s="127"/>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5.75" customHeight="1" x14ac:dyDescent="0.2">
      <c r="A373" s="127"/>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5.75" customHeight="1" x14ac:dyDescent="0.2">
      <c r="A374" s="127"/>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5.75" customHeight="1" x14ac:dyDescent="0.2">
      <c r="A375" s="127"/>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5.75" customHeight="1" x14ac:dyDescent="0.2">
      <c r="A376" s="127"/>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5.75" customHeight="1" x14ac:dyDescent="0.2">
      <c r="A377" s="127"/>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5.75" customHeight="1" x14ac:dyDescent="0.2">
      <c r="A378" s="127"/>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5.75" customHeight="1" x14ac:dyDescent="0.2">
      <c r="A379" s="127"/>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5.75" customHeight="1" x14ac:dyDescent="0.2">
      <c r="A380" s="127"/>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5.75" customHeight="1" x14ac:dyDescent="0.2">
      <c r="A381" s="127"/>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5.75" customHeight="1" x14ac:dyDescent="0.2">
      <c r="A382" s="127"/>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5.75" customHeight="1" x14ac:dyDescent="0.2">
      <c r="A383" s="127"/>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5.75" customHeight="1" x14ac:dyDescent="0.2">
      <c r="A384" s="127"/>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5.75" customHeight="1" x14ac:dyDescent="0.2">
      <c r="A385" s="127"/>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5.75" customHeight="1" x14ac:dyDescent="0.2">
      <c r="A386" s="127"/>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5.75" customHeight="1" x14ac:dyDescent="0.2">
      <c r="A387" s="127"/>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5.75" customHeight="1" x14ac:dyDescent="0.2">
      <c r="A388" s="127"/>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5.75" customHeight="1" x14ac:dyDescent="0.2">
      <c r="A389" s="127"/>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5.75" customHeight="1" x14ac:dyDescent="0.2">
      <c r="A390" s="127"/>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5.75" customHeight="1" x14ac:dyDescent="0.2">
      <c r="A391" s="127"/>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5.75" customHeight="1" x14ac:dyDescent="0.2">
      <c r="A392" s="127"/>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5.75" customHeight="1" x14ac:dyDescent="0.2">
      <c r="A393" s="127"/>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5.75" customHeight="1" x14ac:dyDescent="0.2">
      <c r="A394" s="127"/>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5.75" customHeight="1" x14ac:dyDescent="0.2">
      <c r="A395" s="127"/>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5.75" customHeight="1" x14ac:dyDescent="0.2">
      <c r="A396" s="127"/>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5.75" customHeight="1" x14ac:dyDescent="0.2">
      <c r="A397" s="127"/>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5.75" customHeight="1" x14ac:dyDescent="0.2">
      <c r="A398" s="127"/>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5.75" customHeight="1" x14ac:dyDescent="0.2">
      <c r="A399" s="127"/>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5.75" customHeight="1" x14ac:dyDescent="0.2">
      <c r="A400" s="127"/>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5.75" customHeight="1" x14ac:dyDescent="0.2">
      <c r="A401" s="127"/>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5.75" customHeight="1" x14ac:dyDescent="0.2">
      <c r="A402" s="127"/>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5.75" customHeight="1" x14ac:dyDescent="0.2">
      <c r="A403" s="127"/>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5.75" customHeight="1" x14ac:dyDescent="0.2">
      <c r="A404" s="127"/>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5.75" customHeight="1" x14ac:dyDescent="0.2">
      <c r="A405" s="127"/>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5.75" customHeight="1" x14ac:dyDescent="0.2">
      <c r="A406" s="127"/>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5.75" customHeight="1" x14ac:dyDescent="0.2">
      <c r="A407" s="127"/>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5.75" customHeight="1" x14ac:dyDescent="0.2">
      <c r="A408" s="127"/>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5.75" customHeight="1" x14ac:dyDescent="0.2">
      <c r="A409" s="127"/>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5.75" customHeight="1" x14ac:dyDescent="0.2">
      <c r="A410" s="127"/>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5.75" customHeight="1" x14ac:dyDescent="0.2">
      <c r="A411" s="127"/>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5.75" customHeight="1" x14ac:dyDescent="0.2">
      <c r="A412" s="127"/>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5.75" customHeight="1" x14ac:dyDescent="0.2">
      <c r="A413" s="127"/>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5.75" customHeight="1" x14ac:dyDescent="0.2">
      <c r="A414" s="127"/>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5.75" customHeight="1" x14ac:dyDescent="0.2">
      <c r="A415" s="127"/>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5.75" customHeight="1" x14ac:dyDescent="0.2">
      <c r="A416" s="127"/>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5.75" customHeight="1" x14ac:dyDescent="0.2">
      <c r="A417" s="127"/>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5.75" customHeight="1" x14ac:dyDescent="0.2">
      <c r="A418" s="127"/>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5.75" customHeight="1" x14ac:dyDescent="0.2">
      <c r="A419" s="127"/>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5.75" customHeight="1" x14ac:dyDescent="0.2">
      <c r="A420" s="127"/>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5.75" customHeight="1" x14ac:dyDescent="0.2">
      <c r="A421" s="127"/>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5.75" customHeight="1" x14ac:dyDescent="0.2">
      <c r="A422" s="127"/>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5.75" customHeight="1" x14ac:dyDescent="0.2">
      <c r="A423" s="127"/>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5.75" customHeight="1" x14ac:dyDescent="0.2">
      <c r="A424" s="127"/>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5.75" customHeight="1" x14ac:dyDescent="0.2">
      <c r="A425" s="127"/>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5.75" customHeight="1" x14ac:dyDescent="0.2">
      <c r="A426" s="127"/>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5.75" customHeight="1" x14ac:dyDescent="0.2">
      <c r="A427" s="127"/>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5.75" customHeight="1" x14ac:dyDescent="0.2">
      <c r="A428" s="127"/>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5.75" customHeight="1" x14ac:dyDescent="0.2">
      <c r="A429" s="127"/>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5.75" customHeight="1" x14ac:dyDescent="0.2">
      <c r="A430" s="127"/>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5.75" customHeight="1" x14ac:dyDescent="0.2">
      <c r="A431" s="127"/>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5.75" customHeight="1" x14ac:dyDescent="0.2">
      <c r="A432" s="127"/>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5.75" customHeight="1" x14ac:dyDescent="0.2">
      <c r="A433" s="127"/>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5.75" customHeight="1" x14ac:dyDescent="0.2">
      <c r="A434" s="127"/>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5.75" customHeight="1" x14ac:dyDescent="0.2">
      <c r="A435" s="127"/>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5.75" customHeight="1" x14ac:dyDescent="0.2">
      <c r="A436" s="127"/>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5.75" customHeight="1" x14ac:dyDescent="0.2">
      <c r="A437" s="127"/>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5.75" customHeight="1" x14ac:dyDescent="0.2">
      <c r="A438" s="127"/>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5.75" customHeight="1" x14ac:dyDescent="0.2">
      <c r="A439" s="127"/>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5.75" customHeight="1" x14ac:dyDescent="0.2">
      <c r="A440" s="127"/>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5.75" customHeight="1" x14ac:dyDescent="0.2">
      <c r="A441" s="127"/>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5.75" customHeight="1" x14ac:dyDescent="0.2">
      <c r="A442" s="127"/>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5.75" customHeight="1" x14ac:dyDescent="0.2">
      <c r="A443" s="127"/>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5.75" customHeight="1" x14ac:dyDescent="0.2">
      <c r="A444" s="127"/>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5.75" customHeight="1" x14ac:dyDescent="0.2">
      <c r="A445" s="127"/>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5.75" customHeight="1" x14ac:dyDescent="0.2">
      <c r="A446" s="127"/>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5.75" customHeight="1" x14ac:dyDescent="0.2">
      <c r="A447" s="127"/>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5.75" customHeight="1" x14ac:dyDescent="0.2">
      <c r="A448" s="127"/>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5.75" customHeight="1" x14ac:dyDescent="0.2">
      <c r="A449" s="127"/>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5.75" customHeight="1" x14ac:dyDescent="0.2">
      <c r="A450" s="127"/>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5.75" customHeight="1" x14ac:dyDescent="0.2">
      <c r="A451" s="127"/>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5.75" customHeight="1" x14ac:dyDescent="0.2">
      <c r="A452" s="127"/>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5.75" customHeight="1" x14ac:dyDescent="0.2">
      <c r="A453" s="127"/>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5.75" customHeight="1" x14ac:dyDescent="0.2">
      <c r="A454" s="127"/>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5.75" customHeight="1" x14ac:dyDescent="0.2">
      <c r="A455" s="127"/>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5.75" customHeight="1" x14ac:dyDescent="0.2">
      <c r="A456" s="127"/>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5.75" customHeight="1" x14ac:dyDescent="0.2">
      <c r="A457" s="127"/>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5.75" customHeight="1" x14ac:dyDescent="0.2">
      <c r="A458" s="127"/>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5.75" customHeight="1" x14ac:dyDescent="0.2">
      <c r="A459" s="127"/>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5.75" customHeight="1" x14ac:dyDescent="0.2">
      <c r="A460" s="127"/>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5.75" customHeight="1" x14ac:dyDescent="0.2">
      <c r="A461" s="127"/>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5.75" customHeight="1" x14ac:dyDescent="0.2">
      <c r="A462" s="127"/>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5.75" customHeight="1" x14ac:dyDescent="0.2">
      <c r="A463" s="127"/>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5.75" customHeight="1" x14ac:dyDescent="0.2">
      <c r="A464" s="127"/>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5.75" customHeight="1" x14ac:dyDescent="0.2">
      <c r="A465" s="127"/>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5.75" customHeight="1" x14ac:dyDescent="0.2">
      <c r="A466" s="127"/>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5.75" customHeight="1" x14ac:dyDescent="0.2">
      <c r="A467" s="127"/>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5.75" customHeight="1" x14ac:dyDescent="0.2">
      <c r="A468" s="127"/>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5.75" customHeight="1" x14ac:dyDescent="0.2">
      <c r="A469" s="127"/>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5.75" customHeight="1" x14ac:dyDescent="0.2">
      <c r="A470" s="127"/>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5.75" customHeight="1" x14ac:dyDescent="0.2">
      <c r="A471" s="127"/>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5.75" customHeight="1" x14ac:dyDescent="0.2">
      <c r="A472" s="127"/>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5.75" customHeight="1" x14ac:dyDescent="0.2">
      <c r="A473" s="127"/>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5.75" customHeight="1" x14ac:dyDescent="0.2">
      <c r="A474" s="127"/>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5.75" customHeight="1" x14ac:dyDescent="0.2">
      <c r="A475" s="127"/>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5.75" customHeight="1" x14ac:dyDescent="0.2">
      <c r="A476" s="127"/>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5.75" customHeight="1" x14ac:dyDescent="0.2">
      <c r="A477" s="127"/>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5.75" customHeight="1" x14ac:dyDescent="0.2">
      <c r="A478" s="127"/>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5.75" customHeight="1" x14ac:dyDescent="0.2">
      <c r="A479" s="127"/>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5.75" customHeight="1" x14ac:dyDescent="0.2">
      <c r="A480" s="127"/>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5.75" customHeight="1" x14ac:dyDescent="0.2">
      <c r="A481" s="127"/>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5.75" customHeight="1" x14ac:dyDescent="0.2">
      <c r="A482" s="127"/>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5.75" customHeight="1" x14ac:dyDescent="0.2">
      <c r="A483" s="127"/>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5.75" customHeight="1" x14ac:dyDescent="0.2">
      <c r="A484" s="127"/>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5.75" customHeight="1" x14ac:dyDescent="0.2">
      <c r="A485" s="127"/>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5.75" customHeight="1" x14ac:dyDescent="0.2">
      <c r="A486" s="127"/>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5.75" customHeight="1" x14ac:dyDescent="0.2">
      <c r="A487" s="127"/>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5.75" customHeight="1" x14ac:dyDescent="0.2">
      <c r="A488" s="127"/>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5.75" customHeight="1" x14ac:dyDescent="0.2">
      <c r="A489" s="127"/>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5.75" customHeight="1" x14ac:dyDescent="0.2">
      <c r="A490" s="127"/>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5.75" customHeight="1" x14ac:dyDescent="0.2">
      <c r="A491" s="127"/>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5.75" customHeight="1" x14ac:dyDescent="0.2">
      <c r="A492" s="127"/>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5.75" customHeight="1" x14ac:dyDescent="0.2">
      <c r="A493" s="127"/>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5.75" customHeight="1" x14ac:dyDescent="0.2">
      <c r="A494" s="127"/>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5.75" customHeight="1" x14ac:dyDescent="0.2">
      <c r="A495" s="127"/>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5.75" customHeight="1" x14ac:dyDescent="0.2">
      <c r="A496" s="127"/>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5.75" customHeight="1" x14ac:dyDescent="0.2">
      <c r="A497" s="127"/>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5.75" customHeight="1" x14ac:dyDescent="0.2">
      <c r="A498" s="127"/>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5.75" customHeight="1" x14ac:dyDescent="0.2">
      <c r="A499" s="127"/>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5.75" customHeight="1" x14ac:dyDescent="0.2">
      <c r="A500" s="127"/>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5.75" customHeight="1" x14ac:dyDescent="0.2">
      <c r="A501" s="127"/>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5.75" customHeight="1" x14ac:dyDescent="0.2">
      <c r="A502" s="127"/>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5.75" customHeight="1" x14ac:dyDescent="0.2">
      <c r="A503" s="127"/>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5.75" customHeight="1" x14ac:dyDescent="0.2">
      <c r="A504" s="127"/>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5.75" customHeight="1" x14ac:dyDescent="0.2">
      <c r="A505" s="127"/>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5.75" customHeight="1" x14ac:dyDescent="0.2">
      <c r="A506" s="127"/>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5.75" customHeight="1" x14ac:dyDescent="0.2">
      <c r="A507" s="127"/>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5.75" customHeight="1" x14ac:dyDescent="0.2">
      <c r="A508" s="127"/>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5.75" customHeight="1" x14ac:dyDescent="0.2">
      <c r="A509" s="127"/>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5.75" customHeight="1" x14ac:dyDescent="0.2">
      <c r="A510" s="127"/>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5.75" customHeight="1" x14ac:dyDescent="0.2">
      <c r="A511" s="127"/>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5.75" customHeight="1" x14ac:dyDescent="0.2">
      <c r="A512" s="127"/>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5.75" customHeight="1" x14ac:dyDescent="0.2">
      <c r="A513" s="127"/>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5.75" customHeight="1" x14ac:dyDescent="0.2">
      <c r="A514" s="127"/>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5.75" customHeight="1" x14ac:dyDescent="0.2">
      <c r="A515" s="127"/>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5.75" customHeight="1" x14ac:dyDescent="0.2">
      <c r="A516" s="127"/>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5.75" customHeight="1" x14ac:dyDescent="0.2">
      <c r="A517" s="127"/>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5.75" customHeight="1" x14ac:dyDescent="0.2">
      <c r="A518" s="127"/>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5.75" customHeight="1" x14ac:dyDescent="0.2">
      <c r="A519" s="127"/>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5.75" customHeight="1" x14ac:dyDescent="0.2">
      <c r="A520" s="127"/>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5.75" customHeight="1" x14ac:dyDescent="0.2">
      <c r="A521" s="127"/>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5.75" customHeight="1" x14ac:dyDescent="0.2">
      <c r="A522" s="127"/>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5.75" customHeight="1" x14ac:dyDescent="0.2">
      <c r="A523" s="127"/>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5.75" customHeight="1" x14ac:dyDescent="0.2">
      <c r="A524" s="127"/>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5.75" customHeight="1" x14ac:dyDescent="0.2">
      <c r="A525" s="127"/>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5.75" customHeight="1" x14ac:dyDescent="0.2">
      <c r="A526" s="127"/>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5.75" customHeight="1" x14ac:dyDescent="0.2">
      <c r="A527" s="127"/>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5.75" customHeight="1" x14ac:dyDescent="0.2">
      <c r="A528" s="127"/>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5.75" customHeight="1" x14ac:dyDescent="0.2">
      <c r="A529" s="127"/>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5.75" customHeight="1" x14ac:dyDescent="0.2">
      <c r="A530" s="127"/>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5.75" customHeight="1" x14ac:dyDescent="0.2">
      <c r="A531" s="127"/>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5.75" customHeight="1" x14ac:dyDescent="0.2">
      <c r="A532" s="127"/>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5.75" customHeight="1" x14ac:dyDescent="0.2">
      <c r="A533" s="127"/>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5.75" customHeight="1" x14ac:dyDescent="0.2">
      <c r="A534" s="127"/>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5.75" customHeight="1" x14ac:dyDescent="0.2">
      <c r="A535" s="127"/>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5.75" customHeight="1" x14ac:dyDescent="0.2">
      <c r="A536" s="127"/>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5.75" customHeight="1" x14ac:dyDescent="0.2">
      <c r="A537" s="127"/>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5.75" customHeight="1" x14ac:dyDescent="0.2">
      <c r="A538" s="127"/>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5.75" customHeight="1" x14ac:dyDescent="0.2">
      <c r="A539" s="127"/>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5.75" customHeight="1" x14ac:dyDescent="0.2">
      <c r="A540" s="127"/>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5.75" customHeight="1" x14ac:dyDescent="0.2">
      <c r="A541" s="127"/>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5.75" customHeight="1" x14ac:dyDescent="0.2">
      <c r="A542" s="127"/>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5.75" customHeight="1" x14ac:dyDescent="0.2">
      <c r="A543" s="127"/>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5.75" customHeight="1" x14ac:dyDescent="0.2">
      <c r="A544" s="127"/>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5.75" customHeight="1" x14ac:dyDescent="0.2">
      <c r="A545" s="127"/>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5.75" customHeight="1" x14ac:dyDescent="0.2">
      <c r="A546" s="127"/>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5.75" customHeight="1" x14ac:dyDescent="0.2">
      <c r="A547" s="127"/>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5.75" customHeight="1" x14ac:dyDescent="0.2">
      <c r="A548" s="127"/>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5.75" customHeight="1" x14ac:dyDescent="0.2">
      <c r="A549" s="127"/>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5.75" customHeight="1" x14ac:dyDescent="0.2">
      <c r="A550" s="127"/>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5.75" customHeight="1" x14ac:dyDescent="0.2">
      <c r="A551" s="127"/>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5.75" customHeight="1" x14ac:dyDescent="0.2">
      <c r="A552" s="127"/>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5.75" customHeight="1" x14ac:dyDescent="0.2">
      <c r="A553" s="127"/>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5.75" customHeight="1" x14ac:dyDescent="0.2">
      <c r="A554" s="127"/>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5.75" customHeight="1" x14ac:dyDescent="0.2">
      <c r="A555" s="127"/>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5.75" customHeight="1" x14ac:dyDescent="0.2">
      <c r="A556" s="127"/>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5.75" customHeight="1" x14ac:dyDescent="0.2">
      <c r="A557" s="127"/>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5.75" customHeight="1" x14ac:dyDescent="0.2">
      <c r="A558" s="127"/>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5.75" customHeight="1" x14ac:dyDescent="0.2">
      <c r="A559" s="127"/>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5.75" customHeight="1" x14ac:dyDescent="0.2">
      <c r="A560" s="127"/>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5.75" customHeight="1" x14ac:dyDescent="0.2">
      <c r="A561" s="127"/>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5.75" customHeight="1" x14ac:dyDescent="0.2">
      <c r="A562" s="127"/>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5.75" customHeight="1" x14ac:dyDescent="0.2">
      <c r="A563" s="127"/>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5.75" customHeight="1" x14ac:dyDescent="0.2">
      <c r="A564" s="127"/>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5.75" customHeight="1" x14ac:dyDescent="0.2">
      <c r="A565" s="127"/>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5.75" customHeight="1" x14ac:dyDescent="0.2">
      <c r="A566" s="127"/>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5.75" customHeight="1" x14ac:dyDescent="0.2">
      <c r="A567" s="127"/>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5.75" customHeight="1" x14ac:dyDescent="0.2">
      <c r="A568" s="127"/>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5.75" customHeight="1" x14ac:dyDescent="0.2">
      <c r="A569" s="127"/>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5.75" customHeight="1" x14ac:dyDescent="0.2">
      <c r="A570" s="127"/>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5.75" customHeight="1" x14ac:dyDescent="0.2">
      <c r="A571" s="127"/>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5.75" customHeight="1" x14ac:dyDescent="0.2">
      <c r="A572" s="127"/>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5.75" customHeight="1" x14ac:dyDescent="0.2">
      <c r="A573" s="127"/>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5.75" customHeight="1" x14ac:dyDescent="0.2">
      <c r="A574" s="127"/>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5.75" customHeight="1" x14ac:dyDescent="0.2">
      <c r="A575" s="127"/>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5.75" customHeight="1" x14ac:dyDescent="0.2">
      <c r="A576" s="127"/>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5.75" customHeight="1" x14ac:dyDescent="0.2">
      <c r="A577" s="127"/>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5.75" customHeight="1" x14ac:dyDescent="0.2">
      <c r="A578" s="127"/>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5.75" customHeight="1" x14ac:dyDescent="0.2">
      <c r="A579" s="127"/>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5.75" customHeight="1" x14ac:dyDescent="0.2">
      <c r="A580" s="127"/>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5.75" customHeight="1" x14ac:dyDescent="0.2">
      <c r="A581" s="127"/>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5.75" customHeight="1" x14ac:dyDescent="0.2">
      <c r="A582" s="127"/>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5.75" customHeight="1" x14ac:dyDescent="0.2">
      <c r="A583" s="127"/>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5.75" customHeight="1" x14ac:dyDescent="0.2">
      <c r="A584" s="127"/>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5.75" customHeight="1" x14ac:dyDescent="0.2">
      <c r="A585" s="127"/>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5.75" customHeight="1" x14ac:dyDescent="0.2">
      <c r="A586" s="127"/>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5.75" customHeight="1" x14ac:dyDescent="0.2">
      <c r="A587" s="127"/>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5.75" customHeight="1" x14ac:dyDescent="0.2">
      <c r="A588" s="127"/>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5.75" customHeight="1" x14ac:dyDescent="0.2">
      <c r="A589" s="127"/>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5.75" customHeight="1" x14ac:dyDescent="0.2">
      <c r="A590" s="127"/>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5.75" customHeight="1" x14ac:dyDescent="0.2">
      <c r="A591" s="127"/>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5.75" customHeight="1" x14ac:dyDescent="0.2">
      <c r="A592" s="127"/>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5.75" customHeight="1" x14ac:dyDescent="0.2">
      <c r="A593" s="127"/>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5.75" customHeight="1" x14ac:dyDescent="0.2">
      <c r="A594" s="127"/>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5.75" customHeight="1" x14ac:dyDescent="0.2">
      <c r="A595" s="127"/>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5.75" customHeight="1" x14ac:dyDescent="0.2">
      <c r="A596" s="127"/>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5.75" customHeight="1" x14ac:dyDescent="0.2">
      <c r="A597" s="127"/>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5.75" customHeight="1" x14ac:dyDescent="0.2">
      <c r="A598" s="127"/>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5.75" customHeight="1" x14ac:dyDescent="0.2">
      <c r="A599" s="127"/>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5.75" customHeight="1" x14ac:dyDescent="0.2">
      <c r="A600" s="127"/>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5.75" customHeight="1" x14ac:dyDescent="0.2">
      <c r="A601" s="127"/>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5.75" customHeight="1" x14ac:dyDescent="0.2">
      <c r="A602" s="127"/>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5.75" customHeight="1" x14ac:dyDescent="0.2">
      <c r="A603" s="127"/>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5.75" customHeight="1" x14ac:dyDescent="0.2">
      <c r="A604" s="127"/>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5.75" customHeight="1" x14ac:dyDescent="0.2">
      <c r="A605" s="127"/>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5.75" customHeight="1" x14ac:dyDescent="0.2">
      <c r="A606" s="127"/>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5.75" customHeight="1" x14ac:dyDescent="0.2">
      <c r="A607" s="127"/>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5.75" customHeight="1" x14ac:dyDescent="0.2">
      <c r="A608" s="127"/>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5.75" customHeight="1" x14ac:dyDescent="0.2">
      <c r="A609" s="127"/>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5.75" customHeight="1" x14ac:dyDescent="0.2">
      <c r="A610" s="127"/>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5.75" customHeight="1" x14ac:dyDescent="0.2">
      <c r="A611" s="127"/>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5.75" customHeight="1" x14ac:dyDescent="0.2">
      <c r="A612" s="127"/>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5.75" customHeight="1" x14ac:dyDescent="0.2">
      <c r="A613" s="127"/>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5.75" customHeight="1" x14ac:dyDescent="0.2">
      <c r="A614" s="127"/>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5.75" customHeight="1" x14ac:dyDescent="0.2">
      <c r="A615" s="127"/>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5.75" customHeight="1" x14ac:dyDescent="0.2">
      <c r="A616" s="127"/>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5.75" customHeight="1" x14ac:dyDescent="0.2">
      <c r="A617" s="127"/>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5.75" customHeight="1" x14ac:dyDescent="0.2">
      <c r="A618" s="127"/>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5.75" customHeight="1" x14ac:dyDescent="0.2">
      <c r="A619" s="127"/>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5.75" customHeight="1" x14ac:dyDescent="0.2">
      <c r="A620" s="127"/>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5.75" customHeight="1" x14ac:dyDescent="0.2">
      <c r="A621" s="127"/>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5.75" customHeight="1" x14ac:dyDescent="0.2">
      <c r="A622" s="127"/>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5.75" customHeight="1" x14ac:dyDescent="0.2">
      <c r="A623" s="127"/>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5.75" customHeight="1" x14ac:dyDescent="0.2">
      <c r="A624" s="127"/>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5.75" customHeight="1" x14ac:dyDescent="0.2">
      <c r="A625" s="127"/>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5.75" customHeight="1" x14ac:dyDescent="0.2">
      <c r="A626" s="127"/>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5.75" customHeight="1" x14ac:dyDescent="0.2">
      <c r="A627" s="127"/>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5.75" customHeight="1" x14ac:dyDescent="0.2">
      <c r="A628" s="127"/>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5.75" customHeight="1" x14ac:dyDescent="0.2">
      <c r="A629" s="127"/>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5.75" customHeight="1" x14ac:dyDescent="0.2">
      <c r="A630" s="127"/>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5.75" customHeight="1" x14ac:dyDescent="0.2">
      <c r="A631" s="127"/>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5.75" customHeight="1" x14ac:dyDescent="0.2">
      <c r="A632" s="127"/>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5.75" customHeight="1" x14ac:dyDescent="0.2">
      <c r="A633" s="127"/>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5.75" customHeight="1" x14ac:dyDescent="0.2">
      <c r="A634" s="127"/>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5.75" customHeight="1" x14ac:dyDescent="0.2">
      <c r="A635" s="127"/>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5.75" customHeight="1" x14ac:dyDescent="0.2">
      <c r="A636" s="127"/>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5.75" customHeight="1" x14ac:dyDescent="0.2">
      <c r="A637" s="127"/>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5.75" customHeight="1" x14ac:dyDescent="0.2">
      <c r="A638" s="127"/>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5.75" customHeight="1" x14ac:dyDescent="0.2">
      <c r="A639" s="127"/>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5.75" customHeight="1" x14ac:dyDescent="0.2">
      <c r="A640" s="127"/>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5.75" customHeight="1" x14ac:dyDescent="0.2">
      <c r="A641" s="127"/>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5.75" customHeight="1" x14ac:dyDescent="0.2">
      <c r="A642" s="127"/>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5.75" customHeight="1" x14ac:dyDescent="0.2">
      <c r="A643" s="127"/>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5.75" customHeight="1" x14ac:dyDescent="0.2">
      <c r="A644" s="127"/>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5.75" customHeight="1" x14ac:dyDescent="0.2">
      <c r="A645" s="127"/>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5.75" customHeight="1" x14ac:dyDescent="0.2">
      <c r="A646" s="127"/>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5.75" customHeight="1" x14ac:dyDescent="0.2">
      <c r="A647" s="127"/>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5.75" customHeight="1" x14ac:dyDescent="0.2">
      <c r="A648" s="127"/>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5.75" customHeight="1" x14ac:dyDescent="0.2">
      <c r="A649" s="127"/>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5.75" customHeight="1" x14ac:dyDescent="0.2">
      <c r="A650" s="127"/>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5.75" customHeight="1" x14ac:dyDescent="0.2">
      <c r="A651" s="127"/>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5.75" customHeight="1" x14ac:dyDescent="0.2">
      <c r="A652" s="127"/>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5.75" customHeight="1" x14ac:dyDescent="0.2">
      <c r="A653" s="127"/>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5.75" customHeight="1" x14ac:dyDescent="0.2">
      <c r="A654" s="127"/>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5.75" customHeight="1" x14ac:dyDescent="0.2">
      <c r="A655" s="127"/>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5.75" customHeight="1" x14ac:dyDescent="0.2">
      <c r="A656" s="127"/>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5.75" customHeight="1" x14ac:dyDescent="0.2">
      <c r="A657" s="127"/>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5.75" customHeight="1" x14ac:dyDescent="0.2">
      <c r="A658" s="127"/>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5.75" customHeight="1" x14ac:dyDescent="0.2">
      <c r="A659" s="127"/>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5.75" customHeight="1" x14ac:dyDescent="0.2">
      <c r="A660" s="127"/>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5.75" customHeight="1" x14ac:dyDescent="0.2">
      <c r="A661" s="127"/>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5.75" customHeight="1" x14ac:dyDescent="0.2">
      <c r="A662" s="127"/>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5.75" customHeight="1" x14ac:dyDescent="0.2">
      <c r="A663" s="127"/>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5.75" customHeight="1" x14ac:dyDescent="0.2">
      <c r="A664" s="127"/>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5.75" customHeight="1" x14ac:dyDescent="0.2">
      <c r="A665" s="127"/>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5.75" customHeight="1" x14ac:dyDescent="0.2">
      <c r="A666" s="127"/>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5.75" customHeight="1" x14ac:dyDescent="0.2">
      <c r="A667" s="127"/>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5.75" customHeight="1" x14ac:dyDescent="0.2">
      <c r="A668" s="127"/>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5.75" customHeight="1" x14ac:dyDescent="0.2">
      <c r="A669" s="127"/>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5.75" customHeight="1" x14ac:dyDescent="0.2">
      <c r="A670" s="127"/>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5.75" customHeight="1" x14ac:dyDescent="0.2">
      <c r="A671" s="127"/>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5.75" customHeight="1" x14ac:dyDescent="0.2">
      <c r="A672" s="127"/>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5.75" customHeight="1" x14ac:dyDescent="0.2">
      <c r="A673" s="127"/>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5.75" customHeight="1" x14ac:dyDescent="0.2">
      <c r="A674" s="127"/>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5.75" customHeight="1" x14ac:dyDescent="0.2">
      <c r="A675" s="127"/>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5.75" customHeight="1" x14ac:dyDescent="0.2">
      <c r="A676" s="127"/>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5.75" customHeight="1" x14ac:dyDescent="0.2">
      <c r="A677" s="127"/>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5.75" customHeight="1" x14ac:dyDescent="0.2">
      <c r="A678" s="127"/>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5.75" customHeight="1" x14ac:dyDescent="0.2">
      <c r="A679" s="127"/>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5.75" customHeight="1" x14ac:dyDescent="0.2">
      <c r="A680" s="127"/>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5.75" customHeight="1" x14ac:dyDescent="0.2">
      <c r="A681" s="127"/>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5.75" customHeight="1" x14ac:dyDescent="0.2">
      <c r="A682" s="127"/>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5.75" customHeight="1" x14ac:dyDescent="0.2">
      <c r="A683" s="127"/>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5.75" customHeight="1" x14ac:dyDescent="0.2">
      <c r="A684" s="127"/>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5.75" customHeight="1" x14ac:dyDescent="0.2">
      <c r="A685" s="127"/>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5.75" customHeight="1" x14ac:dyDescent="0.2">
      <c r="A686" s="127"/>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5.75" customHeight="1" x14ac:dyDescent="0.2">
      <c r="A687" s="127"/>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5.75" customHeight="1" x14ac:dyDescent="0.2">
      <c r="A688" s="127"/>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5.75" customHeight="1" x14ac:dyDescent="0.2">
      <c r="A689" s="127"/>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5.75" customHeight="1" x14ac:dyDescent="0.2">
      <c r="A690" s="127"/>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5.75" customHeight="1" x14ac:dyDescent="0.2">
      <c r="A691" s="127"/>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5.75" customHeight="1" x14ac:dyDescent="0.2">
      <c r="A692" s="127"/>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5.75" customHeight="1" x14ac:dyDescent="0.2">
      <c r="A693" s="127"/>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5.75" customHeight="1" x14ac:dyDescent="0.2">
      <c r="A694" s="127"/>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5.75" customHeight="1" x14ac:dyDescent="0.2">
      <c r="A695" s="127"/>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5.75" customHeight="1" x14ac:dyDescent="0.2">
      <c r="A696" s="127"/>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5.75" customHeight="1" x14ac:dyDescent="0.2">
      <c r="A697" s="127"/>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5.75" customHeight="1" x14ac:dyDescent="0.2">
      <c r="A698" s="127"/>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5.75" customHeight="1" x14ac:dyDescent="0.2">
      <c r="A699" s="127"/>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5.75" customHeight="1" x14ac:dyDescent="0.2">
      <c r="A700" s="127"/>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5.75" customHeight="1" x14ac:dyDescent="0.2">
      <c r="A701" s="127"/>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5.75" customHeight="1" x14ac:dyDescent="0.2">
      <c r="A702" s="127"/>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5.75" customHeight="1" x14ac:dyDescent="0.2">
      <c r="A703" s="127"/>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5.75" customHeight="1" x14ac:dyDescent="0.2">
      <c r="A704" s="127"/>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5.75" customHeight="1" x14ac:dyDescent="0.2">
      <c r="A705" s="127"/>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5.75" customHeight="1" x14ac:dyDescent="0.2">
      <c r="A706" s="127"/>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5.75" customHeight="1" x14ac:dyDescent="0.2">
      <c r="A707" s="127"/>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5.75" customHeight="1" x14ac:dyDescent="0.2">
      <c r="A708" s="127"/>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5.75" customHeight="1" x14ac:dyDescent="0.2">
      <c r="A709" s="127"/>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5.75" customHeight="1" x14ac:dyDescent="0.2">
      <c r="A710" s="127"/>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5.75" customHeight="1" x14ac:dyDescent="0.2">
      <c r="A711" s="127"/>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5.75" customHeight="1" x14ac:dyDescent="0.2">
      <c r="A712" s="127"/>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5.75" customHeight="1" x14ac:dyDescent="0.2">
      <c r="A713" s="127"/>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5.75" customHeight="1" x14ac:dyDescent="0.2">
      <c r="A714" s="127"/>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5.75" customHeight="1" x14ac:dyDescent="0.2">
      <c r="A715" s="127"/>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5.75" customHeight="1" x14ac:dyDescent="0.2">
      <c r="A716" s="127"/>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5.75" customHeight="1" x14ac:dyDescent="0.2">
      <c r="A717" s="127"/>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5.75" customHeight="1" x14ac:dyDescent="0.2">
      <c r="A718" s="127"/>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5.75" customHeight="1" x14ac:dyDescent="0.2">
      <c r="A719" s="127"/>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5.75" customHeight="1" x14ac:dyDescent="0.2">
      <c r="A720" s="127"/>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5.75" customHeight="1" x14ac:dyDescent="0.2">
      <c r="A721" s="127"/>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5.75" customHeight="1" x14ac:dyDescent="0.2">
      <c r="A722" s="127"/>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5.75" customHeight="1" x14ac:dyDescent="0.2">
      <c r="A723" s="127"/>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5.75" customHeight="1" x14ac:dyDescent="0.2">
      <c r="A724" s="127"/>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5.75" customHeight="1" x14ac:dyDescent="0.2">
      <c r="A725" s="127"/>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5.75" customHeight="1" x14ac:dyDescent="0.2">
      <c r="A726" s="127"/>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5.75" customHeight="1" x14ac:dyDescent="0.2">
      <c r="A727" s="127"/>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5.75" customHeight="1" x14ac:dyDescent="0.2">
      <c r="A728" s="127"/>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5.75" customHeight="1" x14ac:dyDescent="0.2">
      <c r="A729" s="127"/>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5.75" customHeight="1" x14ac:dyDescent="0.2">
      <c r="A730" s="127"/>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5.75" customHeight="1" x14ac:dyDescent="0.2">
      <c r="A731" s="127"/>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5.75" customHeight="1" x14ac:dyDescent="0.2">
      <c r="A732" s="127"/>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5.75" customHeight="1" x14ac:dyDescent="0.2">
      <c r="A733" s="127"/>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5.75" customHeight="1" x14ac:dyDescent="0.2">
      <c r="A734" s="127"/>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5.75" customHeight="1" x14ac:dyDescent="0.2">
      <c r="A735" s="127"/>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5.75" customHeight="1" x14ac:dyDescent="0.2">
      <c r="A736" s="127"/>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5.75" customHeight="1" x14ac:dyDescent="0.2">
      <c r="A737" s="127"/>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5.75" customHeight="1" x14ac:dyDescent="0.2">
      <c r="A738" s="127"/>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5.75" customHeight="1" x14ac:dyDescent="0.2">
      <c r="A739" s="127"/>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5.75" customHeight="1" x14ac:dyDescent="0.2">
      <c r="A740" s="127"/>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5.75" customHeight="1" x14ac:dyDescent="0.2">
      <c r="A741" s="127"/>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5.75" customHeight="1" x14ac:dyDescent="0.2">
      <c r="A742" s="127"/>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5.75" customHeight="1" x14ac:dyDescent="0.2">
      <c r="A743" s="127"/>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5.75" customHeight="1" x14ac:dyDescent="0.2">
      <c r="A744" s="127"/>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5.75" customHeight="1" x14ac:dyDescent="0.2">
      <c r="A745" s="127"/>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5.75" customHeight="1" x14ac:dyDescent="0.2">
      <c r="A746" s="127"/>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5.75" customHeight="1" x14ac:dyDescent="0.2">
      <c r="A747" s="127"/>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5.75" customHeight="1" x14ac:dyDescent="0.2">
      <c r="A748" s="127"/>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5.75" customHeight="1" x14ac:dyDescent="0.2">
      <c r="A749" s="127"/>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5.75" customHeight="1" x14ac:dyDescent="0.2">
      <c r="A750" s="127"/>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5.75" customHeight="1" x14ac:dyDescent="0.2">
      <c r="A751" s="127"/>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5.75" customHeight="1" x14ac:dyDescent="0.2">
      <c r="A752" s="127"/>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5.75" customHeight="1" x14ac:dyDescent="0.2">
      <c r="A753" s="127"/>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5.75" customHeight="1" x14ac:dyDescent="0.2">
      <c r="A754" s="127"/>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5.75" customHeight="1" x14ac:dyDescent="0.2">
      <c r="A755" s="127"/>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5.75" customHeight="1" x14ac:dyDescent="0.2">
      <c r="A756" s="127"/>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5.75" customHeight="1" x14ac:dyDescent="0.2">
      <c r="A757" s="127"/>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5.75" customHeight="1" x14ac:dyDescent="0.2">
      <c r="A758" s="127"/>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5.75" customHeight="1" x14ac:dyDescent="0.2">
      <c r="A759" s="127"/>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5.75" customHeight="1" x14ac:dyDescent="0.2">
      <c r="A760" s="127"/>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5.75" customHeight="1" x14ac:dyDescent="0.2">
      <c r="A761" s="127"/>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5.75" customHeight="1" x14ac:dyDescent="0.2">
      <c r="A762" s="127"/>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5.75" customHeight="1" x14ac:dyDescent="0.2">
      <c r="A763" s="127"/>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5.75" customHeight="1" x14ac:dyDescent="0.2">
      <c r="A764" s="127"/>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5.75" customHeight="1" x14ac:dyDescent="0.2">
      <c r="A765" s="127"/>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5.75" customHeight="1" x14ac:dyDescent="0.2">
      <c r="A766" s="127"/>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5.75" customHeight="1" x14ac:dyDescent="0.2">
      <c r="A767" s="127"/>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5.75" customHeight="1" x14ac:dyDescent="0.2">
      <c r="A768" s="127"/>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5.75" customHeight="1" x14ac:dyDescent="0.2">
      <c r="A769" s="127"/>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5.75" customHeight="1" x14ac:dyDescent="0.2">
      <c r="A770" s="127"/>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5.75" customHeight="1" x14ac:dyDescent="0.2">
      <c r="A771" s="127"/>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5.75" customHeight="1" x14ac:dyDescent="0.2">
      <c r="A772" s="127"/>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5.75" customHeight="1" x14ac:dyDescent="0.2">
      <c r="A773" s="127"/>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5.75" customHeight="1" x14ac:dyDescent="0.2">
      <c r="A774" s="127"/>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5.75" customHeight="1" x14ac:dyDescent="0.2">
      <c r="A775" s="127"/>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5.75" customHeight="1" x14ac:dyDescent="0.2">
      <c r="A776" s="127"/>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5.75" customHeight="1" x14ac:dyDescent="0.2">
      <c r="A777" s="127"/>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5.75" customHeight="1" x14ac:dyDescent="0.2">
      <c r="A778" s="127"/>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5.75" customHeight="1" x14ac:dyDescent="0.2">
      <c r="A779" s="127"/>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5.75" customHeight="1" x14ac:dyDescent="0.2">
      <c r="A780" s="127"/>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5.75" customHeight="1" x14ac:dyDescent="0.2">
      <c r="A781" s="127"/>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5.75" customHeight="1" x14ac:dyDescent="0.2">
      <c r="A782" s="127"/>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5.75" customHeight="1" x14ac:dyDescent="0.2">
      <c r="A783" s="127"/>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5.75" customHeight="1" x14ac:dyDescent="0.2">
      <c r="A784" s="127"/>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5.75" customHeight="1" x14ac:dyDescent="0.2">
      <c r="A785" s="127"/>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5.75" customHeight="1" x14ac:dyDescent="0.2">
      <c r="A786" s="127"/>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5.75" customHeight="1" x14ac:dyDescent="0.2">
      <c r="A787" s="127"/>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5.75" customHeight="1" x14ac:dyDescent="0.2">
      <c r="A788" s="127"/>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5.75" customHeight="1" x14ac:dyDescent="0.2">
      <c r="A789" s="127"/>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5.75" customHeight="1" x14ac:dyDescent="0.2">
      <c r="A790" s="127"/>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5.75" customHeight="1" x14ac:dyDescent="0.2">
      <c r="A791" s="127"/>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5.75" customHeight="1" x14ac:dyDescent="0.2">
      <c r="A792" s="127"/>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5.75" customHeight="1" x14ac:dyDescent="0.2">
      <c r="A793" s="127"/>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5.75" customHeight="1" x14ac:dyDescent="0.2">
      <c r="A794" s="127"/>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5.75" customHeight="1" x14ac:dyDescent="0.2">
      <c r="A795" s="127"/>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5.75" customHeight="1" x14ac:dyDescent="0.2">
      <c r="A796" s="127"/>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5.75" customHeight="1" x14ac:dyDescent="0.2">
      <c r="A797" s="127"/>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5.75" customHeight="1" x14ac:dyDescent="0.2">
      <c r="A798" s="127"/>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5.75" customHeight="1" x14ac:dyDescent="0.2">
      <c r="A799" s="127"/>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5.75" customHeight="1" x14ac:dyDescent="0.2">
      <c r="A800" s="127"/>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5.75" customHeight="1" x14ac:dyDescent="0.2">
      <c r="A801" s="127"/>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5.75" customHeight="1" x14ac:dyDescent="0.2">
      <c r="A802" s="127"/>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5.75" customHeight="1" x14ac:dyDescent="0.2">
      <c r="A803" s="127"/>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5.75" customHeight="1" x14ac:dyDescent="0.2">
      <c r="A804" s="127"/>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5.75" customHeight="1" x14ac:dyDescent="0.2">
      <c r="A805" s="127"/>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5.75" customHeight="1" x14ac:dyDescent="0.2">
      <c r="A806" s="127"/>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5.75" customHeight="1" x14ac:dyDescent="0.2">
      <c r="A807" s="127"/>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5.75" customHeight="1" x14ac:dyDescent="0.2">
      <c r="A808" s="127"/>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5.75" customHeight="1" x14ac:dyDescent="0.2">
      <c r="A809" s="127"/>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5.75" customHeight="1" x14ac:dyDescent="0.2">
      <c r="A810" s="127"/>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5.75" customHeight="1" x14ac:dyDescent="0.2">
      <c r="A811" s="127"/>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5.75" customHeight="1" x14ac:dyDescent="0.2">
      <c r="A812" s="127"/>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5.75" customHeight="1" x14ac:dyDescent="0.2">
      <c r="A813" s="127"/>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5.75" customHeight="1" x14ac:dyDescent="0.2">
      <c r="A814" s="127"/>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5.75" customHeight="1" x14ac:dyDescent="0.2">
      <c r="A815" s="127"/>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5.75" customHeight="1" x14ac:dyDescent="0.2">
      <c r="A816" s="127"/>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5.75" customHeight="1" x14ac:dyDescent="0.2">
      <c r="A817" s="127"/>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5.75" customHeight="1" x14ac:dyDescent="0.2">
      <c r="A818" s="127"/>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5.75" customHeight="1" x14ac:dyDescent="0.2">
      <c r="A819" s="127"/>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5.75" customHeight="1" x14ac:dyDescent="0.2">
      <c r="A820" s="127"/>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5.75" customHeight="1" x14ac:dyDescent="0.2">
      <c r="A821" s="127"/>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5.75" customHeight="1" x14ac:dyDescent="0.2">
      <c r="A822" s="127"/>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5.75" customHeight="1" x14ac:dyDescent="0.2">
      <c r="A823" s="127"/>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5.75" customHeight="1" x14ac:dyDescent="0.2">
      <c r="A824" s="127"/>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5.75" customHeight="1" x14ac:dyDescent="0.2">
      <c r="A825" s="127"/>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5.75" customHeight="1" x14ac:dyDescent="0.2">
      <c r="A826" s="127"/>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5.75" customHeight="1" x14ac:dyDescent="0.2">
      <c r="A827" s="127"/>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5.75" customHeight="1" x14ac:dyDescent="0.2">
      <c r="A828" s="127"/>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5.75" customHeight="1" x14ac:dyDescent="0.2">
      <c r="A829" s="127"/>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5.75" customHeight="1" x14ac:dyDescent="0.2">
      <c r="A830" s="127"/>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5.75" customHeight="1" x14ac:dyDescent="0.2">
      <c r="A831" s="127"/>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5.75" customHeight="1" x14ac:dyDescent="0.2">
      <c r="A832" s="127"/>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5.75" customHeight="1" x14ac:dyDescent="0.2">
      <c r="A833" s="127"/>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5.75" customHeight="1" x14ac:dyDescent="0.2">
      <c r="A834" s="127"/>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5.75" customHeight="1" x14ac:dyDescent="0.2">
      <c r="A835" s="127"/>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5.75" customHeight="1" x14ac:dyDescent="0.2">
      <c r="A836" s="127"/>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5.75" customHeight="1" x14ac:dyDescent="0.2">
      <c r="A837" s="127"/>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5.75" customHeight="1" x14ac:dyDescent="0.2">
      <c r="A838" s="127"/>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5.75" customHeight="1" x14ac:dyDescent="0.2">
      <c r="A839" s="127"/>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5.75" customHeight="1" x14ac:dyDescent="0.2">
      <c r="A840" s="127"/>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5.75" customHeight="1" x14ac:dyDescent="0.2">
      <c r="A841" s="127"/>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5.75" customHeight="1" x14ac:dyDescent="0.2">
      <c r="A842" s="127"/>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5.75" customHeight="1" x14ac:dyDescent="0.2">
      <c r="A843" s="127"/>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5.75" customHeight="1" x14ac:dyDescent="0.2">
      <c r="A844" s="127"/>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5.75" customHeight="1" x14ac:dyDescent="0.2">
      <c r="A845" s="127"/>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5.75" customHeight="1" x14ac:dyDescent="0.2">
      <c r="A846" s="127"/>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5.75" customHeight="1" x14ac:dyDescent="0.2">
      <c r="A847" s="127"/>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5.75" customHeight="1" x14ac:dyDescent="0.2">
      <c r="A848" s="127"/>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5.75" customHeight="1" x14ac:dyDescent="0.2">
      <c r="A849" s="127"/>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5.75" customHeight="1" x14ac:dyDescent="0.2">
      <c r="A850" s="127"/>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5.75" customHeight="1" x14ac:dyDescent="0.2">
      <c r="A851" s="127"/>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5.75" customHeight="1" x14ac:dyDescent="0.2">
      <c r="A852" s="127"/>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5.75" customHeight="1" x14ac:dyDescent="0.2">
      <c r="A853" s="127"/>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5.75" customHeight="1" x14ac:dyDescent="0.2">
      <c r="A854" s="127"/>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5.75" customHeight="1" x14ac:dyDescent="0.2">
      <c r="A855" s="127"/>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5.75" customHeight="1" x14ac:dyDescent="0.2">
      <c r="A856" s="127"/>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5.75" customHeight="1" x14ac:dyDescent="0.2">
      <c r="A857" s="127"/>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5.75" customHeight="1" x14ac:dyDescent="0.2">
      <c r="A858" s="127"/>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5.75" customHeight="1" x14ac:dyDescent="0.2">
      <c r="A859" s="127"/>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5.75" customHeight="1" x14ac:dyDescent="0.2">
      <c r="A860" s="127"/>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5.75" customHeight="1" x14ac:dyDescent="0.2">
      <c r="A861" s="127"/>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5.75" customHeight="1" x14ac:dyDescent="0.2">
      <c r="A862" s="127"/>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5.75" customHeight="1" x14ac:dyDescent="0.2">
      <c r="A863" s="127"/>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5.75" customHeight="1" x14ac:dyDescent="0.2">
      <c r="A864" s="127"/>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5.75" customHeight="1" x14ac:dyDescent="0.2">
      <c r="A865" s="127"/>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5.75" customHeight="1" x14ac:dyDescent="0.2">
      <c r="A866" s="127"/>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5.75" customHeight="1" x14ac:dyDescent="0.2">
      <c r="A867" s="127"/>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5.75" customHeight="1" x14ac:dyDescent="0.2">
      <c r="A868" s="127"/>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5.75" customHeight="1" x14ac:dyDescent="0.2">
      <c r="A869" s="127"/>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5.75" customHeight="1" x14ac:dyDescent="0.2">
      <c r="A870" s="127"/>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5.75" customHeight="1" x14ac:dyDescent="0.2">
      <c r="A871" s="127"/>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5.75" customHeight="1" x14ac:dyDescent="0.2">
      <c r="A872" s="127"/>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5.75" customHeight="1" x14ac:dyDescent="0.2">
      <c r="A873" s="127"/>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5.75" customHeight="1" x14ac:dyDescent="0.2">
      <c r="A874" s="127"/>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5.75" customHeight="1" x14ac:dyDescent="0.2">
      <c r="A875" s="127"/>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5.75" customHeight="1" x14ac:dyDescent="0.2">
      <c r="A876" s="127"/>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5.75" customHeight="1" x14ac:dyDescent="0.2">
      <c r="A877" s="127"/>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5.75" customHeight="1" x14ac:dyDescent="0.2">
      <c r="A878" s="127"/>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5.75" customHeight="1" x14ac:dyDescent="0.2">
      <c r="A879" s="127"/>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5.75" customHeight="1" x14ac:dyDescent="0.2">
      <c r="A880" s="127"/>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5.75" customHeight="1" x14ac:dyDescent="0.2">
      <c r="A881" s="127"/>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5.75" customHeight="1" x14ac:dyDescent="0.2">
      <c r="A882" s="127"/>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5.75" customHeight="1" x14ac:dyDescent="0.2">
      <c r="A883" s="127"/>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5.75" customHeight="1" x14ac:dyDescent="0.2">
      <c r="A884" s="127"/>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5.75" customHeight="1" x14ac:dyDescent="0.2">
      <c r="A885" s="127"/>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5.75" customHeight="1" x14ac:dyDescent="0.2">
      <c r="A886" s="127"/>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5.75" customHeight="1" x14ac:dyDescent="0.2">
      <c r="A887" s="127"/>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5.75" customHeight="1" x14ac:dyDescent="0.2">
      <c r="A888" s="127"/>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5.75" customHeight="1" x14ac:dyDescent="0.2">
      <c r="A889" s="127"/>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5.75" customHeight="1" x14ac:dyDescent="0.2">
      <c r="A890" s="127"/>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5.75" customHeight="1" x14ac:dyDescent="0.2">
      <c r="A891" s="127"/>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5.75" customHeight="1" x14ac:dyDescent="0.2">
      <c r="A892" s="127"/>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5.75" customHeight="1" x14ac:dyDescent="0.2">
      <c r="A893" s="127"/>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5.75" customHeight="1" x14ac:dyDescent="0.2">
      <c r="A894" s="127"/>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5.75" customHeight="1" x14ac:dyDescent="0.2">
      <c r="A895" s="127"/>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5.75" customHeight="1" x14ac:dyDescent="0.2">
      <c r="A896" s="127"/>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5.75" customHeight="1" x14ac:dyDescent="0.2">
      <c r="A897" s="127"/>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5.75" customHeight="1" x14ac:dyDescent="0.2">
      <c r="A898" s="127"/>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5.75" customHeight="1" x14ac:dyDescent="0.2">
      <c r="A899" s="127"/>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5.75" customHeight="1" x14ac:dyDescent="0.2">
      <c r="A900" s="127"/>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5.75" customHeight="1" x14ac:dyDescent="0.2">
      <c r="A901" s="127"/>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5.75" customHeight="1" x14ac:dyDescent="0.2">
      <c r="A902" s="127"/>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5.75" customHeight="1" x14ac:dyDescent="0.2">
      <c r="A903" s="127"/>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5.75" customHeight="1" x14ac:dyDescent="0.2">
      <c r="A904" s="127"/>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5.75" customHeight="1" x14ac:dyDescent="0.2">
      <c r="A905" s="127"/>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5.75" customHeight="1" x14ac:dyDescent="0.2">
      <c r="A906" s="127"/>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5.75" customHeight="1" x14ac:dyDescent="0.2">
      <c r="A907" s="127"/>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5.75" customHeight="1" x14ac:dyDescent="0.2">
      <c r="A908" s="127"/>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5.75" customHeight="1" x14ac:dyDescent="0.2">
      <c r="A909" s="127"/>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5.75" customHeight="1" x14ac:dyDescent="0.2">
      <c r="A910" s="127"/>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5.75" customHeight="1" x14ac:dyDescent="0.2">
      <c r="A911" s="127"/>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5.75" customHeight="1" x14ac:dyDescent="0.2">
      <c r="A912" s="127"/>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5.75" customHeight="1" x14ac:dyDescent="0.2">
      <c r="A913" s="127"/>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5.75" customHeight="1" x14ac:dyDescent="0.2">
      <c r="A914" s="127"/>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5.75" customHeight="1" x14ac:dyDescent="0.2">
      <c r="A915" s="127"/>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5.75" customHeight="1" x14ac:dyDescent="0.2">
      <c r="A916" s="127"/>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5.75" customHeight="1" x14ac:dyDescent="0.2">
      <c r="A917" s="127"/>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5.75" customHeight="1" x14ac:dyDescent="0.2">
      <c r="A918" s="127"/>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5.75" customHeight="1" x14ac:dyDescent="0.2">
      <c r="A919" s="127"/>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5.75" customHeight="1" x14ac:dyDescent="0.2">
      <c r="A920" s="127"/>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5.75" customHeight="1" x14ac:dyDescent="0.2">
      <c r="A921" s="127"/>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5.75" customHeight="1" x14ac:dyDescent="0.2">
      <c r="A922" s="127"/>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5.75" customHeight="1" x14ac:dyDescent="0.2">
      <c r="A923" s="127"/>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5.75" customHeight="1" x14ac:dyDescent="0.2">
      <c r="A924" s="127"/>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5.75" customHeight="1" x14ac:dyDescent="0.2">
      <c r="A925" s="127"/>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5.75" customHeight="1" x14ac:dyDescent="0.2">
      <c r="A926" s="127"/>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5.75" customHeight="1" x14ac:dyDescent="0.2">
      <c r="A927" s="127"/>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5.75" customHeight="1" x14ac:dyDescent="0.2">
      <c r="A928" s="127"/>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5.75" customHeight="1" x14ac:dyDescent="0.2">
      <c r="A929" s="127"/>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5.75" customHeight="1" x14ac:dyDescent="0.2">
      <c r="A930" s="127"/>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5.75" customHeight="1" x14ac:dyDescent="0.2">
      <c r="A931" s="127"/>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5.75" customHeight="1" x14ac:dyDescent="0.2">
      <c r="A932" s="127"/>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5.75" customHeight="1" x14ac:dyDescent="0.2">
      <c r="A933" s="127"/>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5.75" customHeight="1" x14ac:dyDescent="0.2">
      <c r="A934" s="127"/>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5.75" customHeight="1" x14ac:dyDescent="0.2">
      <c r="A935" s="127"/>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5.75" customHeight="1" x14ac:dyDescent="0.2">
      <c r="A936" s="127"/>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5.75" customHeight="1" x14ac:dyDescent="0.2">
      <c r="A937" s="127"/>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5.75" customHeight="1" x14ac:dyDescent="0.2">
      <c r="A938" s="127"/>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5.75" customHeight="1" x14ac:dyDescent="0.2">
      <c r="A939" s="127"/>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5.75" customHeight="1" x14ac:dyDescent="0.2">
      <c r="A940" s="127"/>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5.75" customHeight="1" x14ac:dyDescent="0.2">
      <c r="A941" s="127"/>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5.75" customHeight="1" x14ac:dyDescent="0.2">
      <c r="A942" s="127"/>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5.75" customHeight="1" x14ac:dyDescent="0.2">
      <c r="A943" s="127"/>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5.75" customHeight="1" x14ac:dyDescent="0.2">
      <c r="A944" s="127"/>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5.75" customHeight="1" x14ac:dyDescent="0.2">
      <c r="A945" s="127"/>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5.75" customHeight="1" x14ac:dyDescent="0.2">
      <c r="A946" s="127"/>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5.75" customHeight="1" x14ac:dyDescent="0.2">
      <c r="A947" s="127"/>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5.75" customHeight="1" x14ac:dyDescent="0.2">
      <c r="A948" s="127"/>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5.75" customHeight="1" x14ac:dyDescent="0.2">
      <c r="A949" s="127"/>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5.75" customHeight="1" x14ac:dyDescent="0.2">
      <c r="A950" s="127"/>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5.75" customHeight="1" x14ac:dyDescent="0.2">
      <c r="A951" s="127"/>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5.75" customHeight="1" x14ac:dyDescent="0.2">
      <c r="A952" s="127"/>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5.75" customHeight="1" x14ac:dyDescent="0.2">
      <c r="A953" s="127"/>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5.75" customHeight="1" x14ac:dyDescent="0.2">
      <c r="A954" s="127"/>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5.75" customHeight="1" x14ac:dyDescent="0.2">
      <c r="A955" s="127"/>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5.75" customHeight="1" x14ac:dyDescent="0.2">
      <c r="A956" s="127"/>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5.75" customHeight="1" x14ac:dyDescent="0.2">
      <c r="A957" s="127"/>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5.75" customHeight="1" x14ac:dyDescent="0.2">
      <c r="A958" s="127"/>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5.75" customHeight="1" x14ac:dyDescent="0.2">
      <c r="A959" s="127"/>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5.75" customHeight="1" x14ac:dyDescent="0.2">
      <c r="A960" s="127"/>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5.75" customHeight="1" x14ac:dyDescent="0.2">
      <c r="A961" s="127"/>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5.75" customHeight="1" x14ac:dyDescent="0.2">
      <c r="A962" s="127"/>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5.75" customHeight="1" x14ac:dyDescent="0.2">
      <c r="A963" s="127"/>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5.75" customHeight="1" x14ac:dyDescent="0.2">
      <c r="A964" s="127"/>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5.75" customHeight="1" x14ac:dyDescent="0.2">
      <c r="A965" s="127"/>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5.75" customHeight="1" x14ac:dyDescent="0.2">
      <c r="A966" s="127"/>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5.75" customHeight="1" x14ac:dyDescent="0.2">
      <c r="A967" s="127"/>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5.75" customHeight="1" x14ac:dyDescent="0.2">
      <c r="A968" s="127"/>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5.75" customHeight="1" x14ac:dyDescent="0.2">
      <c r="A969" s="127"/>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5.75" customHeight="1" x14ac:dyDescent="0.2">
      <c r="A970" s="127"/>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5.75" customHeight="1" x14ac:dyDescent="0.2">
      <c r="A971" s="127"/>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5.75" customHeight="1" x14ac:dyDescent="0.2">
      <c r="A972" s="127"/>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5.75" customHeight="1" x14ac:dyDescent="0.2">
      <c r="A973" s="127"/>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5.75" customHeight="1" x14ac:dyDescent="0.2">
      <c r="A974" s="127"/>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5.75" customHeight="1" x14ac:dyDescent="0.2">
      <c r="A975" s="127"/>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5.75" customHeight="1" x14ac:dyDescent="0.2">
      <c r="A976" s="127"/>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5.75" customHeight="1" x14ac:dyDescent="0.2">
      <c r="A977" s="127"/>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5.75" customHeight="1" x14ac:dyDescent="0.2">
      <c r="A978" s="127"/>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5.75" customHeight="1" x14ac:dyDescent="0.2">
      <c r="A979" s="127"/>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5.75" customHeight="1" x14ac:dyDescent="0.2">
      <c r="A980" s="127"/>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5.75" customHeight="1" x14ac:dyDescent="0.2">
      <c r="A981" s="127"/>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5.75" customHeight="1" x14ac:dyDescent="0.2">
      <c r="A982" s="127"/>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5.75" customHeight="1" x14ac:dyDescent="0.2">
      <c r="A983" s="127"/>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5.75" customHeight="1" x14ac:dyDescent="0.2">
      <c r="A984" s="127"/>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5.75" customHeight="1" x14ac:dyDescent="0.2">
      <c r="A985" s="127"/>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5.75" customHeight="1" x14ac:dyDescent="0.2">
      <c r="A986" s="127"/>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5.75" customHeight="1" x14ac:dyDescent="0.2">
      <c r="A987" s="127"/>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5.75" customHeight="1" x14ac:dyDescent="0.2">
      <c r="A988" s="127"/>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5.75" customHeight="1" x14ac:dyDescent="0.2">
      <c r="A989" s="127"/>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5.75" customHeight="1" x14ac:dyDescent="0.2">
      <c r="A990" s="127"/>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5.75" customHeight="1" x14ac:dyDescent="0.2">
      <c r="A991" s="127"/>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5.75" customHeight="1" x14ac:dyDescent="0.2">
      <c r="A992" s="127"/>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5.75" customHeight="1" x14ac:dyDescent="0.2">
      <c r="A993" s="127"/>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5.75" customHeight="1" x14ac:dyDescent="0.2">
      <c r="A994" s="127"/>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5.75" customHeight="1" x14ac:dyDescent="0.2">
      <c r="A995" s="127"/>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5.75" customHeight="1" x14ac:dyDescent="0.2">
      <c r="A996" s="127"/>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5.75" customHeight="1" x14ac:dyDescent="0.2">
      <c r="A997" s="127"/>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5.75" customHeight="1" x14ac:dyDescent="0.2">
      <c r="A998" s="127"/>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5.75" customHeight="1" x14ac:dyDescent="0.2">
      <c r="A999" s="127"/>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5.75" customHeight="1" x14ac:dyDescent="0.2">
      <c r="A1000" s="127"/>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row r="1001" spans="1:26" ht="15.75" customHeight="1" x14ac:dyDescent="0.2">
      <c r="A1001" s="127"/>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row>
    <row r="1002" spans="1:26" ht="15.75" customHeight="1" x14ac:dyDescent="0.2">
      <c r="A1002" s="127"/>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row>
    <row r="1003" spans="1:26" ht="15.75" customHeight="1" x14ac:dyDescent="0.2">
      <c r="A1003" s="124"/>
      <c r="B1003" s="123"/>
      <c r="C1003" s="123"/>
      <c r="D1003" s="123"/>
      <c r="E1003" s="123"/>
      <c r="F1003" s="123"/>
      <c r="G1003" s="123"/>
      <c r="H1003" s="123"/>
      <c r="I1003" s="123"/>
      <c r="J1003" s="126"/>
      <c r="K1003" s="126"/>
      <c r="L1003" s="126"/>
      <c r="M1003" s="126"/>
      <c r="N1003" s="126"/>
      <c r="O1003" s="126"/>
      <c r="P1003" s="126"/>
      <c r="Q1003" s="126"/>
      <c r="R1003" s="126"/>
      <c r="S1003" s="126"/>
      <c r="T1003" s="126"/>
      <c r="U1003" s="126"/>
      <c r="V1003" s="126"/>
      <c r="W1003" s="126"/>
      <c r="X1003" s="126"/>
      <c r="Y1003" s="126"/>
      <c r="Z1003" s="126"/>
    </row>
  </sheetData>
  <mergeCells count="56">
    <mergeCell ref="A17:C17"/>
    <mergeCell ref="A18:C18"/>
    <mergeCell ref="G49:M49"/>
    <mergeCell ref="G50:M50"/>
    <mergeCell ref="A11:C12"/>
    <mergeCell ref="D11:D12"/>
    <mergeCell ref="A13:C14"/>
    <mergeCell ref="D13:D14"/>
    <mergeCell ref="A15:C15"/>
    <mergeCell ref="A35:A37"/>
    <mergeCell ref="B35:C35"/>
    <mergeCell ref="B36:C36"/>
    <mergeCell ref="B37:C37"/>
    <mergeCell ref="B32:C32"/>
    <mergeCell ref="B33:C33"/>
    <mergeCell ref="B34:C34"/>
    <mergeCell ref="A5:D6"/>
    <mergeCell ref="E5:M6"/>
    <mergeCell ref="A7:C8"/>
    <mergeCell ref="D7:D8"/>
    <mergeCell ref="A9:C10"/>
    <mergeCell ref="D9:D10"/>
    <mergeCell ref="A29:A31"/>
    <mergeCell ref="B29:C29"/>
    <mergeCell ref="B30:C30"/>
    <mergeCell ref="B31:C31"/>
    <mergeCell ref="A32:A34"/>
    <mergeCell ref="A26:A28"/>
    <mergeCell ref="B26:C26"/>
    <mergeCell ref="B27:C27"/>
    <mergeCell ref="B28:C28"/>
    <mergeCell ref="A1:M3"/>
    <mergeCell ref="A20:A22"/>
    <mergeCell ref="B20:C20"/>
    <mergeCell ref="B21:C21"/>
    <mergeCell ref="B22:C22"/>
    <mergeCell ref="A23:A25"/>
    <mergeCell ref="B23:C23"/>
    <mergeCell ref="B24:C24"/>
    <mergeCell ref="B25:C25"/>
    <mergeCell ref="A19:C19"/>
    <mergeCell ref="A16:C16"/>
    <mergeCell ref="A4:M4"/>
    <mergeCell ref="A52:E52"/>
    <mergeCell ref="A53:E53"/>
    <mergeCell ref="A54:E54"/>
    <mergeCell ref="A49:F50"/>
    <mergeCell ref="A38:C39"/>
    <mergeCell ref="A40:C41"/>
    <mergeCell ref="D40:D41"/>
    <mergeCell ref="A42:C43"/>
    <mergeCell ref="D42:D43"/>
    <mergeCell ref="A44:C45"/>
    <mergeCell ref="D44:D46"/>
    <mergeCell ref="A46:B46"/>
    <mergeCell ref="D38:D39"/>
  </mergeCells>
  <hyperlinks>
    <hyperlink ref="A49:F50" r:id="rId1" display="MÁS INFORMACIÓN: www.carlosdevis.com"/>
    <hyperlink ref="G50" r:id="rId2"/>
  </hyperlinks>
  <pageMargins left="0.7" right="0.7" top="0.75" bottom="0.75" header="0" footer="0"/>
  <pageSetup orientation="portrait" r:id="rId3"/>
  <headerFooter>
    <oddFooter>&amp;C&amp;"Helvetica,Regular"&amp;12&amp;K000000&amp;P</oddFooter>
  </headerFooter>
  <drawing r:id="rId4"/>
  <picture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004"/>
  <sheetViews>
    <sheetView showGridLines="0" tabSelected="1" workbookViewId="0">
      <selection activeCell="J13" sqref="J13"/>
    </sheetView>
  </sheetViews>
  <sheetFormatPr baseColWidth="10" defaultColWidth="14.42578125" defaultRowHeight="15" customHeight="1" x14ac:dyDescent="0.2"/>
  <cols>
    <col min="1" max="1" width="52.5703125" style="60" customWidth="1"/>
    <col min="2" max="2" width="15.42578125" style="60" customWidth="1"/>
    <col min="3" max="7" width="14.42578125" style="60" hidden="1" customWidth="1"/>
    <col min="8" max="26" width="10.7109375" style="60" customWidth="1"/>
    <col min="27" max="256" width="14.42578125" style="60" customWidth="1"/>
    <col min="257" max="16384" width="14.42578125" style="59"/>
  </cols>
  <sheetData>
    <row r="1" spans="1:26" ht="15" customHeight="1" x14ac:dyDescent="0.2">
      <c r="A1" s="294"/>
      <c r="B1" s="294"/>
    </row>
    <row r="2" spans="1:26" ht="15" customHeight="1" x14ac:dyDescent="0.2">
      <c r="A2" s="294"/>
      <c r="B2" s="294"/>
    </row>
    <row r="3" spans="1:26" ht="15" customHeight="1" x14ac:dyDescent="0.2">
      <c r="A3" s="294"/>
      <c r="B3" s="294"/>
    </row>
    <row r="4" spans="1:26" ht="15" customHeight="1" thickBot="1" x14ac:dyDescent="0.25">
      <c r="H4" s="140"/>
      <c r="I4" s="140"/>
      <c r="J4" s="140"/>
      <c r="K4" s="140"/>
      <c r="L4" s="140"/>
      <c r="M4" s="140"/>
      <c r="N4" s="140"/>
      <c r="O4" s="140"/>
      <c r="P4" s="140"/>
      <c r="Q4" s="140"/>
      <c r="R4" s="140"/>
      <c r="S4" s="140"/>
      <c r="T4" s="140"/>
      <c r="U4" s="140"/>
      <c r="V4" s="140"/>
      <c r="W4" s="140"/>
      <c r="X4" s="140"/>
      <c r="Y4" s="140"/>
      <c r="Z4" s="140"/>
    </row>
    <row r="5" spans="1:26" ht="49.5" customHeight="1" thickBot="1" x14ac:dyDescent="0.7">
      <c r="A5" s="347" t="s">
        <v>106</v>
      </c>
      <c r="B5" s="348"/>
      <c r="C5" s="149"/>
      <c r="D5" s="148"/>
      <c r="E5" s="148"/>
      <c r="F5" s="148"/>
      <c r="G5" s="147"/>
      <c r="H5" s="139"/>
      <c r="I5" s="139"/>
      <c r="J5" s="139"/>
      <c r="K5" s="139"/>
      <c r="L5" s="139"/>
      <c r="M5" s="139"/>
      <c r="N5" s="139"/>
      <c r="O5" s="139"/>
      <c r="P5" s="139"/>
      <c r="Q5" s="139"/>
      <c r="R5" s="139"/>
      <c r="S5" s="139"/>
      <c r="T5" s="139"/>
      <c r="U5" s="139"/>
      <c r="V5" s="139"/>
      <c r="W5" s="139"/>
      <c r="X5" s="139"/>
      <c r="Y5" s="139"/>
      <c r="Z5" s="153"/>
    </row>
    <row r="6" spans="1:26" ht="16.5" customHeight="1" thickBot="1" x14ac:dyDescent="0.25">
      <c r="A6" s="194" t="s">
        <v>105</v>
      </c>
      <c r="B6" s="195">
        <v>1300000</v>
      </c>
      <c r="C6" s="152">
        <f>B6*$B$15/100+B6</f>
        <v>1391000</v>
      </c>
      <c r="D6" s="151">
        <f>C6*$B$15/100+C6</f>
        <v>1488370</v>
      </c>
      <c r="E6" s="151">
        <f>D6*$B$15/100+D6</f>
        <v>1592555.9</v>
      </c>
      <c r="F6" s="151">
        <f>E6*$B$15/100+E6</f>
        <v>1704034.8129999998</v>
      </c>
      <c r="G6" s="150">
        <f>F6*$B$15/100+F6</f>
        <v>1823317.2499099998</v>
      </c>
      <c r="H6" s="126"/>
      <c r="I6" s="126"/>
      <c r="J6" s="126"/>
      <c r="K6" s="126"/>
      <c r="L6" s="126"/>
      <c r="M6" s="126"/>
      <c r="N6" s="126"/>
      <c r="O6" s="126"/>
      <c r="P6" s="126"/>
      <c r="Q6" s="126"/>
      <c r="R6" s="126"/>
      <c r="S6" s="126"/>
      <c r="T6" s="126"/>
      <c r="U6" s="126"/>
      <c r="V6" s="126"/>
      <c r="W6" s="126"/>
      <c r="X6" s="126"/>
      <c r="Y6" s="126"/>
      <c r="Z6" s="125"/>
    </row>
    <row r="7" spans="1:26" ht="16.5" customHeight="1" thickBot="1" x14ac:dyDescent="0.25">
      <c r="A7" s="190" t="s">
        <v>104</v>
      </c>
      <c r="B7" s="191">
        <f>B6*100/0.55</f>
        <v>236363636.36363634</v>
      </c>
      <c r="C7" s="149"/>
      <c r="D7" s="148">
        <v>2</v>
      </c>
      <c r="E7" s="148">
        <v>6425</v>
      </c>
      <c r="F7" s="148"/>
      <c r="G7" s="147"/>
      <c r="H7" s="126"/>
      <c r="I7" s="126"/>
      <c r="J7" s="126"/>
      <c r="K7" s="126"/>
      <c r="L7" s="126"/>
      <c r="M7" s="126"/>
      <c r="N7" s="126"/>
      <c r="O7" s="126"/>
      <c r="P7" s="126"/>
      <c r="Q7" s="126"/>
      <c r="R7" s="126"/>
      <c r="S7" s="126"/>
      <c r="T7" s="126"/>
      <c r="U7" s="126"/>
      <c r="V7" s="126"/>
      <c r="W7" s="126"/>
      <c r="X7" s="126"/>
      <c r="Y7" s="126"/>
      <c r="Z7" s="125"/>
    </row>
    <row r="8" spans="1:26" ht="16.5" customHeight="1" thickBot="1" x14ac:dyDescent="0.25">
      <c r="A8" s="192" t="s">
        <v>103</v>
      </c>
      <c r="B8" s="193">
        <f>B10+B11</f>
        <v>177123782.27399686</v>
      </c>
      <c r="C8" s="149"/>
      <c r="D8" s="148">
        <v>3</v>
      </c>
      <c r="E8" s="148">
        <v>6890</v>
      </c>
      <c r="F8" s="148"/>
      <c r="G8" s="147"/>
      <c r="H8" s="126"/>
      <c r="I8" s="126"/>
      <c r="J8" s="126"/>
      <c r="K8" s="126"/>
      <c r="L8" s="126"/>
      <c r="M8" s="126"/>
      <c r="N8" s="126"/>
      <c r="O8" s="126"/>
      <c r="P8" s="126"/>
      <c r="Q8" s="126"/>
      <c r="R8" s="126"/>
      <c r="S8" s="126"/>
      <c r="T8" s="126"/>
      <c r="U8" s="126"/>
      <c r="V8" s="126"/>
      <c r="W8" s="126"/>
      <c r="X8" s="126"/>
      <c r="Y8" s="126"/>
      <c r="Z8" s="125"/>
    </row>
    <row r="9" spans="1:26" ht="16.5" customHeight="1" thickBot="1" x14ac:dyDescent="0.25">
      <c r="A9" s="190" t="s">
        <v>102</v>
      </c>
      <c r="B9" s="191">
        <f>100-(B8*100/B7)</f>
        <v>25.06301519177056</v>
      </c>
      <c r="C9" s="149"/>
      <c r="D9" s="148">
        <v>4</v>
      </c>
      <c r="E9" s="148">
        <v>7360</v>
      </c>
      <c r="F9" s="148"/>
      <c r="G9" s="147"/>
      <c r="H9" s="126"/>
      <c r="I9" s="126"/>
      <c r="J9" s="126"/>
      <c r="K9" s="126"/>
      <c r="L9" s="126"/>
      <c r="M9" s="126"/>
      <c r="N9" s="126"/>
      <c r="O9" s="126"/>
      <c r="P9" s="126"/>
      <c r="Q9" s="126"/>
      <c r="R9" s="126"/>
      <c r="S9" s="126"/>
      <c r="T9" s="126"/>
      <c r="U9" s="126"/>
      <c r="V9" s="126"/>
      <c r="W9" s="126"/>
      <c r="X9" s="126"/>
      <c r="Y9" s="126"/>
      <c r="Z9" s="125"/>
    </row>
    <row r="10" spans="1:26" ht="16.5" customHeight="1" thickBot="1" x14ac:dyDescent="0.25">
      <c r="A10" s="190" t="s">
        <v>101</v>
      </c>
      <c r="B10" s="191">
        <f>B11*30/70</f>
        <v>53137134.682199053</v>
      </c>
      <c r="C10" s="149"/>
      <c r="D10" s="148">
        <v>5</v>
      </c>
      <c r="E10" s="148">
        <v>7850</v>
      </c>
      <c r="F10" s="148"/>
      <c r="G10" s="147"/>
      <c r="H10" s="126"/>
      <c r="I10" s="126"/>
      <c r="J10" s="126"/>
      <c r="K10" s="126"/>
      <c r="L10" s="126"/>
      <c r="M10" s="126"/>
      <c r="N10" s="126"/>
      <c r="O10" s="126"/>
      <c r="P10" s="126"/>
      <c r="Q10" s="126"/>
      <c r="R10" s="126"/>
      <c r="S10" s="126"/>
      <c r="T10" s="126"/>
      <c r="U10" s="126"/>
      <c r="V10" s="126"/>
      <c r="W10" s="126"/>
      <c r="X10" s="126"/>
      <c r="Y10" s="126"/>
      <c r="Z10" s="125"/>
    </row>
    <row r="11" spans="1:26" ht="16.5" customHeight="1" thickBot="1" x14ac:dyDescent="0.25">
      <c r="A11" s="190" t="s">
        <v>100</v>
      </c>
      <c r="B11" s="191">
        <f>B6/C12*1000000</f>
        <v>123986647.5917978</v>
      </c>
      <c r="C11" s="149"/>
      <c r="D11" s="148">
        <v>6</v>
      </c>
      <c r="E11" s="148">
        <v>8355</v>
      </c>
      <c r="F11" s="148"/>
      <c r="G11" s="147"/>
      <c r="H11" s="126"/>
      <c r="I11" s="126"/>
      <c r="J11" s="126"/>
      <c r="K11" s="126"/>
      <c r="L11" s="126"/>
      <c r="M11" s="126"/>
      <c r="N11" s="126"/>
      <c r="O11" s="126"/>
      <c r="P11" s="126"/>
      <c r="Q11" s="126"/>
      <c r="R11" s="126"/>
      <c r="S11" s="126"/>
      <c r="T11" s="126"/>
      <c r="U11" s="126"/>
      <c r="V11" s="126"/>
      <c r="W11" s="126"/>
      <c r="X11" s="126"/>
      <c r="Y11" s="126"/>
      <c r="Z11" s="125"/>
    </row>
    <row r="12" spans="1:26" ht="16.5" customHeight="1" thickBot="1" x14ac:dyDescent="0.25">
      <c r="A12" s="351" t="s">
        <v>96</v>
      </c>
      <c r="B12" s="352">
        <v>10</v>
      </c>
      <c r="C12" s="149">
        <f>VLOOKUP(B12,D7:E18,2)</f>
        <v>10485</v>
      </c>
      <c r="D12" s="148">
        <v>7</v>
      </c>
      <c r="E12" s="148">
        <v>8870</v>
      </c>
      <c r="F12" s="148"/>
      <c r="G12" s="147"/>
      <c r="H12" s="126"/>
      <c r="I12" s="126"/>
      <c r="J12" s="126"/>
      <c r="K12" s="126"/>
      <c r="L12" s="126"/>
      <c r="M12" s="126"/>
      <c r="N12" s="126"/>
      <c r="O12" s="126"/>
      <c r="P12" s="126"/>
      <c r="Q12" s="126"/>
      <c r="R12" s="126"/>
      <c r="S12" s="126"/>
      <c r="T12" s="126"/>
      <c r="U12" s="126"/>
      <c r="V12" s="126"/>
      <c r="W12" s="126"/>
      <c r="X12" s="126"/>
      <c r="Y12" s="126"/>
      <c r="Z12" s="125"/>
    </row>
    <row r="13" spans="1:26" ht="16.5" customHeight="1" thickBot="1" x14ac:dyDescent="0.4">
      <c r="A13" s="349" t="s">
        <v>99</v>
      </c>
      <c r="B13" s="350"/>
      <c r="C13" s="149"/>
      <c r="D13" s="148">
        <v>8</v>
      </c>
      <c r="E13" s="148">
        <v>9395</v>
      </c>
      <c r="F13" s="148"/>
      <c r="G13" s="147"/>
      <c r="H13" s="126"/>
      <c r="I13" s="126"/>
      <c r="J13" s="126"/>
      <c r="K13" s="126"/>
      <c r="L13" s="126"/>
      <c r="M13" s="126"/>
      <c r="N13" s="126"/>
      <c r="O13" s="126"/>
      <c r="P13" s="126"/>
      <c r="Q13" s="126"/>
      <c r="R13" s="126"/>
      <c r="S13" s="126"/>
      <c r="T13" s="126"/>
      <c r="U13" s="126"/>
      <c r="V13" s="126"/>
      <c r="W13" s="126"/>
      <c r="X13" s="126"/>
      <c r="Y13" s="126"/>
      <c r="Z13" s="125"/>
    </row>
    <row r="14" spans="1:26" ht="16.5" customHeight="1" thickBot="1" x14ac:dyDescent="0.25">
      <c r="A14" s="190" t="s">
        <v>98</v>
      </c>
      <c r="B14" s="191">
        <f>G6</f>
        <v>1823317.2499099998</v>
      </c>
      <c r="C14" s="149"/>
      <c r="D14" s="148">
        <v>9</v>
      </c>
      <c r="E14" s="148">
        <v>9935</v>
      </c>
      <c r="F14" s="148"/>
      <c r="G14" s="147"/>
      <c r="H14" s="126"/>
      <c r="I14" s="126"/>
      <c r="J14" s="126"/>
      <c r="K14" s="126"/>
      <c r="L14" s="126"/>
      <c r="M14" s="126"/>
      <c r="N14" s="126"/>
      <c r="O14" s="126"/>
      <c r="P14" s="126"/>
      <c r="Q14" s="126"/>
      <c r="R14" s="126"/>
      <c r="S14" s="126"/>
      <c r="T14" s="126"/>
      <c r="U14" s="126"/>
      <c r="V14" s="126"/>
      <c r="W14" s="126"/>
      <c r="X14" s="126"/>
      <c r="Y14" s="126"/>
      <c r="Z14" s="125"/>
    </row>
    <row r="15" spans="1:26" ht="16.5" customHeight="1" thickBot="1" x14ac:dyDescent="0.25">
      <c r="A15" s="351" t="s">
        <v>97</v>
      </c>
      <c r="B15" s="352">
        <v>7</v>
      </c>
      <c r="C15" s="149"/>
      <c r="D15" s="148">
        <v>10</v>
      </c>
      <c r="E15" s="148">
        <v>10485</v>
      </c>
      <c r="F15" s="148"/>
      <c r="G15" s="147"/>
      <c r="H15" s="126"/>
      <c r="I15" s="126"/>
      <c r="J15" s="126"/>
      <c r="K15" s="126"/>
      <c r="L15" s="126"/>
      <c r="M15" s="126"/>
      <c r="N15" s="126"/>
      <c r="O15" s="126"/>
      <c r="P15" s="126"/>
      <c r="Q15" s="126"/>
      <c r="R15" s="126"/>
      <c r="S15" s="126"/>
      <c r="T15" s="126"/>
      <c r="U15" s="126"/>
      <c r="V15" s="126"/>
      <c r="W15" s="126"/>
      <c r="X15" s="126"/>
      <c r="Y15" s="126"/>
      <c r="Z15" s="125"/>
    </row>
    <row r="16" spans="1:26" ht="16.5" customHeight="1" thickBot="1" x14ac:dyDescent="0.25">
      <c r="A16" s="351" t="s">
        <v>96</v>
      </c>
      <c r="B16" s="352">
        <v>10</v>
      </c>
      <c r="C16" s="149">
        <f>VLOOKUP(B16,D7:E18,2)</f>
        <v>10485</v>
      </c>
      <c r="D16" s="148">
        <v>11</v>
      </c>
      <c r="E16" s="148">
        <v>11045</v>
      </c>
      <c r="F16" s="148"/>
      <c r="G16" s="147"/>
      <c r="H16" s="126"/>
      <c r="I16" s="126"/>
      <c r="J16" s="126"/>
      <c r="K16" s="126"/>
      <c r="L16" s="126"/>
      <c r="M16" s="126"/>
      <c r="N16" s="126"/>
      <c r="O16" s="126"/>
      <c r="P16" s="126"/>
      <c r="Q16" s="126"/>
      <c r="R16" s="126"/>
      <c r="S16" s="126"/>
      <c r="T16" s="126"/>
      <c r="U16" s="126"/>
      <c r="V16" s="126"/>
      <c r="W16" s="126"/>
      <c r="X16" s="126"/>
      <c r="Y16" s="126"/>
      <c r="Z16" s="125"/>
    </row>
    <row r="17" spans="1:26" ht="16.5" customHeight="1" thickBot="1" x14ac:dyDescent="0.25">
      <c r="A17" s="192" t="s">
        <v>95</v>
      </c>
      <c r="B17" s="193">
        <f>(B14-B6)/C16*1000000</f>
        <v>49911039.57176917</v>
      </c>
      <c r="C17" s="146"/>
      <c r="D17" s="145">
        <v>12</v>
      </c>
      <c r="E17" s="145">
        <v>11610</v>
      </c>
      <c r="F17" s="145"/>
      <c r="G17" s="144"/>
      <c r="H17" s="126"/>
      <c r="I17" s="126"/>
      <c r="J17" s="126"/>
      <c r="K17" s="126"/>
      <c r="L17" s="126"/>
      <c r="M17" s="126"/>
      <c r="N17" s="126"/>
      <c r="O17" s="126"/>
      <c r="P17" s="126"/>
      <c r="Q17" s="126"/>
      <c r="R17" s="126"/>
      <c r="S17" s="126"/>
      <c r="T17" s="126"/>
      <c r="U17" s="126"/>
      <c r="V17" s="126"/>
      <c r="W17" s="126"/>
      <c r="X17" s="126"/>
      <c r="Y17" s="126"/>
      <c r="Z17" s="125"/>
    </row>
    <row r="18" spans="1:26" ht="15" customHeight="1" x14ac:dyDescent="0.2">
      <c r="A18" s="143"/>
      <c r="B18" s="142"/>
      <c r="C18" s="126"/>
      <c r="D18" s="126">
        <v>13</v>
      </c>
      <c r="E18" s="126">
        <v>12185</v>
      </c>
      <c r="F18" s="126"/>
      <c r="G18" s="126"/>
      <c r="H18" s="126"/>
      <c r="I18" s="126"/>
      <c r="J18" s="126"/>
      <c r="K18" s="126"/>
      <c r="L18" s="126"/>
      <c r="M18" s="126"/>
      <c r="N18" s="126"/>
      <c r="O18" s="126"/>
      <c r="P18" s="126"/>
      <c r="Q18" s="126"/>
      <c r="R18" s="126"/>
      <c r="S18" s="126"/>
      <c r="T18" s="126"/>
      <c r="U18" s="126"/>
      <c r="V18" s="126"/>
      <c r="W18" s="126"/>
      <c r="X18" s="126"/>
      <c r="Y18" s="126"/>
      <c r="Z18" s="125"/>
    </row>
    <row r="19" spans="1:26" ht="15" customHeight="1" x14ac:dyDescent="0.2">
      <c r="A19" s="262" t="s">
        <v>107</v>
      </c>
      <c r="B19" s="263"/>
      <c r="C19" s="263"/>
      <c r="D19" s="263"/>
      <c r="E19" s="263"/>
      <c r="G19" s="126"/>
      <c r="H19" s="126"/>
      <c r="I19" s="126"/>
      <c r="J19" s="126"/>
      <c r="K19" s="126"/>
      <c r="L19" s="126"/>
      <c r="M19" s="126"/>
      <c r="N19" s="126"/>
      <c r="O19" s="126"/>
      <c r="P19" s="126"/>
      <c r="Q19" s="126"/>
      <c r="R19" s="126"/>
      <c r="S19" s="126"/>
      <c r="T19" s="126"/>
      <c r="U19" s="126"/>
      <c r="V19" s="126"/>
      <c r="W19" s="126"/>
      <c r="X19" s="126"/>
      <c r="Y19" s="126"/>
      <c r="Z19" s="125"/>
    </row>
    <row r="20" spans="1:26" ht="15" customHeight="1" x14ac:dyDescent="0.2">
      <c r="A20" s="264" t="s">
        <v>118</v>
      </c>
      <c r="B20" s="265"/>
      <c r="C20" s="265"/>
      <c r="D20" s="265"/>
      <c r="E20" s="265"/>
      <c r="G20" s="126"/>
      <c r="H20" s="126"/>
      <c r="I20" s="126"/>
      <c r="J20" s="126"/>
      <c r="K20" s="126"/>
      <c r="L20" s="126"/>
      <c r="M20" s="126"/>
      <c r="N20" s="126"/>
      <c r="O20" s="126"/>
      <c r="P20" s="126"/>
      <c r="Q20" s="126"/>
      <c r="R20" s="126"/>
      <c r="S20" s="126"/>
      <c r="T20" s="126"/>
      <c r="U20" s="126"/>
      <c r="V20" s="126"/>
      <c r="W20" s="126"/>
      <c r="X20" s="126"/>
      <c r="Y20" s="126"/>
      <c r="Z20" s="125"/>
    </row>
    <row r="21" spans="1:26" ht="15" customHeight="1" x14ac:dyDescent="0.2">
      <c r="A21" s="345" t="s">
        <v>109</v>
      </c>
      <c r="B21" s="346"/>
      <c r="C21" s="346"/>
      <c r="D21" s="346"/>
      <c r="E21" s="346"/>
      <c r="H21" s="126"/>
      <c r="I21" s="126"/>
      <c r="J21" s="126"/>
      <c r="K21" s="126"/>
      <c r="L21" s="126"/>
      <c r="M21" s="126"/>
      <c r="N21" s="126"/>
      <c r="O21" s="126"/>
      <c r="P21" s="126"/>
      <c r="Q21" s="126"/>
      <c r="R21" s="126"/>
      <c r="S21" s="126"/>
      <c r="T21" s="126"/>
      <c r="U21" s="126"/>
      <c r="V21" s="126"/>
      <c r="W21" s="126"/>
      <c r="X21" s="126"/>
      <c r="Y21" s="126"/>
      <c r="Z21" s="125"/>
    </row>
    <row r="22" spans="1:26" ht="15" customHeight="1" x14ac:dyDescent="0.2">
      <c r="H22" s="126"/>
      <c r="I22" s="126"/>
      <c r="J22" s="126"/>
      <c r="K22" s="126"/>
      <c r="L22" s="126"/>
      <c r="M22" s="126"/>
      <c r="N22" s="126"/>
      <c r="O22" s="126"/>
      <c r="P22" s="126"/>
      <c r="Q22" s="126"/>
      <c r="R22" s="126"/>
      <c r="S22" s="126"/>
      <c r="T22" s="126"/>
      <c r="U22" s="126"/>
      <c r="V22" s="126"/>
      <c r="W22" s="126"/>
      <c r="X22" s="126"/>
      <c r="Y22" s="126"/>
      <c r="Z22" s="125"/>
    </row>
    <row r="23" spans="1:26" ht="15" customHeight="1" x14ac:dyDescent="0.2">
      <c r="A23" s="341" t="s">
        <v>69</v>
      </c>
      <c r="B23" s="342"/>
      <c r="C23" s="342"/>
      <c r="D23" s="342"/>
      <c r="E23" s="342"/>
      <c r="F23" s="342"/>
      <c r="G23" s="126"/>
      <c r="O23" s="126"/>
      <c r="P23" s="126"/>
      <c r="Q23" s="126"/>
      <c r="R23" s="126"/>
      <c r="S23" s="126"/>
      <c r="T23" s="126"/>
      <c r="U23" s="126"/>
      <c r="V23" s="126"/>
      <c r="W23" s="126"/>
      <c r="X23" s="126"/>
      <c r="Y23" s="126"/>
      <c r="Z23" s="125"/>
    </row>
    <row r="24" spans="1:26" ht="15" customHeight="1" thickBot="1" x14ac:dyDescent="0.25">
      <c r="A24" s="343"/>
      <c r="B24" s="343"/>
      <c r="C24" s="343"/>
      <c r="D24" s="343"/>
      <c r="E24" s="343"/>
      <c r="F24" s="343"/>
      <c r="G24" s="126"/>
      <c r="O24" s="126"/>
      <c r="P24" s="126"/>
      <c r="Q24" s="126"/>
      <c r="R24" s="126"/>
      <c r="S24" s="126"/>
      <c r="T24" s="126"/>
      <c r="U24" s="126"/>
      <c r="V24" s="126"/>
      <c r="W24" s="126"/>
      <c r="X24" s="126"/>
      <c r="Y24" s="126"/>
      <c r="Z24" s="125"/>
    </row>
    <row r="25" spans="1:26" ht="15" customHeight="1" x14ac:dyDescent="0.35">
      <c r="A25" s="333" t="s">
        <v>119</v>
      </c>
      <c r="B25" s="333"/>
      <c r="C25" s="333"/>
      <c r="D25" s="333"/>
      <c r="E25" s="333"/>
      <c r="F25" s="333"/>
      <c r="G25" s="333"/>
      <c r="H25" s="126"/>
      <c r="I25" s="126"/>
      <c r="J25" s="126"/>
      <c r="K25" s="126"/>
      <c r="L25" s="126"/>
      <c r="M25" s="126"/>
      <c r="N25" s="126"/>
      <c r="O25" s="126"/>
      <c r="P25" s="126"/>
      <c r="Q25" s="126"/>
      <c r="R25" s="126"/>
      <c r="S25" s="126"/>
      <c r="T25" s="126"/>
      <c r="U25" s="126"/>
      <c r="V25" s="126"/>
      <c r="W25" s="126"/>
      <c r="X25" s="126"/>
      <c r="Y25" s="126"/>
      <c r="Z25" s="125"/>
    </row>
    <row r="26" spans="1:26" ht="15" customHeight="1" x14ac:dyDescent="0.35">
      <c r="A26" s="344" t="s">
        <v>116</v>
      </c>
      <c r="B26" s="333"/>
      <c r="C26" s="333"/>
      <c r="D26" s="333"/>
      <c r="E26" s="333"/>
      <c r="F26" s="333"/>
      <c r="G26" s="333"/>
      <c r="H26" s="126"/>
      <c r="I26" s="126"/>
      <c r="J26" s="126"/>
      <c r="K26" s="126"/>
      <c r="L26" s="126"/>
      <c r="M26" s="126"/>
      <c r="N26" s="126"/>
      <c r="O26" s="126"/>
      <c r="P26" s="126"/>
      <c r="Q26" s="126"/>
      <c r="R26" s="126"/>
      <c r="S26" s="126"/>
      <c r="T26" s="126"/>
      <c r="U26" s="126"/>
      <c r="V26" s="126"/>
      <c r="W26" s="126"/>
      <c r="X26" s="126"/>
      <c r="Y26" s="126"/>
      <c r="Z26" s="125"/>
    </row>
    <row r="27" spans="1:26" ht="15" customHeight="1" x14ac:dyDescent="0.2">
      <c r="A27" s="127"/>
      <c r="B27" s="141"/>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5"/>
    </row>
    <row r="28" spans="1:26" ht="15" customHeight="1" x14ac:dyDescent="0.2">
      <c r="A28" s="127"/>
      <c r="B28" s="141"/>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5"/>
    </row>
    <row r="29" spans="1:26" ht="15" customHeight="1" x14ac:dyDescent="0.2">
      <c r="A29" s="127"/>
      <c r="B29" s="141"/>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5"/>
    </row>
    <row r="30" spans="1:26" ht="15" customHeight="1" x14ac:dyDescent="0.2">
      <c r="A30" s="127"/>
      <c r="B30" s="141"/>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5"/>
    </row>
    <row r="31" spans="1:26" ht="15" customHeight="1" x14ac:dyDescent="0.2">
      <c r="A31" s="127"/>
      <c r="B31" s="141"/>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5"/>
    </row>
    <row r="32" spans="1:26" ht="15" customHeight="1" x14ac:dyDescent="0.2">
      <c r="A32" s="127"/>
      <c r="B32" s="141"/>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5"/>
    </row>
    <row r="33" spans="1:26" ht="15" customHeight="1" x14ac:dyDescent="0.2">
      <c r="A33" s="127"/>
      <c r="B33" s="141"/>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5"/>
    </row>
    <row r="34" spans="1:26" ht="12.75" customHeight="1" x14ac:dyDescent="0.2">
      <c r="A34" s="127"/>
      <c r="B34" s="141"/>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5"/>
    </row>
    <row r="35" spans="1:26" ht="12.75" customHeight="1" x14ac:dyDescent="0.2">
      <c r="A35" s="127"/>
      <c r="B35" s="141"/>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5"/>
    </row>
    <row r="36" spans="1:26" ht="12.75" customHeight="1" x14ac:dyDescent="0.2">
      <c r="A36" s="127"/>
      <c r="B36" s="141"/>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5"/>
    </row>
    <row r="37" spans="1:26" ht="12.75" customHeight="1" x14ac:dyDescent="0.2">
      <c r="A37" s="127"/>
      <c r="B37" s="141"/>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5"/>
    </row>
    <row r="38" spans="1:26" ht="12.75" customHeight="1" x14ac:dyDescent="0.2">
      <c r="A38" s="127"/>
      <c r="B38" s="141"/>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5"/>
    </row>
    <row r="39" spans="1:26" ht="12.75" customHeight="1" x14ac:dyDescent="0.2">
      <c r="A39" s="127"/>
      <c r="B39" s="141"/>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5"/>
    </row>
    <row r="40" spans="1:26" ht="12.75" customHeight="1" x14ac:dyDescent="0.2">
      <c r="A40" s="127"/>
      <c r="B40" s="141"/>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5"/>
    </row>
    <row r="41" spans="1:26" ht="12.75" customHeight="1" x14ac:dyDescent="0.2">
      <c r="A41" s="127"/>
      <c r="B41" s="141"/>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5"/>
    </row>
    <row r="42" spans="1:26" ht="12.75" customHeight="1" x14ac:dyDescent="0.2">
      <c r="A42" s="127"/>
      <c r="B42" s="141"/>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5"/>
    </row>
    <row r="43" spans="1:26" ht="12.75" customHeight="1" x14ac:dyDescent="0.2">
      <c r="A43" s="127"/>
      <c r="B43" s="141"/>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5"/>
    </row>
    <row r="44" spans="1:26" ht="12.75" customHeight="1" x14ac:dyDescent="0.2">
      <c r="A44" s="127"/>
      <c r="B44" s="141"/>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5"/>
    </row>
    <row r="45" spans="1:26" ht="12.75" customHeight="1" x14ac:dyDescent="0.2">
      <c r="A45" s="127"/>
      <c r="B45" s="141"/>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5"/>
    </row>
    <row r="46" spans="1:26" ht="12.75" customHeight="1" x14ac:dyDescent="0.2">
      <c r="A46" s="127"/>
      <c r="B46" s="141"/>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5"/>
    </row>
    <row r="47" spans="1:26" ht="12.75" customHeight="1" x14ac:dyDescent="0.2">
      <c r="A47" s="127"/>
      <c r="B47" s="141"/>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5"/>
    </row>
    <row r="48" spans="1:26" ht="12.75" customHeight="1" x14ac:dyDescent="0.2">
      <c r="A48" s="127"/>
      <c r="B48" s="141"/>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5"/>
    </row>
    <row r="49" spans="1:26" ht="12.75" customHeight="1" x14ac:dyDescent="0.2">
      <c r="A49" s="127"/>
      <c r="B49" s="141"/>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5"/>
    </row>
    <row r="50" spans="1:26" ht="12.75" customHeight="1" x14ac:dyDescent="0.2">
      <c r="A50" s="127"/>
      <c r="B50" s="141"/>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5"/>
    </row>
    <row r="51" spans="1:26" ht="12.75" customHeight="1" x14ac:dyDescent="0.2">
      <c r="A51" s="127"/>
      <c r="B51" s="141"/>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5"/>
    </row>
    <row r="52" spans="1:26" ht="12.75" customHeight="1" x14ac:dyDescent="0.2">
      <c r="A52" s="127"/>
      <c r="B52" s="141"/>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5"/>
    </row>
    <row r="53" spans="1:26" ht="12.75" customHeight="1" x14ac:dyDescent="0.2">
      <c r="A53" s="127"/>
      <c r="B53" s="141"/>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5"/>
    </row>
    <row r="54" spans="1:26" ht="12.75" customHeight="1" x14ac:dyDescent="0.2">
      <c r="A54" s="127"/>
      <c r="B54" s="141"/>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5"/>
    </row>
    <row r="55" spans="1:26" ht="12.75" customHeight="1" x14ac:dyDescent="0.2">
      <c r="A55" s="127"/>
      <c r="B55" s="141"/>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5"/>
    </row>
    <row r="56" spans="1:26" ht="12.75" customHeight="1" x14ac:dyDescent="0.2">
      <c r="A56" s="127"/>
      <c r="B56" s="141"/>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5"/>
    </row>
    <row r="57" spans="1:26" ht="12.75" customHeight="1" x14ac:dyDescent="0.2">
      <c r="A57" s="127"/>
      <c r="B57" s="141"/>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5"/>
    </row>
    <row r="58" spans="1:26" ht="12.75" customHeight="1" x14ac:dyDescent="0.2">
      <c r="A58" s="127"/>
      <c r="B58" s="141"/>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5"/>
    </row>
    <row r="59" spans="1:26" ht="12.75" customHeight="1" x14ac:dyDescent="0.2">
      <c r="A59" s="127"/>
      <c r="B59" s="141"/>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5"/>
    </row>
    <row r="60" spans="1:26" ht="12.75" customHeight="1" x14ac:dyDescent="0.2">
      <c r="A60" s="127"/>
      <c r="B60" s="141"/>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5"/>
    </row>
    <row r="61" spans="1:26" ht="12.75" customHeight="1" x14ac:dyDescent="0.2">
      <c r="A61" s="127"/>
      <c r="B61" s="141"/>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5"/>
    </row>
    <row r="62" spans="1:26" ht="12.75" customHeight="1" x14ac:dyDescent="0.2">
      <c r="A62" s="127"/>
      <c r="B62" s="141"/>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5"/>
    </row>
    <row r="63" spans="1:26" ht="12.75" customHeight="1" x14ac:dyDescent="0.2">
      <c r="A63" s="127"/>
      <c r="B63" s="141"/>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5"/>
    </row>
    <row r="64" spans="1:26" ht="12.75" customHeight="1" x14ac:dyDescent="0.2">
      <c r="A64" s="127"/>
      <c r="B64" s="141"/>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5"/>
    </row>
    <row r="65" spans="1:26" ht="12.75" customHeight="1" x14ac:dyDescent="0.2">
      <c r="A65" s="127"/>
      <c r="B65" s="141"/>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5"/>
    </row>
    <row r="66" spans="1:26" ht="12.75" customHeight="1" x14ac:dyDescent="0.2">
      <c r="A66" s="127"/>
      <c r="B66" s="141"/>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5"/>
    </row>
    <row r="67" spans="1:26" ht="12.75" customHeight="1" x14ac:dyDescent="0.2">
      <c r="A67" s="127"/>
      <c r="B67" s="141"/>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5"/>
    </row>
    <row r="68" spans="1:26" ht="12.75" customHeight="1" x14ac:dyDescent="0.2">
      <c r="A68" s="127"/>
      <c r="B68" s="141"/>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5"/>
    </row>
    <row r="69" spans="1:26" ht="12.75" customHeight="1" x14ac:dyDescent="0.2">
      <c r="A69" s="127"/>
      <c r="B69" s="141"/>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5"/>
    </row>
    <row r="70" spans="1:26" ht="12.75" customHeight="1" x14ac:dyDescent="0.2">
      <c r="A70" s="127"/>
      <c r="B70" s="141"/>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5"/>
    </row>
    <row r="71" spans="1:26" ht="12.75" customHeight="1" x14ac:dyDescent="0.2">
      <c r="A71" s="127"/>
      <c r="B71" s="141"/>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5"/>
    </row>
    <row r="72" spans="1:26" ht="12.75" customHeight="1" x14ac:dyDescent="0.2">
      <c r="A72" s="127"/>
      <c r="B72" s="141"/>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5"/>
    </row>
    <row r="73" spans="1:26" ht="12.75" customHeight="1" x14ac:dyDescent="0.2">
      <c r="A73" s="127"/>
      <c r="B73" s="141"/>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5"/>
    </row>
    <row r="74" spans="1:26" ht="12.75" customHeight="1" x14ac:dyDescent="0.2">
      <c r="A74" s="127"/>
      <c r="B74" s="141"/>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5"/>
    </row>
    <row r="75" spans="1:26" ht="12.75" customHeight="1" x14ac:dyDescent="0.2">
      <c r="A75" s="127"/>
      <c r="B75" s="141"/>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5"/>
    </row>
    <row r="76" spans="1:26" ht="12.75" customHeight="1" x14ac:dyDescent="0.2">
      <c r="A76" s="127"/>
      <c r="B76" s="141"/>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5"/>
    </row>
    <row r="77" spans="1:26" ht="12.75" customHeight="1" x14ac:dyDescent="0.2">
      <c r="A77" s="127"/>
      <c r="B77" s="141"/>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5"/>
    </row>
    <row r="78" spans="1:26" ht="12.75" customHeight="1" x14ac:dyDescent="0.2">
      <c r="A78" s="127"/>
      <c r="B78" s="141"/>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5"/>
    </row>
    <row r="79" spans="1:26" ht="12.75" customHeight="1" x14ac:dyDescent="0.2">
      <c r="A79" s="127"/>
      <c r="B79" s="141"/>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5"/>
    </row>
    <row r="80" spans="1:26" ht="12.75" customHeight="1" x14ac:dyDescent="0.2">
      <c r="A80" s="127"/>
      <c r="B80" s="141"/>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5"/>
    </row>
    <row r="81" spans="1:26" ht="12.75" customHeight="1" x14ac:dyDescent="0.2">
      <c r="A81" s="127"/>
      <c r="B81" s="141"/>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5"/>
    </row>
    <row r="82" spans="1:26" ht="12.75" customHeight="1" x14ac:dyDescent="0.2">
      <c r="A82" s="127"/>
      <c r="B82" s="141"/>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5"/>
    </row>
    <row r="83" spans="1:26" ht="12.75" customHeight="1" x14ac:dyDescent="0.2">
      <c r="A83" s="127"/>
      <c r="B83" s="141"/>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5"/>
    </row>
    <row r="84" spans="1:26" ht="12.75" customHeight="1" x14ac:dyDescent="0.2">
      <c r="A84" s="127"/>
      <c r="B84" s="141"/>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5"/>
    </row>
    <row r="85" spans="1:26" ht="12.75" customHeight="1" x14ac:dyDescent="0.2">
      <c r="A85" s="127"/>
      <c r="B85" s="141"/>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5"/>
    </row>
    <row r="86" spans="1:26" ht="12.75" customHeight="1" x14ac:dyDescent="0.2">
      <c r="A86" s="127"/>
      <c r="B86" s="141"/>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5"/>
    </row>
    <row r="87" spans="1:26" ht="12.75" customHeight="1" x14ac:dyDescent="0.2">
      <c r="A87" s="127"/>
      <c r="B87" s="141"/>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5"/>
    </row>
    <row r="88" spans="1:26" ht="12.75" customHeight="1" x14ac:dyDescent="0.2">
      <c r="A88" s="127"/>
      <c r="B88" s="141"/>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5"/>
    </row>
    <row r="89" spans="1:26" ht="12.75" customHeight="1" x14ac:dyDescent="0.2">
      <c r="A89" s="127"/>
      <c r="B89" s="141"/>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5"/>
    </row>
    <row r="90" spans="1:26" ht="12.75" customHeight="1" x14ac:dyDescent="0.2">
      <c r="A90" s="127"/>
      <c r="B90" s="141"/>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5"/>
    </row>
    <row r="91" spans="1:26" ht="12.75" customHeight="1" x14ac:dyDescent="0.2">
      <c r="A91" s="127"/>
      <c r="B91" s="141"/>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5"/>
    </row>
    <row r="92" spans="1:26" ht="12.75" customHeight="1" x14ac:dyDescent="0.2">
      <c r="A92" s="127"/>
      <c r="B92" s="141"/>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5"/>
    </row>
    <row r="93" spans="1:26" ht="12.75" customHeight="1" x14ac:dyDescent="0.2">
      <c r="A93" s="127"/>
      <c r="B93" s="141"/>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5"/>
    </row>
    <row r="94" spans="1:26" ht="12.75" customHeight="1" x14ac:dyDescent="0.2">
      <c r="A94" s="127"/>
      <c r="B94" s="141"/>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5"/>
    </row>
    <row r="95" spans="1:26" ht="12.75" customHeight="1" x14ac:dyDescent="0.2">
      <c r="A95" s="127"/>
      <c r="B95" s="141"/>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5"/>
    </row>
    <row r="96" spans="1:26" ht="12.75" customHeight="1" x14ac:dyDescent="0.2">
      <c r="A96" s="127"/>
      <c r="B96" s="141"/>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5"/>
    </row>
    <row r="97" spans="1:26" ht="12.75" customHeight="1" x14ac:dyDescent="0.2">
      <c r="A97" s="127"/>
      <c r="B97" s="141"/>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5"/>
    </row>
    <row r="98" spans="1:26" ht="12.75" customHeight="1" x14ac:dyDescent="0.2">
      <c r="A98" s="127"/>
      <c r="B98" s="141"/>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5"/>
    </row>
    <row r="99" spans="1:26" ht="12.75" customHeight="1" x14ac:dyDescent="0.2">
      <c r="A99" s="127"/>
      <c r="B99" s="141"/>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5"/>
    </row>
    <row r="100" spans="1:26" ht="12.75" customHeight="1" x14ac:dyDescent="0.2">
      <c r="A100" s="127"/>
      <c r="B100" s="141"/>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5"/>
    </row>
    <row r="101" spans="1:26" ht="12.75" customHeight="1" x14ac:dyDescent="0.2">
      <c r="A101" s="127"/>
      <c r="B101" s="141"/>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5"/>
    </row>
    <row r="102" spans="1:26" ht="12.75" customHeight="1" x14ac:dyDescent="0.2">
      <c r="A102" s="127"/>
      <c r="B102" s="141"/>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5"/>
    </row>
    <row r="103" spans="1:26" ht="12.75" customHeight="1" x14ac:dyDescent="0.2">
      <c r="A103" s="127"/>
      <c r="B103" s="141"/>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5"/>
    </row>
    <row r="104" spans="1:26" ht="12.75" customHeight="1" x14ac:dyDescent="0.2">
      <c r="A104" s="127"/>
      <c r="B104" s="141"/>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5"/>
    </row>
    <row r="105" spans="1:26" ht="12.75" customHeight="1" x14ac:dyDescent="0.2">
      <c r="A105" s="127"/>
      <c r="B105" s="141"/>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5"/>
    </row>
    <row r="106" spans="1:26" ht="12.75" customHeight="1" x14ac:dyDescent="0.2">
      <c r="A106" s="127"/>
      <c r="B106" s="141"/>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5"/>
    </row>
    <row r="107" spans="1:26" ht="12.75" customHeight="1" x14ac:dyDescent="0.2">
      <c r="A107" s="127"/>
      <c r="B107" s="141"/>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5"/>
    </row>
    <row r="108" spans="1:26" ht="12.75" customHeight="1" x14ac:dyDescent="0.2">
      <c r="A108" s="127"/>
      <c r="B108" s="141"/>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5"/>
    </row>
    <row r="109" spans="1:26" ht="12.75" customHeight="1" x14ac:dyDescent="0.2">
      <c r="A109" s="127"/>
      <c r="B109" s="141"/>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5"/>
    </row>
    <row r="110" spans="1:26" ht="12.75" customHeight="1" x14ac:dyDescent="0.2">
      <c r="A110" s="127"/>
      <c r="B110" s="141"/>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5"/>
    </row>
    <row r="111" spans="1:26" ht="12.75" customHeight="1" x14ac:dyDescent="0.2">
      <c r="A111" s="127"/>
      <c r="B111" s="141"/>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5"/>
    </row>
    <row r="112" spans="1:26" ht="12.75" customHeight="1" x14ac:dyDescent="0.2">
      <c r="A112" s="127"/>
      <c r="B112" s="141"/>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5"/>
    </row>
    <row r="113" spans="1:26" ht="12.75" customHeight="1" x14ac:dyDescent="0.2">
      <c r="A113" s="127"/>
      <c r="B113" s="141"/>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5"/>
    </row>
    <row r="114" spans="1:26" ht="12.75" customHeight="1" x14ac:dyDescent="0.2">
      <c r="A114" s="127"/>
      <c r="B114" s="141"/>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5"/>
    </row>
    <row r="115" spans="1:26" ht="12.75" customHeight="1" x14ac:dyDescent="0.2">
      <c r="A115" s="127"/>
      <c r="B115" s="141"/>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5"/>
    </row>
    <row r="116" spans="1:26" ht="12.75" customHeight="1" x14ac:dyDescent="0.2">
      <c r="A116" s="127"/>
      <c r="B116" s="141"/>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5"/>
    </row>
    <row r="117" spans="1:26" ht="12.75" customHeight="1" x14ac:dyDescent="0.2">
      <c r="A117" s="127"/>
      <c r="B117" s="141"/>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5"/>
    </row>
    <row r="118" spans="1:26" ht="12.75" customHeight="1" x14ac:dyDescent="0.2">
      <c r="A118" s="127"/>
      <c r="B118" s="141"/>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5"/>
    </row>
    <row r="119" spans="1:26" ht="12.75" customHeight="1" x14ac:dyDescent="0.2">
      <c r="A119" s="127"/>
      <c r="B119" s="141"/>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5"/>
    </row>
    <row r="120" spans="1:26" ht="12.75" customHeight="1" x14ac:dyDescent="0.2">
      <c r="A120" s="127"/>
      <c r="B120" s="141"/>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5"/>
    </row>
    <row r="121" spans="1:26" ht="12.75" customHeight="1" x14ac:dyDescent="0.2">
      <c r="A121" s="127"/>
      <c r="B121" s="141"/>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5"/>
    </row>
    <row r="122" spans="1:26" ht="12.75" customHeight="1" x14ac:dyDescent="0.2">
      <c r="A122" s="127"/>
      <c r="B122" s="141"/>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5"/>
    </row>
    <row r="123" spans="1:26" ht="12.75" customHeight="1" x14ac:dyDescent="0.2">
      <c r="A123" s="127"/>
      <c r="B123" s="141"/>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5"/>
    </row>
    <row r="124" spans="1:26" ht="12.75" customHeight="1" x14ac:dyDescent="0.2">
      <c r="A124" s="127"/>
      <c r="B124" s="141"/>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5"/>
    </row>
    <row r="125" spans="1:26" ht="12.75" customHeight="1" x14ac:dyDescent="0.2">
      <c r="A125" s="127"/>
      <c r="B125" s="141"/>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5"/>
    </row>
    <row r="126" spans="1:26" ht="12.75" customHeight="1" x14ac:dyDescent="0.2">
      <c r="A126" s="127"/>
      <c r="B126" s="141"/>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5"/>
    </row>
    <row r="127" spans="1:26" ht="12.75" customHeight="1" x14ac:dyDescent="0.2">
      <c r="A127" s="127"/>
      <c r="B127" s="141"/>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5"/>
    </row>
    <row r="128" spans="1:26" ht="12.75" customHeight="1" x14ac:dyDescent="0.2">
      <c r="A128" s="127"/>
      <c r="B128" s="141"/>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5"/>
    </row>
    <row r="129" spans="1:26" ht="12.75" customHeight="1" x14ac:dyDescent="0.2">
      <c r="A129" s="127"/>
      <c r="B129" s="141"/>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5"/>
    </row>
    <row r="130" spans="1:26" ht="12.75" customHeight="1" x14ac:dyDescent="0.2">
      <c r="A130" s="127"/>
      <c r="B130" s="141"/>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5"/>
    </row>
    <row r="131" spans="1:26" ht="12.75" customHeight="1" x14ac:dyDescent="0.2">
      <c r="A131" s="127"/>
      <c r="B131" s="141"/>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5"/>
    </row>
    <row r="132" spans="1:26" ht="12.75" customHeight="1" x14ac:dyDescent="0.2">
      <c r="A132" s="127"/>
      <c r="B132" s="141"/>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5"/>
    </row>
    <row r="133" spans="1:26" ht="12.75" customHeight="1" x14ac:dyDescent="0.2">
      <c r="A133" s="127"/>
      <c r="B133" s="141"/>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5"/>
    </row>
    <row r="134" spans="1:26" ht="12.75" customHeight="1" x14ac:dyDescent="0.2">
      <c r="A134" s="127"/>
      <c r="B134" s="141"/>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5"/>
    </row>
    <row r="135" spans="1:26" ht="12.75" customHeight="1" x14ac:dyDescent="0.2">
      <c r="A135" s="127"/>
      <c r="B135" s="141"/>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5"/>
    </row>
    <row r="136" spans="1:26" ht="12.75" customHeight="1" x14ac:dyDescent="0.2">
      <c r="A136" s="127"/>
      <c r="B136" s="141"/>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5"/>
    </row>
    <row r="137" spans="1:26" ht="12.75" customHeight="1" x14ac:dyDescent="0.2">
      <c r="A137" s="127"/>
      <c r="B137" s="141"/>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5"/>
    </row>
    <row r="138" spans="1:26" ht="12.75" customHeight="1" x14ac:dyDescent="0.2">
      <c r="A138" s="127"/>
      <c r="B138" s="141"/>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5"/>
    </row>
    <row r="139" spans="1:26" ht="12.75" customHeight="1" x14ac:dyDescent="0.2">
      <c r="A139" s="127"/>
      <c r="B139" s="141"/>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5"/>
    </row>
    <row r="140" spans="1:26" ht="12.75" customHeight="1" x14ac:dyDescent="0.2">
      <c r="A140" s="127"/>
      <c r="B140" s="141"/>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5"/>
    </row>
    <row r="141" spans="1:26" ht="12.75" customHeight="1" x14ac:dyDescent="0.2">
      <c r="A141" s="127"/>
      <c r="B141" s="141"/>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5"/>
    </row>
    <row r="142" spans="1:26" ht="12.75" customHeight="1" x14ac:dyDescent="0.2">
      <c r="A142" s="127"/>
      <c r="B142" s="141"/>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5"/>
    </row>
    <row r="143" spans="1:26" ht="12.75" customHeight="1" x14ac:dyDescent="0.2">
      <c r="A143" s="127"/>
      <c r="B143" s="141"/>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5"/>
    </row>
    <row r="144" spans="1:26" ht="12.75" customHeight="1" x14ac:dyDescent="0.2">
      <c r="A144" s="127"/>
      <c r="B144" s="141"/>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5"/>
    </row>
    <row r="145" spans="1:26" ht="12.75" customHeight="1" x14ac:dyDescent="0.2">
      <c r="A145" s="127"/>
      <c r="B145" s="141"/>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5"/>
    </row>
    <row r="146" spans="1:26" ht="12.75" customHeight="1" x14ac:dyDescent="0.2">
      <c r="A146" s="127"/>
      <c r="B146" s="141"/>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5"/>
    </row>
    <row r="147" spans="1:26" ht="12.75" customHeight="1" x14ac:dyDescent="0.2">
      <c r="A147" s="127"/>
      <c r="B147" s="141"/>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5"/>
    </row>
    <row r="148" spans="1:26" ht="12.75" customHeight="1" x14ac:dyDescent="0.2">
      <c r="A148" s="127"/>
      <c r="B148" s="141"/>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5"/>
    </row>
    <row r="149" spans="1:26" ht="12.75" customHeight="1" x14ac:dyDescent="0.2">
      <c r="A149" s="127"/>
      <c r="B149" s="141"/>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5"/>
    </row>
    <row r="150" spans="1:26" ht="12.75" customHeight="1" x14ac:dyDescent="0.2">
      <c r="A150" s="127"/>
      <c r="B150" s="141"/>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5"/>
    </row>
    <row r="151" spans="1:26" ht="12.75" customHeight="1" x14ac:dyDescent="0.2">
      <c r="A151" s="127"/>
      <c r="B151" s="141"/>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5"/>
    </row>
    <row r="152" spans="1:26" ht="12.75" customHeight="1" x14ac:dyDescent="0.2">
      <c r="A152" s="127"/>
      <c r="B152" s="141"/>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5"/>
    </row>
    <row r="153" spans="1:26" ht="12.75" customHeight="1" x14ac:dyDescent="0.2">
      <c r="A153" s="127"/>
      <c r="B153" s="141"/>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5"/>
    </row>
    <row r="154" spans="1:26" ht="12.75" customHeight="1" x14ac:dyDescent="0.2">
      <c r="A154" s="127"/>
      <c r="B154" s="141"/>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5"/>
    </row>
    <row r="155" spans="1:26" ht="12.75" customHeight="1" x14ac:dyDescent="0.2">
      <c r="A155" s="127"/>
      <c r="B155" s="141"/>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5"/>
    </row>
    <row r="156" spans="1:26" ht="12.75" customHeight="1" x14ac:dyDescent="0.2">
      <c r="A156" s="127"/>
      <c r="B156" s="141"/>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5"/>
    </row>
    <row r="157" spans="1:26" ht="12.75" customHeight="1" x14ac:dyDescent="0.2">
      <c r="A157" s="127"/>
      <c r="B157" s="141"/>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5"/>
    </row>
    <row r="158" spans="1:26" ht="12.75" customHeight="1" x14ac:dyDescent="0.2">
      <c r="A158" s="127"/>
      <c r="B158" s="141"/>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5"/>
    </row>
    <row r="159" spans="1:26" ht="12.75" customHeight="1" x14ac:dyDescent="0.2">
      <c r="A159" s="127"/>
      <c r="B159" s="141"/>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5"/>
    </row>
    <row r="160" spans="1:26" ht="12.75" customHeight="1" x14ac:dyDescent="0.2">
      <c r="A160" s="127"/>
      <c r="B160" s="141"/>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5"/>
    </row>
    <row r="161" spans="1:26" ht="12.75" customHeight="1" x14ac:dyDescent="0.2">
      <c r="A161" s="127"/>
      <c r="B161" s="141"/>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5"/>
    </row>
    <row r="162" spans="1:26" ht="12.75" customHeight="1" x14ac:dyDescent="0.2">
      <c r="A162" s="127"/>
      <c r="B162" s="141"/>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5"/>
    </row>
    <row r="163" spans="1:26" ht="12.75" customHeight="1" x14ac:dyDescent="0.2">
      <c r="A163" s="127"/>
      <c r="B163" s="141"/>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5"/>
    </row>
    <row r="164" spans="1:26" ht="12.75" customHeight="1" x14ac:dyDescent="0.2">
      <c r="A164" s="127"/>
      <c r="B164" s="141"/>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5"/>
    </row>
    <row r="165" spans="1:26" ht="12.75" customHeight="1" x14ac:dyDescent="0.2">
      <c r="A165" s="127"/>
      <c r="B165" s="141"/>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5"/>
    </row>
    <row r="166" spans="1:26" ht="12.75" customHeight="1" x14ac:dyDescent="0.2">
      <c r="A166" s="127"/>
      <c r="B166" s="141"/>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5"/>
    </row>
    <row r="167" spans="1:26" ht="12.75" customHeight="1" x14ac:dyDescent="0.2">
      <c r="A167" s="127"/>
      <c r="B167" s="141"/>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5"/>
    </row>
    <row r="168" spans="1:26" ht="12.75" customHeight="1" x14ac:dyDescent="0.2">
      <c r="A168" s="127"/>
      <c r="B168" s="141"/>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5"/>
    </row>
    <row r="169" spans="1:26" ht="12.75" customHeight="1" x14ac:dyDescent="0.2">
      <c r="A169" s="127"/>
      <c r="B169" s="141"/>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5"/>
    </row>
    <row r="170" spans="1:26" ht="12.75" customHeight="1" x14ac:dyDescent="0.2">
      <c r="A170" s="127"/>
      <c r="B170" s="141"/>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5"/>
    </row>
    <row r="171" spans="1:26" ht="12.75" customHeight="1" x14ac:dyDescent="0.2">
      <c r="A171" s="127"/>
      <c r="B171" s="141"/>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5"/>
    </row>
    <row r="172" spans="1:26" ht="12.75" customHeight="1" x14ac:dyDescent="0.2">
      <c r="A172" s="127"/>
      <c r="B172" s="141"/>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5"/>
    </row>
    <row r="173" spans="1:26" ht="12.75" customHeight="1" x14ac:dyDescent="0.2">
      <c r="A173" s="127"/>
      <c r="B173" s="141"/>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5"/>
    </row>
    <row r="174" spans="1:26" ht="12.75" customHeight="1" x14ac:dyDescent="0.2">
      <c r="A174" s="127"/>
      <c r="B174" s="141"/>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5"/>
    </row>
    <row r="175" spans="1:26" ht="12.75" customHeight="1" x14ac:dyDescent="0.2">
      <c r="A175" s="127"/>
      <c r="B175" s="141"/>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5"/>
    </row>
    <row r="176" spans="1:26" ht="12.75" customHeight="1" x14ac:dyDescent="0.2">
      <c r="A176" s="127"/>
      <c r="B176" s="141"/>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5"/>
    </row>
    <row r="177" spans="1:26" ht="12.75" customHeight="1" x14ac:dyDescent="0.2">
      <c r="A177" s="127"/>
      <c r="B177" s="141"/>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5"/>
    </row>
    <row r="178" spans="1:26" ht="12.75" customHeight="1" x14ac:dyDescent="0.2">
      <c r="A178" s="127"/>
      <c r="B178" s="141"/>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5"/>
    </row>
    <row r="179" spans="1:26" ht="12.75" customHeight="1" x14ac:dyDescent="0.2">
      <c r="A179" s="127"/>
      <c r="B179" s="141"/>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5"/>
    </row>
    <row r="180" spans="1:26" ht="12.75" customHeight="1" x14ac:dyDescent="0.2">
      <c r="A180" s="127"/>
      <c r="B180" s="141"/>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5"/>
    </row>
    <row r="181" spans="1:26" ht="12.75" customHeight="1" x14ac:dyDescent="0.2">
      <c r="A181" s="127"/>
      <c r="B181" s="141"/>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5"/>
    </row>
    <row r="182" spans="1:26" ht="12.75" customHeight="1" x14ac:dyDescent="0.2">
      <c r="A182" s="127"/>
      <c r="B182" s="141"/>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5"/>
    </row>
    <row r="183" spans="1:26" ht="12.75" customHeight="1" x14ac:dyDescent="0.2">
      <c r="A183" s="127"/>
      <c r="B183" s="141"/>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5"/>
    </row>
    <row r="184" spans="1:26" ht="12.75" customHeight="1" x14ac:dyDescent="0.2">
      <c r="A184" s="127"/>
      <c r="B184" s="141"/>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5"/>
    </row>
    <row r="185" spans="1:26" ht="12.75" customHeight="1" x14ac:dyDescent="0.2">
      <c r="A185" s="127"/>
      <c r="B185" s="141"/>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5"/>
    </row>
    <row r="186" spans="1:26" ht="12.75" customHeight="1" x14ac:dyDescent="0.2">
      <c r="A186" s="127"/>
      <c r="B186" s="141"/>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5"/>
    </row>
    <row r="187" spans="1:26" ht="12.75" customHeight="1" x14ac:dyDescent="0.2">
      <c r="A187" s="127"/>
      <c r="B187" s="141"/>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5"/>
    </row>
    <row r="188" spans="1:26" ht="12.75" customHeight="1" x14ac:dyDescent="0.2">
      <c r="A188" s="127"/>
      <c r="B188" s="141"/>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5"/>
    </row>
    <row r="189" spans="1:26" ht="12.75" customHeight="1" x14ac:dyDescent="0.2">
      <c r="A189" s="127"/>
      <c r="B189" s="141"/>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5"/>
    </row>
    <row r="190" spans="1:26" ht="12.75" customHeight="1" x14ac:dyDescent="0.2">
      <c r="A190" s="127"/>
      <c r="B190" s="141"/>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5"/>
    </row>
    <row r="191" spans="1:26" ht="12.75" customHeight="1" x14ac:dyDescent="0.2">
      <c r="A191" s="127"/>
      <c r="B191" s="141"/>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5"/>
    </row>
    <row r="192" spans="1:26" ht="12.75" customHeight="1" x14ac:dyDescent="0.2">
      <c r="A192" s="127"/>
      <c r="B192" s="141"/>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5"/>
    </row>
    <row r="193" spans="1:26" ht="12.75" customHeight="1" x14ac:dyDescent="0.2">
      <c r="A193" s="127"/>
      <c r="B193" s="141"/>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5"/>
    </row>
    <row r="194" spans="1:26" ht="12.75" customHeight="1" x14ac:dyDescent="0.2">
      <c r="A194" s="127"/>
      <c r="B194" s="141"/>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5"/>
    </row>
    <row r="195" spans="1:26" ht="12.75" customHeight="1" x14ac:dyDescent="0.2">
      <c r="A195" s="127"/>
      <c r="B195" s="141"/>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5"/>
    </row>
    <row r="196" spans="1:26" ht="12.75" customHeight="1" x14ac:dyDescent="0.2">
      <c r="A196" s="127"/>
      <c r="B196" s="141"/>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5"/>
    </row>
    <row r="197" spans="1:26" ht="12.75" customHeight="1" x14ac:dyDescent="0.2">
      <c r="A197" s="127"/>
      <c r="B197" s="141"/>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5"/>
    </row>
    <row r="198" spans="1:26" ht="12.75" customHeight="1" x14ac:dyDescent="0.2">
      <c r="A198" s="127"/>
      <c r="B198" s="141"/>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5"/>
    </row>
    <row r="199" spans="1:26" ht="12.75" customHeight="1" x14ac:dyDescent="0.2">
      <c r="A199" s="127"/>
      <c r="B199" s="141"/>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5"/>
    </row>
    <row r="200" spans="1:26" ht="12.75" customHeight="1" x14ac:dyDescent="0.2">
      <c r="A200" s="127"/>
      <c r="B200" s="141"/>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5"/>
    </row>
    <row r="201" spans="1:26" ht="12.75" customHeight="1" x14ac:dyDescent="0.2">
      <c r="A201" s="127"/>
      <c r="B201" s="141"/>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5"/>
    </row>
    <row r="202" spans="1:26" ht="12.75" customHeight="1" x14ac:dyDescent="0.2">
      <c r="A202" s="127"/>
      <c r="B202" s="141"/>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5"/>
    </row>
    <row r="203" spans="1:26" ht="12.75" customHeight="1" x14ac:dyDescent="0.2">
      <c r="A203" s="127"/>
      <c r="B203" s="141"/>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5"/>
    </row>
    <row r="204" spans="1:26" ht="12.75" customHeight="1" x14ac:dyDescent="0.2">
      <c r="A204" s="127"/>
      <c r="B204" s="141"/>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5"/>
    </row>
    <row r="205" spans="1:26" ht="12.75" customHeight="1" x14ac:dyDescent="0.2">
      <c r="A205" s="127"/>
      <c r="B205" s="141"/>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5"/>
    </row>
    <row r="206" spans="1:26" ht="12.75" customHeight="1" x14ac:dyDescent="0.2">
      <c r="A206" s="127"/>
      <c r="B206" s="141"/>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5"/>
    </row>
    <row r="207" spans="1:26" ht="12.75" customHeight="1" x14ac:dyDescent="0.2">
      <c r="A207" s="127"/>
      <c r="B207" s="141"/>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5"/>
    </row>
    <row r="208" spans="1:26" ht="12.75" customHeight="1" x14ac:dyDescent="0.2">
      <c r="A208" s="127"/>
      <c r="B208" s="141"/>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5"/>
    </row>
    <row r="209" spans="1:26" ht="12.75" customHeight="1" x14ac:dyDescent="0.2">
      <c r="A209" s="127"/>
      <c r="B209" s="141"/>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5"/>
    </row>
    <row r="210" spans="1:26" ht="12.75" customHeight="1" x14ac:dyDescent="0.2">
      <c r="A210" s="127"/>
      <c r="B210" s="141"/>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5"/>
    </row>
    <row r="211" spans="1:26" ht="12.75" customHeight="1" x14ac:dyDescent="0.2">
      <c r="A211" s="127"/>
      <c r="B211" s="141"/>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5"/>
    </row>
    <row r="212" spans="1:26" ht="12.75" customHeight="1" x14ac:dyDescent="0.2">
      <c r="A212" s="127"/>
      <c r="B212" s="141"/>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5"/>
    </row>
    <row r="213" spans="1:26" ht="12.75" customHeight="1" x14ac:dyDescent="0.2">
      <c r="A213" s="127"/>
      <c r="B213" s="141"/>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5"/>
    </row>
    <row r="214" spans="1:26" ht="12.75" customHeight="1" x14ac:dyDescent="0.2">
      <c r="A214" s="127"/>
      <c r="B214" s="141"/>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5"/>
    </row>
    <row r="215" spans="1:26" ht="12.75" customHeight="1" x14ac:dyDescent="0.2">
      <c r="A215" s="127"/>
      <c r="B215" s="141"/>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5"/>
    </row>
    <row r="216" spans="1:26" ht="12.75" customHeight="1" x14ac:dyDescent="0.2">
      <c r="A216" s="127"/>
      <c r="B216" s="141"/>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5"/>
    </row>
    <row r="217" spans="1:26" ht="12.75" customHeight="1" x14ac:dyDescent="0.2">
      <c r="A217" s="127"/>
      <c r="B217" s="141"/>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5"/>
    </row>
    <row r="218" spans="1:26" ht="12.75" customHeight="1" x14ac:dyDescent="0.2">
      <c r="A218" s="127"/>
      <c r="B218" s="141"/>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5"/>
    </row>
    <row r="219" spans="1:26" ht="12.75" customHeight="1" x14ac:dyDescent="0.2">
      <c r="A219" s="127"/>
      <c r="B219" s="141"/>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5"/>
    </row>
    <row r="220" spans="1:26" ht="12.75" customHeight="1" x14ac:dyDescent="0.2">
      <c r="A220" s="127"/>
      <c r="B220" s="141"/>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5"/>
    </row>
    <row r="221" spans="1:26" ht="12.75" customHeight="1" x14ac:dyDescent="0.2">
      <c r="A221" s="127"/>
      <c r="B221" s="141"/>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5"/>
    </row>
    <row r="222" spans="1:26" ht="12.75" customHeight="1" x14ac:dyDescent="0.2">
      <c r="A222" s="127"/>
      <c r="B222" s="141"/>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5"/>
    </row>
    <row r="223" spans="1:26" ht="12.75" customHeight="1" x14ac:dyDescent="0.2">
      <c r="A223" s="127"/>
      <c r="B223" s="141"/>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5"/>
    </row>
    <row r="224" spans="1:26" ht="12.75" customHeight="1" x14ac:dyDescent="0.2">
      <c r="A224" s="127"/>
      <c r="B224" s="141"/>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5"/>
    </row>
    <row r="225" spans="1:26" ht="12.75" customHeight="1" x14ac:dyDescent="0.2">
      <c r="A225" s="127"/>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5"/>
    </row>
    <row r="226" spans="1:26" ht="12.75" customHeight="1" x14ac:dyDescent="0.2">
      <c r="A226" s="127"/>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5"/>
    </row>
    <row r="227" spans="1:26" ht="12.75" customHeight="1" x14ac:dyDescent="0.2">
      <c r="A227" s="127"/>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5"/>
    </row>
    <row r="228" spans="1:26" ht="12.75" customHeight="1" x14ac:dyDescent="0.2">
      <c r="A228" s="127"/>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5"/>
    </row>
    <row r="229" spans="1:26" ht="12.75" customHeight="1" x14ac:dyDescent="0.2">
      <c r="A229" s="127"/>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5"/>
    </row>
    <row r="230" spans="1:26" ht="12.75" customHeight="1" x14ac:dyDescent="0.2">
      <c r="A230" s="127"/>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5"/>
    </row>
    <row r="231" spans="1:26" ht="12.75" customHeight="1" x14ac:dyDescent="0.2">
      <c r="A231" s="127"/>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5"/>
    </row>
    <row r="232" spans="1:26" ht="12.75" customHeight="1" x14ac:dyDescent="0.2">
      <c r="A232" s="127"/>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5"/>
    </row>
    <row r="233" spans="1:26" ht="12.75" customHeight="1" x14ac:dyDescent="0.2">
      <c r="A233" s="127"/>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5"/>
    </row>
    <row r="234" spans="1:26" ht="12.75" customHeight="1" x14ac:dyDescent="0.2">
      <c r="A234" s="127"/>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5"/>
    </row>
    <row r="235" spans="1:26" ht="12.75" customHeight="1" x14ac:dyDescent="0.2">
      <c r="A235" s="127"/>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5"/>
    </row>
    <row r="236" spans="1:26" ht="12.75" customHeight="1" x14ac:dyDescent="0.2">
      <c r="A236" s="127"/>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5"/>
    </row>
    <row r="237" spans="1:26" ht="12.75" customHeight="1" x14ac:dyDescent="0.2">
      <c r="A237" s="127"/>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5"/>
    </row>
    <row r="238" spans="1:26" ht="12.75" customHeight="1" x14ac:dyDescent="0.2">
      <c r="A238" s="127"/>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5"/>
    </row>
    <row r="239" spans="1:26" ht="12.75" customHeight="1" x14ac:dyDescent="0.2">
      <c r="A239" s="127"/>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5"/>
    </row>
    <row r="240" spans="1:26" ht="12.75" customHeight="1" x14ac:dyDescent="0.2">
      <c r="A240" s="127"/>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5"/>
    </row>
    <row r="241" spans="1:26" ht="12.75" customHeight="1" x14ac:dyDescent="0.2">
      <c r="A241" s="127"/>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5"/>
    </row>
    <row r="242" spans="1:26" ht="12.75" customHeight="1" x14ac:dyDescent="0.2">
      <c r="A242" s="127"/>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5"/>
    </row>
    <row r="243" spans="1:26" ht="12.75" customHeight="1" x14ac:dyDescent="0.2">
      <c r="A243" s="127"/>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5"/>
    </row>
    <row r="244" spans="1:26" ht="12.75" customHeight="1" x14ac:dyDescent="0.2">
      <c r="A244" s="127"/>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5"/>
    </row>
    <row r="245" spans="1:26" ht="12.75" customHeight="1" x14ac:dyDescent="0.2">
      <c r="A245" s="127"/>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5"/>
    </row>
    <row r="246" spans="1:26" ht="12.75" customHeight="1" x14ac:dyDescent="0.2">
      <c r="A246" s="127"/>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5"/>
    </row>
    <row r="247" spans="1:26" ht="12.75" customHeight="1" x14ac:dyDescent="0.2">
      <c r="A247" s="127"/>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5"/>
    </row>
    <row r="248" spans="1:26" ht="12.75" customHeight="1" x14ac:dyDescent="0.2">
      <c r="A248" s="127"/>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5"/>
    </row>
    <row r="249" spans="1:26" ht="12.75" customHeight="1" x14ac:dyDescent="0.2">
      <c r="A249" s="127"/>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5"/>
    </row>
    <row r="250" spans="1:26" ht="12.75" customHeight="1" x14ac:dyDescent="0.2">
      <c r="A250" s="127"/>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5"/>
    </row>
    <row r="251" spans="1:26" ht="12.75" customHeight="1" x14ac:dyDescent="0.2">
      <c r="A251" s="127"/>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5"/>
    </row>
    <row r="252" spans="1:26" ht="12.75" customHeight="1" x14ac:dyDescent="0.2">
      <c r="A252" s="127"/>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5"/>
    </row>
    <row r="253" spans="1:26" ht="12.75" customHeight="1" x14ac:dyDescent="0.2">
      <c r="A253" s="127"/>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5"/>
    </row>
    <row r="254" spans="1:26" ht="12.75" customHeight="1" x14ac:dyDescent="0.2">
      <c r="A254" s="127"/>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5"/>
    </row>
    <row r="255" spans="1:26" ht="12.75" customHeight="1" x14ac:dyDescent="0.2">
      <c r="A255" s="127"/>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5"/>
    </row>
    <row r="256" spans="1:26" ht="12.75" customHeight="1" x14ac:dyDescent="0.2">
      <c r="A256" s="127"/>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5"/>
    </row>
    <row r="257" spans="1:26" ht="12.75" customHeight="1" x14ac:dyDescent="0.2">
      <c r="A257" s="127"/>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5"/>
    </row>
    <row r="258" spans="1:26" ht="12.75" customHeight="1" x14ac:dyDescent="0.2">
      <c r="A258" s="127"/>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5"/>
    </row>
    <row r="259" spans="1:26" ht="12.75" customHeight="1" x14ac:dyDescent="0.2">
      <c r="A259" s="127"/>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5"/>
    </row>
    <row r="260" spans="1:26" ht="12.75" customHeight="1" x14ac:dyDescent="0.2">
      <c r="A260" s="127"/>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5"/>
    </row>
    <row r="261" spans="1:26" ht="12.75" customHeight="1" x14ac:dyDescent="0.2">
      <c r="A261" s="127"/>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5"/>
    </row>
    <row r="262" spans="1:26" ht="12.75" customHeight="1" x14ac:dyDescent="0.2">
      <c r="A262" s="127"/>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5"/>
    </row>
    <row r="263" spans="1:26" ht="12.75" customHeight="1" x14ac:dyDescent="0.2">
      <c r="A263" s="127"/>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5"/>
    </row>
    <row r="264" spans="1:26" ht="12.75" customHeight="1" x14ac:dyDescent="0.2">
      <c r="A264" s="127"/>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5"/>
    </row>
    <row r="265" spans="1:26" ht="12.75" customHeight="1" x14ac:dyDescent="0.2">
      <c r="A265" s="127"/>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5"/>
    </row>
    <row r="266" spans="1:26" ht="12.75" customHeight="1" x14ac:dyDescent="0.2">
      <c r="A266" s="127"/>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5"/>
    </row>
    <row r="267" spans="1:26" ht="12.75" customHeight="1" x14ac:dyDescent="0.2">
      <c r="A267" s="127"/>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5"/>
    </row>
    <row r="268" spans="1:26" ht="12.75" customHeight="1" x14ac:dyDescent="0.2">
      <c r="A268" s="127"/>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5"/>
    </row>
    <row r="269" spans="1:26" ht="12.75" customHeight="1" x14ac:dyDescent="0.2">
      <c r="A269" s="127"/>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5"/>
    </row>
    <row r="270" spans="1:26" ht="12.75" customHeight="1" x14ac:dyDescent="0.2">
      <c r="A270" s="127"/>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5"/>
    </row>
    <row r="271" spans="1:26" ht="12.75" customHeight="1" x14ac:dyDescent="0.2">
      <c r="A271" s="127"/>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5"/>
    </row>
    <row r="272" spans="1:26" ht="12.75" customHeight="1" x14ac:dyDescent="0.2">
      <c r="A272" s="127"/>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5"/>
    </row>
    <row r="273" spans="1:26" ht="12.75" customHeight="1" x14ac:dyDescent="0.2">
      <c r="A273" s="127"/>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5"/>
    </row>
    <row r="274" spans="1:26" ht="12.75" customHeight="1" x14ac:dyDescent="0.2">
      <c r="A274" s="127"/>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5"/>
    </row>
    <row r="275" spans="1:26" ht="12.75" customHeight="1" x14ac:dyDescent="0.2">
      <c r="A275" s="127"/>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5"/>
    </row>
    <row r="276" spans="1:26" ht="12.75" customHeight="1" x14ac:dyDescent="0.2">
      <c r="A276" s="127"/>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5"/>
    </row>
    <row r="277" spans="1:26" ht="12.75" customHeight="1" x14ac:dyDescent="0.2">
      <c r="A277" s="127"/>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5"/>
    </row>
    <row r="278" spans="1:26" ht="12.75" customHeight="1" x14ac:dyDescent="0.2">
      <c r="A278" s="127"/>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5"/>
    </row>
    <row r="279" spans="1:26" ht="12.75" customHeight="1" x14ac:dyDescent="0.2">
      <c r="A279" s="127"/>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5"/>
    </row>
    <row r="280" spans="1:26" ht="12.75" customHeight="1" x14ac:dyDescent="0.2">
      <c r="A280" s="127"/>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5"/>
    </row>
    <row r="281" spans="1:26" ht="12.75" customHeight="1" x14ac:dyDescent="0.2">
      <c r="A281" s="127"/>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5"/>
    </row>
    <row r="282" spans="1:26" ht="12.75" customHeight="1" x14ac:dyDescent="0.2">
      <c r="A282" s="127"/>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5"/>
    </row>
    <row r="283" spans="1:26" ht="12.75" customHeight="1" x14ac:dyDescent="0.2">
      <c r="A283" s="127"/>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5"/>
    </row>
    <row r="284" spans="1:26" ht="12.75" customHeight="1" x14ac:dyDescent="0.2">
      <c r="A284" s="127"/>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5"/>
    </row>
    <row r="285" spans="1:26" ht="12.75" customHeight="1" x14ac:dyDescent="0.2">
      <c r="A285" s="127"/>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5"/>
    </row>
    <row r="286" spans="1:26" ht="12.75" customHeight="1" x14ac:dyDescent="0.2">
      <c r="A286" s="127"/>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5"/>
    </row>
    <row r="287" spans="1:26" ht="12.75" customHeight="1" x14ac:dyDescent="0.2">
      <c r="A287" s="127"/>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5"/>
    </row>
    <row r="288" spans="1:26" ht="12.75" customHeight="1" x14ac:dyDescent="0.2">
      <c r="A288" s="127"/>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5"/>
    </row>
    <row r="289" spans="1:26" ht="12.75" customHeight="1" x14ac:dyDescent="0.2">
      <c r="A289" s="127"/>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5"/>
    </row>
    <row r="290" spans="1:26" ht="12.75" customHeight="1" x14ac:dyDescent="0.2">
      <c r="A290" s="127"/>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5"/>
    </row>
    <row r="291" spans="1:26" ht="12.75" customHeight="1" x14ac:dyDescent="0.2">
      <c r="A291" s="127"/>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5"/>
    </row>
    <row r="292" spans="1:26" ht="12.75" customHeight="1" x14ac:dyDescent="0.2">
      <c r="A292" s="127"/>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5"/>
    </row>
    <row r="293" spans="1:26" ht="12.75" customHeight="1" x14ac:dyDescent="0.2">
      <c r="A293" s="127"/>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5"/>
    </row>
    <row r="294" spans="1:26" ht="12.75" customHeight="1" x14ac:dyDescent="0.2">
      <c r="A294" s="127"/>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5"/>
    </row>
    <row r="295" spans="1:26" ht="12.75" customHeight="1" x14ac:dyDescent="0.2">
      <c r="A295" s="127"/>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5"/>
    </row>
    <row r="296" spans="1:26" ht="12.75" customHeight="1" x14ac:dyDescent="0.2">
      <c r="A296" s="127"/>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5"/>
    </row>
    <row r="297" spans="1:26" ht="12.75" customHeight="1" x14ac:dyDescent="0.2">
      <c r="A297" s="127"/>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5"/>
    </row>
    <row r="298" spans="1:26" ht="12.75" customHeight="1" x14ac:dyDescent="0.2">
      <c r="A298" s="127"/>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5"/>
    </row>
    <row r="299" spans="1:26" ht="12.75" customHeight="1" x14ac:dyDescent="0.2">
      <c r="A299" s="127"/>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5"/>
    </row>
    <row r="300" spans="1:26" ht="12.75" customHeight="1" x14ac:dyDescent="0.2">
      <c r="A300" s="127"/>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5"/>
    </row>
    <row r="301" spans="1:26" ht="12.75" customHeight="1" x14ac:dyDescent="0.2">
      <c r="A301" s="127"/>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5"/>
    </row>
    <row r="302" spans="1:26" ht="12.75" customHeight="1" x14ac:dyDescent="0.2">
      <c r="A302" s="127"/>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5"/>
    </row>
    <row r="303" spans="1:26" ht="12.75" customHeight="1" x14ac:dyDescent="0.2">
      <c r="A303" s="127"/>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5"/>
    </row>
    <row r="304" spans="1:26" ht="12.75" customHeight="1" x14ac:dyDescent="0.2">
      <c r="A304" s="127"/>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5"/>
    </row>
    <row r="305" spans="1:26" ht="12.75" customHeight="1" x14ac:dyDescent="0.2">
      <c r="A305" s="127"/>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5"/>
    </row>
    <row r="306" spans="1:26" ht="12.75" customHeight="1" x14ac:dyDescent="0.2">
      <c r="A306" s="127"/>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5"/>
    </row>
    <row r="307" spans="1:26" ht="12.75" customHeight="1" x14ac:dyDescent="0.2">
      <c r="A307" s="127"/>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5"/>
    </row>
    <row r="308" spans="1:26" ht="12.75" customHeight="1" x14ac:dyDescent="0.2">
      <c r="A308" s="127"/>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5"/>
    </row>
    <row r="309" spans="1:26" ht="12.75" customHeight="1" x14ac:dyDescent="0.2">
      <c r="A309" s="127"/>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5"/>
    </row>
    <row r="310" spans="1:26" ht="12.75" customHeight="1" x14ac:dyDescent="0.2">
      <c r="A310" s="127"/>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5"/>
    </row>
    <row r="311" spans="1:26" ht="12.75" customHeight="1" x14ac:dyDescent="0.2">
      <c r="A311" s="127"/>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5"/>
    </row>
    <row r="312" spans="1:26" ht="12.75" customHeight="1" x14ac:dyDescent="0.2">
      <c r="A312" s="127"/>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5"/>
    </row>
    <row r="313" spans="1:26" ht="12.75" customHeight="1" x14ac:dyDescent="0.2">
      <c r="A313" s="127"/>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5"/>
    </row>
    <row r="314" spans="1:26" ht="12.75" customHeight="1" x14ac:dyDescent="0.2">
      <c r="A314" s="127"/>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5"/>
    </row>
    <row r="315" spans="1:26" ht="12.75" customHeight="1" x14ac:dyDescent="0.2">
      <c r="A315" s="127"/>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5"/>
    </row>
    <row r="316" spans="1:26" ht="12.75" customHeight="1" x14ac:dyDescent="0.2">
      <c r="A316" s="127"/>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5"/>
    </row>
    <row r="317" spans="1:26" ht="12.75" customHeight="1" x14ac:dyDescent="0.2">
      <c r="A317" s="127"/>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5"/>
    </row>
    <row r="318" spans="1:26" ht="12.75" customHeight="1" x14ac:dyDescent="0.2">
      <c r="A318" s="127"/>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5"/>
    </row>
    <row r="319" spans="1:26" ht="12.75" customHeight="1" x14ac:dyDescent="0.2">
      <c r="A319" s="127"/>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5"/>
    </row>
    <row r="320" spans="1:26" ht="12.75" customHeight="1" x14ac:dyDescent="0.2">
      <c r="A320" s="127"/>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5"/>
    </row>
    <row r="321" spans="1:26" ht="12.75" customHeight="1" x14ac:dyDescent="0.2">
      <c r="A321" s="127"/>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5"/>
    </row>
    <row r="322" spans="1:26" ht="12.75" customHeight="1" x14ac:dyDescent="0.2">
      <c r="A322" s="127"/>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5"/>
    </row>
    <row r="323" spans="1:26" ht="12.75" customHeight="1" x14ac:dyDescent="0.2">
      <c r="A323" s="127"/>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5"/>
    </row>
    <row r="324" spans="1:26" ht="12.75" customHeight="1" x14ac:dyDescent="0.2">
      <c r="A324" s="127"/>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5"/>
    </row>
    <row r="325" spans="1:26" ht="12.75" customHeight="1" x14ac:dyDescent="0.2">
      <c r="A325" s="127"/>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5"/>
    </row>
    <row r="326" spans="1:26" ht="12.75" customHeight="1" x14ac:dyDescent="0.2">
      <c r="A326" s="127"/>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5"/>
    </row>
    <row r="327" spans="1:26" ht="12.75" customHeight="1" x14ac:dyDescent="0.2">
      <c r="A327" s="127"/>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5"/>
    </row>
    <row r="328" spans="1:26" ht="12.75" customHeight="1" x14ac:dyDescent="0.2">
      <c r="A328" s="127"/>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5"/>
    </row>
    <row r="329" spans="1:26" ht="12.75" customHeight="1" x14ac:dyDescent="0.2">
      <c r="A329" s="127"/>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5"/>
    </row>
    <row r="330" spans="1:26" ht="12.75" customHeight="1" x14ac:dyDescent="0.2">
      <c r="A330" s="127"/>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5"/>
    </row>
    <row r="331" spans="1:26" ht="12.75" customHeight="1" x14ac:dyDescent="0.2">
      <c r="A331" s="127"/>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5"/>
    </row>
    <row r="332" spans="1:26" ht="12.75" customHeight="1" x14ac:dyDescent="0.2">
      <c r="A332" s="127"/>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5"/>
    </row>
    <row r="333" spans="1:26" ht="12.75" customHeight="1" x14ac:dyDescent="0.2">
      <c r="A333" s="127"/>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5"/>
    </row>
    <row r="334" spans="1:26" ht="12.75" customHeight="1" x14ac:dyDescent="0.2">
      <c r="A334" s="127"/>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5"/>
    </row>
    <row r="335" spans="1:26" ht="12.75" customHeight="1" x14ac:dyDescent="0.2">
      <c r="A335" s="127"/>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5"/>
    </row>
    <row r="336" spans="1:26" ht="12.75" customHeight="1" x14ac:dyDescent="0.2">
      <c r="A336" s="127"/>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5"/>
    </row>
    <row r="337" spans="1:26" ht="12.75" customHeight="1" x14ac:dyDescent="0.2">
      <c r="A337" s="127"/>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5"/>
    </row>
    <row r="338" spans="1:26" ht="12.75" customHeight="1" x14ac:dyDescent="0.2">
      <c r="A338" s="127"/>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5"/>
    </row>
    <row r="339" spans="1:26" ht="12.75" customHeight="1" x14ac:dyDescent="0.2">
      <c r="A339" s="127"/>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5"/>
    </row>
    <row r="340" spans="1:26" ht="12.75" customHeight="1" x14ac:dyDescent="0.2">
      <c r="A340" s="127"/>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5"/>
    </row>
    <row r="341" spans="1:26" ht="12.75" customHeight="1" x14ac:dyDescent="0.2">
      <c r="A341" s="127"/>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5"/>
    </row>
    <row r="342" spans="1:26" ht="12.75" customHeight="1" x14ac:dyDescent="0.2">
      <c r="A342" s="127"/>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5"/>
    </row>
    <row r="343" spans="1:26" ht="12.75" customHeight="1" x14ac:dyDescent="0.2">
      <c r="A343" s="127"/>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5"/>
    </row>
    <row r="344" spans="1:26" ht="12.75" customHeight="1" x14ac:dyDescent="0.2">
      <c r="A344" s="127"/>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5"/>
    </row>
    <row r="345" spans="1:26" ht="12.75" customHeight="1" x14ac:dyDescent="0.2">
      <c r="A345" s="127"/>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5"/>
    </row>
    <row r="346" spans="1:26" ht="12.75" customHeight="1" x14ac:dyDescent="0.2">
      <c r="A346" s="127"/>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5"/>
    </row>
    <row r="347" spans="1:26" ht="12.75" customHeight="1" x14ac:dyDescent="0.2">
      <c r="A347" s="127"/>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5"/>
    </row>
    <row r="348" spans="1:26" ht="12.75" customHeight="1" x14ac:dyDescent="0.2">
      <c r="A348" s="127"/>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5"/>
    </row>
    <row r="349" spans="1:26" ht="12.75" customHeight="1" x14ac:dyDescent="0.2">
      <c r="A349" s="127"/>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5"/>
    </row>
    <row r="350" spans="1:26" ht="12.75" customHeight="1" x14ac:dyDescent="0.2">
      <c r="A350" s="127"/>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5"/>
    </row>
    <row r="351" spans="1:26" ht="12.75" customHeight="1" x14ac:dyDescent="0.2">
      <c r="A351" s="127"/>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5"/>
    </row>
    <row r="352" spans="1:26" ht="12.75" customHeight="1" x14ac:dyDescent="0.2">
      <c r="A352" s="127"/>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5"/>
    </row>
    <row r="353" spans="1:26" ht="12.75" customHeight="1" x14ac:dyDescent="0.2">
      <c r="A353" s="127"/>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5"/>
    </row>
    <row r="354" spans="1:26" ht="12.75" customHeight="1" x14ac:dyDescent="0.2">
      <c r="A354" s="127"/>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5"/>
    </row>
    <row r="355" spans="1:26" ht="12.75" customHeight="1" x14ac:dyDescent="0.2">
      <c r="A355" s="127"/>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5"/>
    </row>
    <row r="356" spans="1:26" ht="12.75" customHeight="1" x14ac:dyDescent="0.2">
      <c r="A356" s="127"/>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5"/>
    </row>
    <row r="357" spans="1:26" ht="12.75" customHeight="1" x14ac:dyDescent="0.2">
      <c r="A357" s="127"/>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5"/>
    </row>
    <row r="358" spans="1:26" ht="12.75" customHeight="1" x14ac:dyDescent="0.2">
      <c r="A358" s="127"/>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5"/>
    </row>
    <row r="359" spans="1:26" ht="12.75" customHeight="1" x14ac:dyDescent="0.2">
      <c r="A359" s="127"/>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5"/>
    </row>
    <row r="360" spans="1:26" ht="12.75" customHeight="1" x14ac:dyDescent="0.2">
      <c r="A360" s="127"/>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5"/>
    </row>
    <row r="361" spans="1:26" ht="12.75" customHeight="1" x14ac:dyDescent="0.2">
      <c r="A361" s="127"/>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5"/>
    </row>
    <row r="362" spans="1:26" ht="12.75" customHeight="1" x14ac:dyDescent="0.2">
      <c r="A362" s="127"/>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5"/>
    </row>
    <row r="363" spans="1:26" ht="12.75" customHeight="1" x14ac:dyDescent="0.2">
      <c r="A363" s="127"/>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5"/>
    </row>
    <row r="364" spans="1:26" ht="12.75" customHeight="1" x14ac:dyDescent="0.2">
      <c r="A364" s="127"/>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5"/>
    </row>
    <row r="365" spans="1:26" ht="12.75" customHeight="1" x14ac:dyDescent="0.2">
      <c r="A365" s="127"/>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5"/>
    </row>
    <row r="366" spans="1:26" ht="12.75" customHeight="1" x14ac:dyDescent="0.2">
      <c r="A366" s="127"/>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5"/>
    </row>
    <row r="367" spans="1:26" ht="12.75" customHeight="1" x14ac:dyDescent="0.2">
      <c r="A367" s="127"/>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5"/>
    </row>
    <row r="368" spans="1:26" ht="12.75" customHeight="1" x14ac:dyDescent="0.2">
      <c r="A368" s="127"/>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5"/>
    </row>
    <row r="369" spans="1:26" ht="12.75" customHeight="1" x14ac:dyDescent="0.2">
      <c r="A369" s="127"/>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5"/>
    </row>
    <row r="370" spans="1:26" ht="12.75" customHeight="1" x14ac:dyDescent="0.2">
      <c r="A370" s="127"/>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5"/>
    </row>
    <row r="371" spans="1:26" ht="12.75" customHeight="1" x14ac:dyDescent="0.2">
      <c r="A371" s="127"/>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5"/>
    </row>
    <row r="372" spans="1:26" ht="12.75" customHeight="1" x14ac:dyDescent="0.2">
      <c r="A372" s="127"/>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5"/>
    </row>
    <row r="373" spans="1:26" ht="12.75" customHeight="1" x14ac:dyDescent="0.2">
      <c r="A373" s="127"/>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5"/>
    </row>
    <row r="374" spans="1:26" ht="12.75" customHeight="1" x14ac:dyDescent="0.2">
      <c r="A374" s="127"/>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5"/>
    </row>
    <row r="375" spans="1:26" ht="12.75" customHeight="1" x14ac:dyDescent="0.2">
      <c r="A375" s="127"/>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5"/>
    </row>
    <row r="376" spans="1:26" ht="12.75" customHeight="1" x14ac:dyDescent="0.2">
      <c r="A376" s="127"/>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5"/>
    </row>
    <row r="377" spans="1:26" ht="12.75" customHeight="1" x14ac:dyDescent="0.2">
      <c r="A377" s="127"/>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5"/>
    </row>
    <row r="378" spans="1:26" ht="12.75" customHeight="1" x14ac:dyDescent="0.2">
      <c r="A378" s="127"/>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5"/>
    </row>
    <row r="379" spans="1:26" ht="12.75" customHeight="1" x14ac:dyDescent="0.2">
      <c r="A379" s="127"/>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5"/>
    </row>
    <row r="380" spans="1:26" ht="12.75" customHeight="1" x14ac:dyDescent="0.2">
      <c r="A380" s="127"/>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5"/>
    </row>
    <row r="381" spans="1:26" ht="12.75" customHeight="1" x14ac:dyDescent="0.2">
      <c r="A381" s="127"/>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5"/>
    </row>
    <row r="382" spans="1:26" ht="12.75" customHeight="1" x14ac:dyDescent="0.2">
      <c r="A382" s="127"/>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5"/>
    </row>
    <row r="383" spans="1:26" ht="12.75" customHeight="1" x14ac:dyDescent="0.2">
      <c r="A383" s="127"/>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5"/>
    </row>
    <row r="384" spans="1:26" ht="12.75" customHeight="1" x14ac:dyDescent="0.2">
      <c r="A384" s="127"/>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5"/>
    </row>
    <row r="385" spans="1:26" ht="12.75" customHeight="1" x14ac:dyDescent="0.2">
      <c r="A385" s="127"/>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5"/>
    </row>
    <row r="386" spans="1:26" ht="12.75" customHeight="1" x14ac:dyDescent="0.2">
      <c r="A386" s="127"/>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5"/>
    </row>
    <row r="387" spans="1:26" ht="12.75" customHeight="1" x14ac:dyDescent="0.2">
      <c r="A387" s="127"/>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5"/>
    </row>
    <row r="388" spans="1:26" ht="12.75" customHeight="1" x14ac:dyDescent="0.2">
      <c r="A388" s="127"/>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5"/>
    </row>
    <row r="389" spans="1:26" ht="12.75" customHeight="1" x14ac:dyDescent="0.2">
      <c r="A389" s="127"/>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5"/>
    </row>
    <row r="390" spans="1:26" ht="12.75" customHeight="1" x14ac:dyDescent="0.2">
      <c r="A390" s="127"/>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5"/>
    </row>
    <row r="391" spans="1:26" ht="12.75" customHeight="1" x14ac:dyDescent="0.2">
      <c r="A391" s="127"/>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5"/>
    </row>
    <row r="392" spans="1:26" ht="12.75" customHeight="1" x14ac:dyDescent="0.2">
      <c r="A392" s="127"/>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5"/>
    </row>
    <row r="393" spans="1:26" ht="12.75" customHeight="1" x14ac:dyDescent="0.2">
      <c r="A393" s="127"/>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5"/>
    </row>
    <row r="394" spans="1:26" ht="12.75" customHeight="1" x14ac:dyDescent="0.2">
      <c r="A394" s="127"/>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5"/>
    </row>
    <row r="395" spans="1:26" ht="12.75" customHeight="1" x14ac:dyDescent="0.2">
      <c r="A395" s="127"/>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5"/>
    </row>
    <row r="396" spans="1:26" ht="12.75" customHeight="1" x14ac:dyDescent="0.2">
      <c r="A396" s="127"/>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5"/>
    </row>
    <row r="397" spans="1:26" ht="12.75" customHeight="1" x14ac:dyDescent="0.2">
      <c r="A397" s="127"/>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5"/>
    </row>
    <row r="398" spans="1:26" ht="12.75" customHeight="1" x14ac:dyDescent="0.2">
      <c r="A398" s="127"/>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5"/>
    </row>
    <row r="399" spans="1:26" ht="12.75" customHeight="1" x14ac:dyDescent="0.2">
      <c r="A399" s="127"/>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5"/>
    </row>
    <row r="400" spans="1:26" ht="12.75" customHeight="1" x14ac:dyDescent="0.2">
      <c r="A400" s="127"/>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5"/>
    </row>
    <row r="401" spans="1:26" ht="12.75" customHeight="1" x14ac:dyDescent="0.2">
      <c r="A401" s="127"/>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5"/>
    </row>
    <row r="402" spans="1:26" ht="12.75" customHeight="1" x14ac:dyDescent="0.2">
      <c r="A402" s="127"/>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5"/>
    </row>
    <row r="403" spans="1:26" ht="12.75" customHeight="1" x14ac:dyDescent="0.2">
      <c r="A403" s="127"/>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5"/>
    </row>
    <row r="404" spans="1:26" ht="12.75" customHeight="1" x14ac:dyDescent="0.2">
      <c r="A404" s="127"/>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5"/>
    </row>
    <row r="405" spans="1:26" ht="12.75" customHeight="1" x14ac:dyDescent="0.2">
      <c r="A405" s="127"/>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5"/>
    </row>
    <row r="406" spans="1:26" ht="12.75" customHeight="1" x14ac:dyDescent="0.2">
      <c r="A406" s="127"/>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5"/>
    </row>
    <row r="407" spans="1:26" ht="12.75" customHeight="1" x14ac:dyDescent="0.2">
      <c r="A407" s="127"/>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5"/>
    </row>
    <row r="408" spans="1:26" ht="12.75" customHeight="1" x14ac:dyDescent="0.2">
      <c r="A408" s="127"/>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5"/>
    </row>
    <row r="409" spans="1:26" ht="12.75" customHeight="1" x14ac:dyDescent="0.2">
      <c r="A409" s="127"/>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5"/>
    </row>
    <row r="410" spans="1:26" ht="12.75" customHeight="1" x14ac:dyDescent="0.2">
      <c r="A410" s="127"/>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5"/>
    </row>
    <row r="411" spans="1:26" ht="12.75" customHeight="1" x14ac:dyDescent="0.2">
      <c r="A411" s="127"/>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5"/>
    </row>
    <row r="412" spans="1:26" ht="12.75" customHeight="1" x14ac:dyDescent="0.2">
      <c r="A412" s="127"/>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5"/>
    </row>
    <row r="413" spans="1:26" ht="12.75" customHeight="1" x14ac:dyDescent="0.2">
      <c r="A413" s="127"/>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5"/>
    </row>
    <row r="414" spans="1:26" ht="12.75" customHeight="1" x14ac:dyDescent="0.2">
      <c r="A414" s="127"/>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5"/>
    </row>
    <row r="415" spans="1:26" ht="12.75" customHeight="1" x14ac:dyDescent="0.2">
      <c r="A415" s="127"/>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5"/>
    </row>
    <row r="416" spans="1:26" ht="12.75" customHeight="1" x14ac:dyDescent="0.2">
      <c r="A416" s="127"/>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5"/>
    </row>
    <row r="417" spans="1:26" ht="12.75" customHeight="1" x14ac:dyDescent="0.2">
      <c r="A417" s="127"/>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5"/>
    </row>
    <row r="418" spans="1:26" ht="12.75" customHeight="1" x14ac:dyDescent="0.2">
      <c r="A418" s="127"/>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5"/>
    </row>
    <row r="419" spans="1:26" ht="12.75" customHeight="1" x14ac:dyDescent="0.2">
      <c r="A419" s="127"/>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5"/>
    </row>
    <row r="420" spans="1:26" ht="12.75" customHeight="1" x14ac:dyDescent="0.2">
      <c r="A420" s="127"/>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5"/>
    </row>
    <row r="421" spans="1:26" ht="12.75" customHeight="1" x14ac:dyDescent="0.2">
      <c r="A421" s="127"/>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5"/>
    </row>
    <row r="422" spans="1:26" ht="12.75" customHeight="1" x14ac:dyDescent="0.2">
      <c r="A422" s="127"/>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5"/>
    </row>
    <row r="423" spans="1:26" ht="12.75" customHeight="1" x14ac:dyDescent="0.2">
      <c r="A423" s="127"/>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5"/>
    </row>
    <row r="424" spans="1:26" ht="12.75" customHeight="1" x14ac:dyDescent="0.2">
      <c r="A424" s="127"/>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5"/>
    </row>
    <row r="425" spans="1:26" ht="12.75" customHeight="1" x14ac:dyDescent="0.2">
      <c r="A425" s="127"/>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5"/>
    </row>
    <row r="426" spans="1:26" ht="12.75" customHeight="1" x14ac:dyDescent="0.2">
      <c r="A426" s="127"/>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5"/>
    </row>
    <row r="427" spans="1:26" ht="12.75" customHeight="1" x14ac:dyDescent="0.2">
      <c r="A427" s="127"/>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5"/>
    </row>
    <row r="428" spans="1:26" ht="12.75" customHeight="1" x14ac:dyDescent="0.2">
      <c r="A428" s="127"/>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5"/>
    </row>
    <row r="429" spans="1:26" ht="12.75" customHeight="1" x14ac:dyDescent="0.2">
      <c r="A429" s="127"/>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5"/>
    </row>
    <row r="430" spans="1:26" ht="12.75" customHeight="1" x14ac:dyDescent="0.2">
      <c r="A430" s="127"/>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5"/>
    </row>
    <row r="431" spans="1:26" ht="12.75" customHeight="1" x14ac:dyDescent="0.2">
      <c r="A431" s="127"/>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5"/>
    </row>
    <row r="432" spans="1:26" ht="12.75" customHeight="1" x14ac:dyDescent="0.2">
      <c r="A432" s="127"/>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5"/>
    </row>
    <row r="433" spans="1:26" ht="12.75" customHeight="1" x14ac:dyDescent="0.2">
      <c r="A433" s="127"/>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5"/>
    </row>
    <row r="434" spans="1:26" ht="12.75" customHeight="1" x14ac:dyDescent="0.2">
      <c r="A434" s="127"/>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5"/>
    </row>
    <row r="435" spans="1:26" ht="12.75" customHeight="1" x14ac:dyDescent="0.2">
      <c r="A435" s="127"/>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5"/>
    </row>
    <row r="436" spans="1:26" ht="12.75" customHeight="1" x14ac:dyDescent="0.2">
      <c r="A436" s="127"/>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5"/>
    </row>
    <row r="437" spans="1:26" ht="12.75" customHeight="1" x14ac:dyDescent="0.2">
      <c r="A437" s="127"/>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5"/>
    </row>
    <row r="438" spans="1:26" ht="12.75" customHeight="1" x14ac:dyDescent="0.2">
      <c r="A438" s="127"/>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5"/>
    </row>
    <row r="439" spans="1:26" ht="12.75" customHeight="1" x14ac:dyDescent="0.2">
      <c r="A439" s="127"/>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5"/>
    </row>
    <row r="440" spans="1:26" ht="12.75" customHeight="1" x14ac:dyDescent="0.2">
      <c r="A440" s="127"/>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5"/>
    </row>
    <row r="441" spans="1:26" ht="12.75" customHeight="1" x14ac:dyDescent="0.2">
      <c r="A441" s="127"/>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5"/>
    </row>
    <row r="442" spans="1:26" ht="12.75" customHeight="1" x14ac:dyDescent="0.2">
      <c r="A442" s="127"/>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5"/>
    </row>
    <row r="443" spans="1:26" ht="12.75" customHeight="1" x14ac:dyDescent="0.2">
      <c r="A443" s="127"/>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5"/>
    </row>
    <row r="444" spans="1:26" ht="12.75" customHeight="1" x14ac:dyDescent="0.2">
      <c r="A444" s="127"/>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5"/>
    </row>
    <row r="445" spans="1:26" ht="12.75" customHeight="1" x14ac:dyDescent="0.2">
      <c r="A445" s="127"/>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5"/>
    </row>
    <row r="446" spans="1:26" ht="12.75" customHeight="1" x14ac:dyDescent="0.2">
      <c r="A446" s="127"/>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5"/>
    </row>
    <row r="447" spans="1:26" ht="12.75" customHeight="1" x14ac:dyDescent="0.2">
      <c r="A447" s="127"/>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5"/>
    </row>
    <row r="448" spans="1:26" ht="12.75" customHeight="1" x14ac:dyDescent="0.2">
      <c r="A448" s="127"/>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5"/>
    </row>
    <row r="449" spans="1:26" ht="12.75" customHeight="1" x14ac:dyDescent="0.2">
      <c r="A449" s="127"/>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5"/>
    </row>
    <row r="450" spans="1:26" ht="12.75" customHeight="1" x14ac:dyDescent="0.2">
      <c r="A450" s="127"/>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5"/>
    </row>
    <row r="451" spans="1:26" ht="12.75" customHeight="1" x14ac:dyDescent="0.2">
      <c r="A451" s="127"/>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5"/>
    </row>
    <row r="452" spans="1:26" ht="12.75" customHeight="1" x14ac:dyDescent="0.2">
      <c r="A452" s="127"/>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5"/>
    </row>
    <row r="453" spans="1:26" ht="12.75" customHeight="1" x14ac:dyDescent="0.2">
      <c r="A453" s="127"/>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5"/>
    </row>
    <row r="454" spans="1:26" ht="12.75" customHeight="1" x14ac:dyDescent="0.2">
      <c r="A454" s="127"/>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5"/>
    </row>
    <row r="455" spans="1:26" ht="12.75" customHeight="1" x14ac:dyDescent="0.2">
      <c r="A455" s="127"/>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5"/>
    </row>
    <row r="456" spans="1:26" ht="12.75" customHeight="1" x14ac:dyDescent="0.2">
      <c r="A456" s="127"/>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5"/>
    </row>
    <row r="457" spans="1:26" ht="12.75" customHeight="1" x14ac:dyDescent="0.2">
      <c r="A457" s="127"/>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5"/>
    </row>
    <row r="458" spans="1:26" ht="12.75" customHeight="1" x14ac:dyDescent="0.2">
      <c r="A458" s="127"/>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5"/>
    </row>
    <row r="459" spans="1:26" ht="12.75" customHeight="1" x14ac:dyDescent="0.2">
      <c r="A459" s="127"/>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5"/>
    </row>
    <row r="460" spans="1:26" ht="12.75" customHeight="1" x14ac:dyDescent="0.2">
      <c r="A460" s="127"/>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5"/>
    </row>
    <row r="461" spans="1:26" ht="12.75" customHeight="1" x14ac:dyDescent="0.2">
      <c r="A461" s="127"/>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5"/>
    </row>
    <row r="462" spans="1:26" ht="12.75" customHeight="1" x14ac:dyDescent="0.2">
      <c r="A462" s="127"/>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5"/>
    </row>
    <row r="463" spans="1:26" ht="12.75" customHeight="1" x14ac:dyDescent="0.2">
      <c r="A463" s="127"/>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5"/>
    </row>
    <row r="464" spans="1:26" ht="12.75" customHeight="1" x14ac:dyDescent="0.2">
      <c r="A464" s="127"/>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5"/>
    </row>
    <row r="465" spans="1:26" ht="12.75" customHeight="1" x14ac:dyDescent="0.2">
      <c r="A465" s="127"/>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5"/>
    </row>
    <row r="466" spans="1:26" ht="12.75" customHeight="1" x14ac:dyDescent="0.2">
      <c r="A466" s="127"/>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5"/>
    </row>
    <row r="467" spans="1:26" ht="12.75" customHeight="1" x14ac:dyDescent="0.2">
      <c r="A467" s="127"/>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5"/>
    </row>
    <row r="468" spans="1:26" ht="12.75" customHeight="1" x14ac:dyDescent="0.2">
      <c r="A468" s="127"/>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5"/>
    </row>
    <row r="469" spans="1:26" ht="12.75" customHeight="1" x14ac:dyDescent="0.2">
      <c r="A469" s="127"/>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5"/>
    </row>
    <row r="470" spans="1:26" ht="12.75" customHeight="1" x14ac:dyDescent="0.2">
      <c r="A470" s="127"/>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5"/>
    </row>
    <row r="471" spans="1:26" ht="12.75" customHeight="1" x14ac:dyDescent="0.2">
      <c r="A471" s="127"/>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5"/>
    </row>
    <row r="472" spans="1:26" ht="12.75" customHeight="1" x14ac:dyDescent="0.2">
      <c r="A472" s="127"/>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5"/>
    </row>
    <row r="473" spans="1:26" ht="12.75" customHeight="1" x14ac:dyDescent="0.2">
      <c r="A473" s="127"/>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5"/>
    </row>
    <row r="474" spans="1:26" ht="12.75" customHeight="1" x14ac:dyDescent="0.2">
      <c r="A474" s="127"/>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5"/>
    </row>
    <row r="475" spans="1:26" ht="12.75" customHeight="1" x14ac:dyDescent="0.2">
      <c r="A475" s="127"/>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5"/>
    </row>
    <row r="476" spans="1:26" ht="12.75" customHeight="1" x14ac:dyDescent="0.2">
      <c r="A476" s="127"/>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5"/>
    </row>
    <row r="477" spans="1:26" ht="12.75" customHeight="1" x14ac:dyDescent="0.2">
      <c r="A477" s="127"/>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5"/>
    </row>
    <row r="478" spans="1:26" ht="12.75" customHeight="1" x14ac:dyDescent="0.2">
      <c r="A478" s="127"/>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5"/>
    </row>
    <row r="479" spans="1:26" ht="12.75" customHeight="1" x14ac:dyDescent="0.2">
      <c r="A479" s="127"/>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5"/>
    </row>
    <row r="480" spans="1:26" ht="12.75" customHeight="1" x14ac:dyDescent="0.2">
      <c r="A480" s="127"/>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5"/>
    </row>
    <row r="481" spans="1:26" ht="12.75" customHeight="1" x14ac:dyDescent="0.2">
      <c r="A481" s="127"/>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5"/>
    </row>
    <row r="482" spans="1:26" ht="12.75" customHeight="1" x14ac:dyDescent="0.2">
      <c r="A482" s="127"/>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5"/>
    </row>
    <row r="483" spans="1:26" ht="12.75" customHeight="1" x14ac:dyDescent="0.2">
      <c r="A483" s="127"/>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5"/>
    </row>
    <row r="484" spans="1:26" ht="12.75" customHeight="1" x14ac:dyDescent="0.2">
      <c r="A484" s="127"/>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5"/>
    </row>
    <row r="485" spans="1:26" ht="12.75" customHeight="1" x14ac:dyDescent="0.2">
      <c r="A485" s="127"/>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5"/>
    </row>
    <row r="486" spans="1:26" ht="12.75" customHeight="1" x14ac:dyDescent="0.2">
      <c r="A486" s="127"/>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5"/>
    </row>
    <row r="487" spans="1:26" ht="12.75" customHeight="1" x14ac:dyDescent="0.2">
      <c r="A487" s="127"/>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5"/>
    </row>
    <row r="488" spans="1:26" ht="12.75" customHeight="1" x14ac:dyDescent="0.2">
      <c r="A488" s="127"/>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5"/>
    </row>
    <row r="489" spans="1:26" ht="12.75" customHeight="1" x14ac:dyDescent="0.2">
      <c r="A489" s="127"/>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5"/>
    </row>
    <row r="490" spans="1:26" ht="12.75" customHeight="1" x14ac:dyDescent="0.2">
      <c r="A490" s="127"/>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5"/>
    </row>
    <row r="491" spans="1:26" ht="12.75" customHeight="1" x14ac:dyDescent="0.2">
      <c r="A491" s="127"/>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5"/>
    </row>
    <row r="492" spans="1:26" ht="12.75" customHeight="1" x14ac:dyDescent="0.2">
      <c r="A492" s="127"/>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5"/>
    </row>
    <row r="493" spans="1:26" ht="12.75" customHeight="1" x14ac:dyDescent="0.2">
      <c r="A493" s="127"/>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5"/>
    </row>
    <row r="494" spans="1:26" ht="12.75" customHeight="1" x14ac:dyDescent="0.2">
      <c r="A494" s="127"/>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5"/>
    </row>
    <row r="495" spans="1:26" ht="12.75" customHeight="1" x14ac:dyDescent="0.2">
      <c r="A495" s="127"/>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5"/>
    </row>
    <row r="496" spans="1:26" ht="12.75" customHeight="1" x14ac:dyDescent="0.2">
      <c r="A496" s="127"/>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5"/>
    </row>
    <row r="497" spans="1:26" ht="12.75" customHeight="1" x14ac:dyDescent="0.2">
      <c r="A497" s="127"/>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5"/>
    </row>
    <row r="498" spans="1:26" ht="12.75" customHeight="1" x14ac:dyDescent="0.2">
      <c r="A498" s="127"/>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5"/>
    </row>
    <row r="499" spans="1:26" ht="12.75" customHeight="1" x14ac:dyDescent="0.2">
      <c r="A499" s="127"/>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5"/>
    </row>
    <row r="500" spans="1:26" ht="12.75" customHeight="1" x14ac:dyDescent="0.2">
      <c r="A500" s="127"/>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5"/>
    </row>
    <row r="501" spans="1:26" ht="12.75" customHeight="1" x14ac:dyDescent="0.2">
      <c r="A501" s="127"/>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5"/>
    </row>
    <row r="502" spans="1:26" ht="12.75" customHeight="1" x14ac:dyDescent="0.2">
      <c r="A502" s="127"/>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5"/>
    </row>
    <row r="503" spans="1:26" ht="12.75" customHeight="1" x14ac:dyDescent="0.2">
      <c r="A503" s="127"/>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5"/>
    </row>
    <row r="504" spans="1:26" ht="12.75" customHeight="1" x14ac:dyDescent="0.2">
      <c r="A504" s="127"/>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5"/>
    </row>
    <row r="505" spans="1:26" ht="12.75" customHeight="1" x14ac:dyDescent="0.2">
      <c r="A505" s="127"/>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5"/>
    </row>
    <row r="506" spans="1:26" ht="12.75" customHeight="1" x14ac:dyDescent="0.2">
      <c r="A506" s="127"/>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5"/>
    </row>
    <row r="507" spans="1:26" ht="12.75" customHeight="1" x14ac:dyDescent="0.2">
      <c r="A507" s="127"/>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5"/>
    </row>
    <row r="508" spans="1:26" ht="12.75" customHeight="1" x14ac:dyDescent="0.2">
      <c r="A508" s="127"/>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5"/>
    </row>
    <row r="509" spans="1:26" ht="12.75" customHeight="1" x14ac:dyDescent="0.2">
      <c r="A509" s="127"/>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5"/>
    </row>
    <row r="510" spans="1:26" ht="12.75" customHeight="1" x14ac:dyDescent="0.2">
      <c r="A510" s="127"/>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5"/>
    </row>
    <row r="511" spans="1:26" ht="12.75" customHeight="1" x14ac:dyDescent="0.2">
      <c r="A511" s="127"/>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5"/>
    </row>
    <row r="512" spans="1:26" ht="12.75" customHeight="1" x14ac:dyDescent="0.2">
      <c r="A512" s="127"/>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5"/>
    </row>
    <row r="513" spans="1:26" ht="12.75" customHeight="1" x14ac:dyDescent="0.2">
      <c r="A513" s="127"/>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5"/>
    </row>
    <row r="514" spans="1:26" ht="12.75" customHeight="1" x14ac:dyDescent="0.2">
      <c r="A514" s="127"/>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5"/>
    </row>
    <row r="515" spans="1:26" ht="12.75" customHeight="1" x14ac:dyDescent="0.2">
      <c r="A515" s="127"/>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5"/>
    </row>
    <row r="516" spans="1:26" ht="12.75" customHeight="1" x14ac:dyDescent="0.2">
      <c r="A516" s="127"/>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5"/>
    </row>
    <row r="517" spans="1:26" ht="12.75" customHeight="1" x14ac:dyDescent="0.2">
      <c r="A517" s="127"/>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5"/>
    </row>
    <row r="518" spans="1:26" ht="12.75" customHeight="1" x14ac:dyDescent="0.2">
      <c r="A518" s="127"/>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5"/>
    </row>
    <row r="519" spans="1:26" ht="12.75" customHeight="1" x14ac:dyDescent="0.2">
      <c r="A519" s="127"/>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5"/>
    </row>
    <row r="520" spans="1:26" ht="12.75" customHeight="1" x14ac:dyDescent="0.2">
      <c r="A520" s="127"/>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5"/>
    </row>
    <row r="521" spans="1:26" ht="12.75" customHeight="1" x14ac:dyDescent="0.2">
      <c r="A521" s="127"/>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5"/>
    </row>
    <row r="522" spans="1:26" ht="12.75" customHeight="1" x14ac:dyDescent="0.2">
      <c r="A522" s="127"/>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5"/>
    </row>
    <row r="523" spans="1:26" ht="12.75" customHeight="1" x14ac:dyDescent="0.2">
      <c r="A523" s="127"/>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5"/>
    </row>
    <row r="524" spans="1:26" ht="12.75" customHeight="1" x14ac:dyDescent="0.2">
      <c r="A524" s="127"/>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5"/>
    </row>
    <row r="525" spans="1:26" ht="12.75" customHeight="1" x14ac:dyDescent="0.2">
      <c r="A525" s="127"/>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5"/>
    </row>
    <row r="526" spans="1:26" ht="12.75" customHeight="1" x14ac:dyDescent="0.2">
      <c r="A526" s="127"/>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5"/>
    </row>
    <row r="527" spans="1:26" ht="12.75" customHeight="1" x14ac:dyDescent="0.2">
      <c r="A527" s="127"/>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5"/>
    </row>
    <row r="528" spans="1:26" ht="12.75" customHeight="1" x14ac:dyDescent="0.2">
      <c r="A528" s="127"/>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5"/>
    </row>
    <row r="529" spans="1:26" ht="12.75" customHeight="1" x14ac:dyDescent="0.2">
      <c r="A529" s="127"/>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5"/>
    </row>
    <row r="530" spans="1:26" ht="12.75" customHeight="1" x14ac:dyDescent="0.2">
      <c r="A530" s="127"/>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5"/>
    </row>
    <row r="531" spans="1:26" ht="12.75" customHeight="1" x14ac:dyDescent="0.2">
      <c r="A531" s="127"/>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5"/>
    </row>
    <row r="532" spans="1:26" ht="12.75" customHeight="1" x14ac:dyDescent="0.2">
      <c r="A532" s="127"/>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5"/>
    </row>
    <row r="533" spans="1:26" ht="12.75" customHeight="1" x14ac:dyDescent="0.2">
      <c r="A533" s="127"/>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5"/>
    </row>
    <row r="534" spans="1:26" ht="12.75" customHeight="1" x14ac:dyDescent="0.2">
      <c r="A534" s="127"/>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5"/>
    </row>
    <row r="535" spans="1:26" ht="12.75" customHeight="1" x14ac:dyDescent="0.2">
      <c r="A535" s="127"/>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5"/>
    </row>
    <row r="536" spans="1:26" ht="12.75" customHeight="1" x14ac:dyDescent="0.2">
      <c r="A536" s="127"/>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5"/>
    </row>
    <row r="537" spans="1:26" ht="12.75" customHeight="1" x14ac:dyDescent="0.2">
      <c r="A537" s="127"/>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5"/>
    </row>
    <row r="538" spans="1:26" ht="12.75" customHeight="1" x14ac:dyDescent="0.2">
      <c r="A538" s="127"/>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5"/>
    </row>
    <row r="539" spans="1:26" ht="12.75" customHeight="1" x14ac:dyDescent="0.2">
      <c r="A539" s="127"/>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5"/>
    </row>
    <row r="540" spans="1:26" ht="12.75" customHeight="1" x14ac:dyDescent="0.2">
      <c r="A540" s="127"/>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5"/>
    </row>
    <row r="541" spans="1:26" ht="12.75" customHeight="1" x14ac:dyDescent="0.2">
      <c r="A541" s="127"/>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5"/>
    </row>
    <row r="542" spans="1:26" ht="12.75" customHeight="1" x14ac:dyDescent="0.2">
      <c r="A542" s="127"/>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5"/>
    </row>
    <row r="543" spans="1:26" ht="12.75" customHeight="1" x14ac:dyDescent="0.2">
      <c r="A543" s="127"/>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5"/>
    </row>
    <row r="544" spans="1:26" ht="12.75" customHeight="1" x14ac:dyDescent="0.2">
      <c r="A544" s="127"/>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5"/>
    </row>
    <row r="545" spans="1:26" ht="12.75" customHeight="1" x14ac:dyDescent="0.2">
      <c r="A545" s="127"/>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5"/>
    </row>
    <row r="546" spans="1:26" ht="12.75" customHeight="1" x14ac:dyDescent="0.2">
      <c r="A546" s="127"/>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5"/>
    </row>
    <row r="547" spans="1:26" ht="12.75" customHeight="1" x14ac:dyDescent="0.2">
      <c r="A547" s="127"/>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5"/>
    </row>
    <row r="548" spans="1:26" ht="12.75" customHeight="1" x14ac:dyDescent="0.2">
      <c r="A548" s="127"/>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5"/>
    </row>
    <row r="549" spans="1:26" ht="12.75" customHeight="1" x14ac:dyDescent="0.2">
      <c r="A549" s="127"/>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5"/>
    </row>
    <row r="550" spans="1:26" ht="12.75" customHeight="1" x14ac:dyDescent="0.2">
      <c r="A550" s="127"/>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5"/>
    </row>
    <row r="551" spans="1:26" ht="12.75" customHeight="1" x14ac:dyDescent="0.2">
      <c r="A551" s="127"/>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5"/>
    </row>
    <row r="552" spans="1:26" ht="12.75" customHeight="1" x14ac:dyDescent="0.2">
      <c r="A552" s="127"/>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5"/>
    </row>
    <row r="553" spans="1:26" ht="12.75" customHeight="1" x14ac:dyDescent="0.2">
      <c r="A553" s="127"/>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5"/>
    </row>
    <row r="554" spans="1:26" ht="12.75" customHeight="1" x14ac:dyDescent="0.2">
      <c r="A554" s="127"/>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5"/>
    </row>
    <row r="555" spans="1:26" ht="12.75" customHeight="1" x14ac:dyDescent="0.2">
      <c r="A555" s="127"/>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5"/>
    </row>
    <row r="556" spans="1:26" ht="12.75" customHeight="1" x14ac:dyDescent="0.2">
      <c r="A556" s="127"/>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5"/>
    </row>
    <row r="557" spans="1:26" ht="12.75" customHeight="1" x14ac:dyDescent="0.2">
      <c r="A557" s="127"/>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5"/>
    </row>
    <row r="558" spans="1:26" ht="12.75" customHeight="1" x14ac:dyDescent="0.2">
      <c r="A558" s="127"/>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5"/>
    </row>
    <row r="559" spans="1:26" ht="12.75" customHeight="1" x14ac:dyDescent="0.2">
      <c r="A559" s="127"/>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5"/>
    </row>
    <row r="560" spans="1:26" ht="12.75" customHeight="1" x14ac:dyDescent="0.2">
      <c r="A560" s="127"/>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5"/>
    </row>
    <row r="561" spans="1:26" ht="12.75" customHeight="1" x14ac:dyDescent="0.2">
      <c r="A561" s="127"/>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5"/>
    </row>
    <row r="562" spans="1:26" ht="12.75" customHeight="1" x14ac:dyDescent="0.2">
      <c r="A562" s="127"/>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5"/>
    </row>
    <row r="563" spans="1:26" ht="12.75" customHeight="1" x14ac:dyDescent="0.2">
      <c r="A563" s="127"/>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5"/>
    </row>
    <row r="564" spans="1:26" ht="12.75" customHeight="1" x14ac:dyDescent="0.2">
      <c r="A564" s="127"/>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5"/>
    </row>
    <row r="565" spans="1:26" ht="12.75" customHeight="1" x14ac:dyDescent="0.2">
      <c r="A565" s="127"/>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5"/>
    </row>
    <row r="566" spans="1:26" ht="12.75" customHeight="1" x14ac:dyDescent="0.2">
      <c r="A566" s="127"/>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5"/>
    </row>
    <row r="567" spans="1:26" ht="12.75" customHeight="1" x14ac:dyDescent="0.2">
      <c r="A567" s="127"/>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5"/>
    </row>
    <row r="568" spans="1:26" ht="12.75" customHeight="1" x14ac:dyDescent="0.2">
      <c r="A568" s="127"/>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5"/>
    </row>
    <row r="569" spans="1:26" ht="12.75" customHeight="1" x14ac:dyDescent="0.2">
      <c r="A569" s="127"/>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5"/>
    </row>
    <row r="570" spans="1:26" ht="12.75" customHeight="1" x14ac:dyDescent="0.2">
      <c r="A570" s="127"/>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5"/>
    </row>
    <row r="571" spans="1:26" ht="12.75" customHeight="1" x14ac:dyDescent="0.2">
      <c r="A571" s="127"/>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5"/>
    </row>
    <row r="572" spans="1:26" ht="12.75" customHeight="1" x14ac:dyDescent="0.2">
      <c r="A572" s="127"/>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5"/>
    </row>
    <row r="573" spans="1:26" ht="12.75" customHeight="1" x14ac:dyDescent="0.2">
      <c r="A573" s="127"/>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5"/>
    </row>
    <row r="574" spans="1:26" ht="12.75" customHeight="1" x14ac:dyDescent="0.2">
      <c r="A574" s="127"/>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5"/>
    </row>
    <row r="575" spans="1:26" ht="12.75" customHeight="1" x14ac:dyDescent="0.2">
      <c r="A575" s="127"/>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5"/>
    </row>
    <row r="576" spans="1:26" ht="12.75" customHeight="1" x14ac:dyDescent="0.2">
      <c r="A576" s="127"/>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5"/>
    </row>
    <row r="577" spans="1:26" ht="12.75" customHeight="1" x14ac:dyDescent="0.2">
      <c r="A577" s="127"/>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5"/>
    </row>
    <row r="578" spans="1:26" ht="12.75" customHeight="1" x14ac:dyDescent="0.2">
      <c r="A578" s="127"/>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5"/>
    </row>
    <row r="579" spans="1:26" ht="12.75" customHeight="1" x14ac:dyDescent="0.2">
      <c r="A579" s="127"/>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5"/>
    </row>
    <row r="580" spans="1:26" ht="12.75" customHeight="1" x14ac:dyDescent="0.2">
      <c r="A580" s="127"/>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5"/>
    </row>
    <row r="581" spans="1:26" ht="12.75" customHeight="1" x14ac:dyDescent="0.2">
      <c r="A581" s="127"/>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5"/>
    </row>
    <row r="582" spans="1:26" ht="12.75" customHeight="1" x14ac:dyDescent="0.2">
      <c r="A582" s="127"/>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5"/>
    </row>
    <row r="583" spans="1:26" ht="12.75" customHeight="1" x14ac:dyDescent="0.2">
      <c r="A583" s="127"/>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5"/>
    </row>
    <row r="584" spans="1:26" ht="12.75" customHeight="1" x14ac:dyDescent="0.2">
      <c r="A584" s="127"/>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5"/>
    </row>
    <row r="585" spans="1:26" ht="12.75" customHeight="1" x14ac:dyDescent="0.2">
      <c r="A585" s="127"/>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5"/>
    </row>
    <row r="586" spans="1:26" ht="12.75" customHeight="1" x14ac:dyDescent="0.2">
      <c r="A586" s="127"/>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5"/>
    </row>
    <row r="587" spans="1:26" ht="12.75" customHeight="1" x14ac:dyDescent="0.2">
      <c r="A587" s="127"/>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5"/>
    </row>
    <row r="588" spans="1:26" ht="12.75" customHeight="1" x14ac:dyDescent="0.2">
      <c r="A588" s="127"/>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5"/>
    </row>
    <row r="589" spans="1:26" ht="12.75" customHeight="1" x14ac:dyDescent="0.2">
      <c r="A589" s="127"/>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5"/>
    </row>
    <row r="590" spans="1:26" ht="12.75" customHeight="1" x14ac:dyDescent="0.2">
      <c r="A590" s="127"/>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5"/>
    </row>
    <row r="591" spans="1:26" ht="12.75" customHeight="1" x14ac:dyDescent="0.2">
      <c r="A591" s="127"/>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5"/>
    </row>
    <row r="592" spans="1:26" ht="12.75" customHeight="1" x14ac:dyDescent="0.2">
      <c r="A592" s="127"/>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5"/>
    </row>
    <row r="593" spans="1:26" ht="12.75" customHeight="1" x14ac:dyDescent="0.2">
      <c r="A593" s="127"/>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5"/>
    </row>
    <row r="594" spans="1:26" ht="12.75" customHeight="1" x14ac:dyDescent="0.2">
      <c r="A594" s="127"/>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5"/>
    </row>
    <row r="595" spans="1:26" ht="12.75" customHeight="1" x14ac:dyDescent="0.2">
      <c r="A595" s="127"/>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5"/>
    </row>
    <row r="596" spans="1:26" ht="12.75" customHeight="1" x14ac:dyDescent="0.2">
      <c r="A596" s="127"/>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5"/>
    </row>
    <row r="597" spans="1:26" ht="12.75" customHeight="1" x14ac:dyDescent="0.2">
      <c r="A597" s="127"/>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5"/>
    </row>
    <row r="598" spans="1:26" ht="12.75" customHeight="1" x14ac:dyDescent="0.2">
      <c r="A598" s="127"/>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5"/>
    </row>
    <row r="599" spans="1:26" ht="12.75" customHeight="1" x14ac:dyDescent="0.2">
      <c r="A599" s="127"/>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5"/>
    </row>
    <row r="600" spans="1:26" ht="12.75" customHeight="1" x14ac:dyDescent="0.2">
      <c r="A600" s="127"/>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5"/>
    </row>
    <row r="601" spans="1:26" ht="12.75" customHeight="1" x14ac:dyDescent="0.2">
      <c r="A601" s="127"/>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5"/>
    </row>
    <row r="602" spans="1:26" ht="12.75" customHeight="1" x14ac:dyDescent="0.2">
      <c r="A602" s="127"/>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5"/>
    </row>
    <row r="603" spans="1:26" ht="12.75" customHeight="1" x14ac:dyDescent="0.2">
      <c r="A603" s="127"/>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5"/>
    </row>
    <row r="604" spans="1:26" ht="12.75" customHeight="1" x14ac:dyDescent="0.2">
      <c r="A604" s="127"/>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5"/>
    </row>
    <row r="605" spans="1:26" ht="12.75" customHeight="1" x14ac:dyDescent="0.2">
      <c r="A605" s="127"/>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5"/>
    </row>
    <row r="606" spans="1:26" ht="12.75" customHeight="1" x14ac:dyDescent="0.2">
      <c r="A606" s="127"/>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5"/>
    </row>
    <row r="607" spans="1:26" ht="12.75" customHeight="1" x14ac:dyDescent="0.2">
      <c r="A607" s="127"/>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5"/>
    </row>
    <row r="608" spans="1:26" ht="12.75" customHeight="1" x14ac:dyDescent="0.2">
      <c r="A608" s="127"/>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5"/>
    </row>
    <row r="609" spans="1:26" ht="12.75" customHeight="1" x14ac:dyDescent="0.2">
      <c r="A609" s="127"/>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5"/>
    </row>
    <row r="610" spans="1:26" ht="12.75" customHeight="1" x14ac:dyDescent="0.2">
      <c r="A610" s="127"/>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5"/>
    </row>
    <row r="611" spans="1:26" ht="12.75" customHeight="1" x14ac:dyDescent="0.2">
      <c r="A611" s="127"/>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5"/>
    </row>
    <row r="612" spans="1:26" ht="12.75" customHeight="1" x14ac:dyDescent="0.2">
      <c r="A612" s="127"/>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5"/>
    </row>
    <row r="613" spans="1:26" ht="12.75" customHeight="1" x14ac:dyDescent="0.2">
      <c r="A613" s="127"/>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5"/>
    </row>
    <row r="614" spans="1:26" ht="12.75" customHeight="1" x14ac:dyDescent="0.2">
      <c r="A614" s="127"/>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5"/>
    </row>
    <row r="615" spans="1:26" ht="12.75" customHeight="1" x14ac:dyDescent="0.2">
      <c r="A615" s="127"/>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5"/>
    </row>
    <row r="616" spans="1:26" ht="12.75" customHeight="1" x14ac:dyDescent="0.2">
      <c r="A616" s="127"/>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5"/>
    </row>
    <row r="617" spans="1:26" ht="12.75" customHeight="1" x14ac:dyDescent="0.2">
      <c r="A617" s="127"/>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5"/>
    </row>
    <row r="618" spans="1:26" ht="12.75" customHeight="1" x14ac:dyDescent="0.2">
      <c r="A618" s="127"/>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5"/>
    </row>
    <row r="619" spans="1:26" ht="12.75" customHeight="1" x14ac:dyDescent="0.2">
      <c r="A619" s="127"/>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5"/>
    </row>
    <row r="620" spans="1:26" ht="12.75" customHeight="1" x14ac:dyDescent="0.2">
      <c r="A620" s="127"/>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5"/>
    </row>
    <row r="621" spans="1:26" ht="12.75" customHeight="1" x14ac:dyDescent="0.2">
      <c r="A621" s="127"/>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5"/>
    </row>
    <row r="622" spans="1:26" ht="12.75" customHeight="1" x14ac:dyDescent="0.2">
      <c r="A622" s="127"/>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5"/>
    </row>
    <row r="623" spans="1:26" ht="12.75" customHeight="1" x14ac:dyDescent="0.2">
      <c r="A623" s="127"/>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5"/>
    </row>
    <row r="624" spans="1:26" ht="12.75" customHeight="1" x14ac:dyDescent="0.2">
      <c r="A624" s="127"/>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5"/>
    </row>
    <row r="625" spans="1:26" ht="12.75" customHeight="1" x14ac:dyDescent="0.2">
      <c r="A625" s="127"/>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5"/>
    </row>
    <row r="626" spans="1:26" ht="12.75" customHeight="1" x14ac:dyDescent="0.2">
      <c r="A626" s="127"/>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5"/>
    </row>
    <row r="627" spans="1:26" ht="12.75" customHeight="1" x14ac:dyDescent="0.2">
      <c r="A627" s="127"/>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5"/>
    </row>
    <row r="628" spans="1:26" ht="12.75" customHeight="1" x14ac:dyDescent="0.2">
      <c r="A628" s="127"/>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5"/>
    </row>
    <row r="629" spans="1:26" ht="12.75" customHeight="1" x14ac:dyDescent="0.2">
      <c r="A629" s="127"/>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5"/>
    </row>
    <row r="630" spans="1:26" ht="12.75" customHeight="1" x14ac:dyDescent="0.2">
      <c r="A630" s="127"/>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5"/>
    </row>
    <row r="631" spans="1:26" ht="12.75" customHeight="1" x14ac:dyDescent="0.2">
      <c r="A631" s="127"/>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5"/>
    </row>
    <row r="632" spans="1:26" ht="12.75" customHeight="1" x14ac:dyDescent="0.2">
      <c r="A632" s="127"/>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5"/>
    </row>
    <row r="633" spans="1:26" ht="12.75" customHeight="1" x14ac:dyDescent="0.2">
      <c r="A633" s="127"/>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5"/>
    </row>
    <row r="634" spans="1:26" ht="12.75" customHeight="1" x14ac:dyDescent="0.2">
      <c r="A634" s="127"/>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5"/>
    </row>
    <row r="635" spans="1:26" ht="12.75" customHeight="1" x14ac:dyDescent="0.2">
      <c r="A635" s="127"/>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5"/>
    </row>
    <row r="636" spans="1:26" ht="12.75" customHeight="1" x14ac:dyDescent="0.2">
      <c r="A636" s="127"/>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5"/>
    </row>
    <row r="637" spans="1:26" ht="12.75" customHeight="1" x14ac:dyDescent="0.2">
      <c r="A637" s="127"/>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5"/>
    </row>
    <row r="638" spans="1:26" ht="12.75" customHeight="1" x14ac:dyDescent="0.2">
      <c r="A638" s="127"/>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5"/>
    </row>
    <row r="639" spans="1:26" ht="12.75" customHeight="1" x14ac:dyDescent="0.2">
      <c r="A639" s="127"/>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5"/>
    </row>
    <row r="640" spans="1:26" ht="12.75" customHeight="1" x14ac:dyDescent="0.2">
      <c r="A640" s="127"/>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5"/>
    </row>
    <row r="641" spans="1:26" ht="12.75" customHeight="1" x14ac:dyDescent="0.2">
      <c r="A641" s="127"/>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5"/>
    </row>
    <row r="642" spans="1:26" ht="12.75" customHeight="1" x14ac:dyDescent="0.2">
      <c r="A642" s="127"/>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5"/>
    </row>
    <row r="643" spans="1:26" ht="12.75" customHeight="1" x14ac:dyDescent="0.2">
      <c r="A643" s="127"/>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5"/>
    </row>
    <row r="644" spans="1:26" ht="12.75" customHeight="1" x14ac:dyDescent="0.2">
      <c r="A644" s="127"/>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5"/>
    </row>
    <row r="645" spans="1:26" ht="12.75" customHeight="1" x14ac:dyDescent="0.2">
      <c r="A645" s="127"/>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5"/>
    </row>
    <row r="646" spans="1:26" ht="12.75" customHeight="1" x14ac:dyDescent="0.2">
      <c r="A646" s="127"/>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5"/>
    </row>
    <row r="647" spans="1:26" ht="12.75" customHeight="1" x14ac:dyDescent="0.2">
      <c r="A647" s="127"/>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5"/>
    </row>
    <row r="648" spans="1:26" ht="12.75" customHeight="1" x14ac:dyDescent="0.2">
      <c r="A648" s="127"/>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5"/>
    </row>
    <row r="649" spans="1:26" ht="12.75" customHeight="1" x14ac:dyDescent="0.2">
      <c r="A649" s="127"/>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5"/>
    </row>
    <row r="650" spans="1:26" ht="12.75" customHeight="1" x14ac:dyDescent="0.2">
      <c r="A650" s="127"/>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5"/>
    </row>
    <row r="651" spans="1:26" ht="12.75" customHeight="1" x14ac:dyDescent="0.2">
      <c r="A651" s="127"/>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5"/>
    </row>
    <row r="652" spans="1:26" ht="12.75" customHeight="1" x14ac:dyDescent="0.2">
      <c r="A652" s="127"/>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5"/>
    </row>
    <row r="653" spans="1:26" ht="12.75" customHeight="1" x14ac:dyDescent="0.2">
      <c r="A653" s="127"/>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5"/>
    </row>
    <row r="654" spans="1:26" ht="12.75" customHeight="1" x14ac:dyDescent="0.2">
      <c r="A654" s="127"/>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5"/>
    </row>
    <row r="655" spans="1:26" ht="12.75" customHeight="1" x14ac:dyDescent="0.2">
      <c r="A655" s="127"/>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5"/>
    </row>
    <row r="656" spans="1:26" ht="12.75" customHeight="1" x14ac:dyDescent="0.2">
      <c r="A656" s="127"/>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5"/>
    </row>
    <row r="657" spans="1:26" ht="12.75" customHeight="1" x14ac:dyDescent="0.2">
      <c r="A657" s="127"/>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5"/>
    </row>
    <row r="658" spans="1:26" ht="12.75" customHeight="1" x14ac:dyDescent="0.2">
      <c r="A658" s="127"/>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5"/>
    </row>
    <row r="659" spans="1:26" ht="12.75" customHeight="1" x14ac:dyDescent="0.2">
      <c r="A659" s="127"/>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5"/>
    </row>
    <row r="660" spans="1:26" ht="12.75" customHeight="1" x14ac:dyDescent="0.2">
      <c r="A660" s="127"/>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5"/>
    </row>
    <row r="661" spans="1:26" ht="12.75" customHeight="1" x14ac:dyDescent="0.2">
      <c r="A661" s="127"/>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5"/>
    </row>
    <row r="662" spans="1:26" ht="12.75" customHeight="1" x14ac:dyDescent="0.2">
      <c r="A662" s="127"/>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5"/>
    </row>
    <row r="663" spans="1:26" ht="12.75" customHeight="1" x14ac:dyDescent="0.2">
      <c r="A663" s="127"/>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5"/>
    </row>
    <row r="664" spans="1:26" ht="12.75" customHeight="1" x14ac:dyDescent="0.2">
      <c r="A664" s="127"/>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5"/>
    </row>
    <row r="665" spans="1:26" ht="12.75" customHeight="1" x14ac:dyDescent="0.2">
      <c r="A665" s="127"/>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5"/>
    </row>
    <row r="666" spans="1:26" ht="12.75" customHeight="1" x14ac:dyDescent="0.2">
      <c r="A666" s="127"/>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5"/>
    </row>
    <row r="667" spans="1:26" ht="12.75" customHeight="1" x14ac:dyDescent="0.2">
      <c r="A667" s="127"/>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5"/>
    </row>
    <row r="668" spans="1:26" ht="12.75" customHeight="1" x14ac:dyDescent="0.2">
      <c r="A668" s="127"/>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5"/>
    </row>
    <row r="669" spans="1:26" ht="12.75" customHeight="1" x14ac:dyDescent="0.2">
      <c r="A669" s="127"/>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5"/>
    </row>
    <row r="670" spans="1:26" ht="12.75" customHeight="1" x14ac:dyDescent="0.2">
      <c r="A670" s="127"/>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5"/>
    </row>
    <row r="671" spans="1:26" ht="12.75" customHeight="1" x14ac:dyDescent="0.2">
      <c r="A671" s="127"/>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5"/>
    </row>
    <row r="672" spans="1:26" ht="12.75" customHeight="1" x14ac:dyDescent="0.2">
      <c r="A672" s="127"/>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5"/>
    </row>
    <row r="673" spans="1:26" ht="12.75" customHeight="1" x14ac:dyDescent="0.2">
      <c r="A673" s="127"/>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5"/>
    </row>
    <row r="674" spans="1:26" ht="12.75" customHeight="1" x14ac:dyDescent="0.2">
      <c r="A674" s="127"/>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5"/>
    </row>
    <row r="675" spans="1:26" ht="12.75" customHeight="1" x14ac:dyDescent="0.2">
      <c r="A675" s="127"/>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5"/>
    </row>
    <row r="676" spans="1:26" ht="12.75" customHeight="1" x14ac:dyDescent="0.2">
      <c r="A676" s="127"/>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5"/>
    </row>
    <row r="677" spans="1:26" ht="12.75" customHeight="1" x14ac:dyDescent="0.2">
      <c r="A677" s="127"/>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5"/>
    </row>
    <row r="678" spans="1:26" ht="12.75" customHeight="1" x14ac:dyDescent="0.2">
      <c r="A678" s="127"/>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5"/>
    </row>
    <row r="679" spans="1:26" ht="12.75" customHeight="1" x14ac:dyDescent="0.2">
      <c r="A679" s="127"/>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5"/>
    </row>
    <row r="680" spans="1:26" ht="12.75" customHeight="1" x14ac:dyDescent="0.2">
      <c r="A680" s="127"/>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5"/>
    </row>
    <row r="681" spans="1:26" ht="12.75" customHeight="1" x14ac:dyDescent="0.2">
      <c r="A681" s="127"/>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5"/>
    </row>
    <row r="682" spans="1:26" ht="12.75" customHeight="1" x14ac:dyDescent="0.2">
      <c r="A682" s="127"/>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5"/>
    </row>
    <row r="683" spans="1:26" ht="12.75" customHeight="1" x14ac:dyDescent="0.2">
      <c r="A683" s="127"/>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5"/>
    </row>
    <row r="684" spans="1:26" ht="12.75" customHeight="1" x14ac:dyDescent="0.2">
      <c r="A684" s="127"/>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5"/>
    </row>
    <row r="685" spans="1:26" ht="12.75" customHeight="1" x14ac:dyDescent="0.2">
      <c r="A685" s="127"/>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5"/>
    </row>
    <row r="686" spans="1:26" ht="12.75" customHeight="1" x14ac:dyDescent="0.2">
      <c r="A686" s="127"/>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5"/>
    </row>
    <row r="687" spans="1:26" ht="12.75" customHeight="1" x14ac:dyDescent="0.2">
      <c r="A687" s="127"/>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5"/>
    </row>
    <row r="688" spans="1:26" ht="12.75" customHeight="1" x14ac:dyDescent="0.2">
      <c r="A688" s="127"/>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5"/>
    </row>
    <row r="689" spans="1:26" ht="12.75" customHeight="1" x14ac:dyDescent="0.2">
      <c r="A689" s="127"/>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5"/>
    </row>
    <row r="690" spans="1:26" ht="12.75" customHeight="1" x14ac:dyDescent="0.2">
      <c r="A690" s="127"/>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5"/>
    </row>
    <row r="691" spans="1:26" ht="12.75" customHeight="1" x14ac:dyDescent="0.2">
      <c r="A691" s="127"/>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5"/>
    </row>
    <row r="692" spans="1:26" ht="12.75" customHeight="1" x14ac:dyDescent="0.2">
      <c r="A692" s="127"/>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5"/>
    </row>
    <row r="693" spans="1:26" ht="12.75" customHeight="1" x14ac:dyDescent="0.2">
      <c r="A693" s="127"/>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5"/>
    </row>
    <row r="694" spans="1:26" ht="12.75" customHeight="1" x14ac:dyDescent="0.2">
      <c r="A694" s="127"/>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5"/>
    </row>
    <row r="695" spans="1:26" ht="12.75" customHeight="1" x14ac:dyDescent="0.2">
      <c r="A695" s="127"/>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5"/>
    </row>
    <row r="696" spans="1:26" ht="12.75" customHeight="1" x14ac:dyDescent="0.2">
      <c r="A696" s="127"/>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5"/>
    </row>
    <row r="697" spans="1:26" ht="12.75" customHeight="1" x14ac:dyDescent="0.2">
      <c r="A697" s="127"/>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5"/>
    </row>
    <row r="698" spans="1:26" ht="12.75" customHeight="1" x14ac:dyDescent="0.2">
      <c r="A698" s="127"/>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5"/>
    </row>
    <row r="699" spans="1:26" ht="12.75" customHeight="1" x14ac:dyDescent="0.2">
      <c r="A699" s="127"/>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5"/>
    </row>
    <row r="700" spans="1:26" ht="12.75" customHeight="1" x14ac:dyDescent="0.2">
      <c r="A700" s="127"/>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5"/>
    </row>
    <row r="701" spans="1:26" ht="12.75" customHeight="1" x14ac:dyDescent="0.2">
      <c r="A701" s="127"/>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5"/>
    </row>
    <row r="702" spans="1:26" ht="12.75" customHeight="1" x14ac:dyDescent="0.2">
      <c r="A702" s="127"/>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5"/>
    </row>
    <row r="703" spans="1:26" ht="12.75" customHeight="1" x14ac:dyDescent="0.2">
      <c r="A703" s="127"/>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5"/>
    </row>
    <row r="704" spans="1:26" ht="12.75" customHeight="1" x14ac:dyDescent="0.2">
      <c r="A704" s="127"/>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5"/>
    </row>
    <row r="705" spans="1:26" ht="12.75" customHeight="1" x14ac:dyDescent="0.2">
      <c r="A705" s="127"/>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5"/>
    </row>
    <row r="706" spans="1:26" ht="12.75" customHeight="1" x14ac:dyDescent="0.2">
      <c r="A706" s="127"/>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5"/>
    </row>
    <row r="707" spans="1:26" ht="12.75" customHeight="1" x14ac:dyDescent="0.2">
      <c r="A707" s="127"/>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5"/>
    </row>
    <row r="708" spans="1:26" ht="12.75" customHeight="1" x14ac:dyDescent="0.2">
      <c r="A708" s="127"/>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5"/>
    </row>
    <row r="709" spans="1:26" ht="12.75" customHeight="1" x14ac:dyDescent="0.2">
      <c r="A709" s="127"/>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5"/>
    </row>
    <row r="710" spans="1:26" ht="12.75" customHeight="1" x14ac:dyDescent="0.2">
      <c r="A710" s="127"/>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5"/>
    </row>
    <row r="711" spans="1:26" ht="12.75" customHeight="1" x14ac:dyDescent="0.2">
      <c r="A711" s="127"/>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5"/>
    </row>
    <row r="712" spans="1:26" ht="12.75" customHeight="1" x14ac:dyDescent="0.2">
      <c r="A712" s="127"/>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5"/>
    </row>
    <row r="713" spans="1:26" ht="12.75" customHeight="1" x14ac:dyDescent="0.2">
      <c r="A713" s="127"/>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5"/>
    </row>
    <row r="714" spans="1:26" ht="12.75" customHeight="1" x14ac:dyDescent="0.2">
      <c r="A714" s="127"/>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5"/>
    </row>
    <row r="715" spans="1:26" ht="12.75" customHeight="1" x14ac:dyDescent="0.2">
      <c r="A715" s="127"/>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5"/>
    </row>
    <row r="716" spans="1:26" ht="12.75" customHeight="1" x14ac:dyDescent="0.2">
      <c r="A716" s="127"/>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5"/>
    </row>
    <row r="717" spans="1:26" ht="12.75" customHeight="1" x14ac:dyDescent="0.2">
      <c r="A717" s="127"/>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5"/>
    </row>
    <row r="718" spans="1:26" ht="12.75" customHeight="1" x14ac:dyDescent="0.2">
      <c r="A718" s="127"/>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5"/>
    </row>
    <row r="719" spans="1:26" ht="12.75" customHeight="1" x14ac:dyDescent="0.2">
      <c r="A719" s="127"/>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5"/>
    </row>
    <row r="720" spans="1:26" ht="12.75" customHeight="1" x14ac:dyDescent="0.2">
      <c r="A720" s="127"/>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5"/>
    </row>
    <row r="721" spans="1:26" ht="12.75" customHeight="1" x14ac:dyDescent="0.2">
      <c r="A721" s="127"/>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5"/>
    </row>
    <row r="722" spans="1:26" ht="12.75" customHeight="1" x14ac:dyDescent="0.2">
      <c r="A722" s="127"/>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5"/>
    </row>
    <row r="723" spans="1:26" ht="12.75" customHeight="1" x14ac:dyDescent="0.2">
      <c r="A723" s="127"/>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5"/>
    </row>
    <row r="724" spans="1:26" ht="12.75" customHeight="1" x14ac:dyDescent="0.2">
      <c r="A724" s="127"/>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5"/>
    </row>
    <row r="725" spans="1:26" ht="12.75" customHeight="1" x14ac:dyDescent="0.2">
      <c r="A725" s="127"/>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5"/>
    </row>
    <row r="726" spans="1:26" ht="12.75" customHeight="1" x14ac:dyDescent="0.2">
      <c r="A726" s="127"/>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5"/>
    </row>
    <row r="727" spans="1:26" ht="12.75" customHeight="1" x14ac:dyDescent="0.2">
      <c r="A727" s="127"/>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5"/>
    </row>
    <row r="728" spans="1:26" ht="12.75" customHeight="1" x14ac:dyDescent="0.2">
      <c r="A728" s="127"/>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5"/>
    </row>
    <row r="729" spans="1:26" ht="12.75" customHeight="1" x14ac:dyDescent="0.2">
      <c r="A729" s="127"/>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5"/>
    </row>
    <row r="730" spans="1:26" ht="12.75" customHeight="1" x14ac:dyDescent="0.2">
      <c r="A730" s="127"/>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5"/>
    </row>
    <row r="731" spans="1:26" ht="12.75" customHeight="1" x14ac:dyDescent="0.2">
      <c r="A731" s="127"/>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5"/>
    </row>
    <row r="732" spans="1:26" ht="12.75" customHeight="1" x14ac:dyDescent="0.2">
      <c r="A732" s="127"/>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5"/>
    </row>
    <row r="733" spans="1:26" ht="12.75" customHeight="1" x14ac:dyDescent="0.2">
      <c r="A733" s="127"/>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5"/>
    </row>
    <row r="734" spans="1:26" ht="12.75" customHeight="1" x14ac:dyDescent="0.2">
      <c r="A734" s="127"/>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5"/>
    </row>
    <row r="735" spans="1:26" ht="12.75" customHeight="1" x14ac:dyDescent="0.2">
      <c r="A735" s="127"/>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5"/>
    </row>
    <row r="736" spans="1:26" ht="12.75" customHeight="1" x14ac:dyDescent="0.2">
      <c r="A736" s="127"/>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5"/>
    </row>
    <row r="737" spans="1:26" ht="12.75" customHeight="1" x14ac:dyDescent="0.2">
      <c r="A737" s="127"/>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5"/>
    </row>
    <row r="738" spans="1:26" ht="12.75" customHeight="1" x14ac:dyDescent="0.2">
      <c r="A738" s="127"/>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5"/>
    </row>
    <row r="739" spans="1:26" ht="12.75" customHeight="1" x14ac:dyDescent="0.2">
      <c r="A739" s="127"/>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5"/>
    </row>
    <row r="740" spans="1:26" ht="12.75" customHeight="1" x14ac:dyDescent="0.2">
      <c r="A740" s="127"/>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5"/>
    </row>
    <row r="741" spans="1:26" ht="12.75" customHeight="1" x14ac:dyDescent="0.2">
      <c r="A741" s="127"/>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5"/>
    </row>
    <row r="742" spans="1:26" ht="12.75" customHeight="1" x14ac:dyDescent="0.2">
      <c r="A742" s="127"/>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5"/>
    </row>
    <row r="743" spans="1:26" ht="12.75" customHeight="1" x14ac:dyDescent="0.2">
      <c r="A743" s="127"/>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5"/>
    </row>
    <row r="744" spans="1:26" ht="12.75" customHeight="1" x14ac:dyDescent="0.2">
      <c r="A744" s="127"/>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5"/>
    </row>
    <row r="745" spans="1:26" ht="12.75" customHeight="1" x14ac:dyDescent="0.2">
      <c r="A745" s="127"/>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5"/>
    </row>
    <row r="746" spans="1:26" ht="12.75" customHeight="1" x14ac:dyDescent="0.2">
      <c r="A746" s="127"/>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5"/>
    </row>
    <row r="747" spans="1:26" ht="12.75" customHeight="1" x14ac:dyDescent="0.2">
      <c r="A747" s="127"/>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5"/>
    </row>
    <row r="748" spans="1:26" ht="12.75" customHeight="1" x14ac:dyDescent="0.2">
      <c r="A748" s="127"/>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5"/>
    </row>
    <row r="749" spans="1:26" ht="12.75" customHeight="1" x14ac:dyDescent="0.2">
      <c r="A749" s="127"/>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5"/>
    </row>
    <row r="750" spans="1:26" ht="12.75" customHeight="1" x14ac:dyDescent="0.2">
      <c r="A750" s="127"/>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5"/>
    </row>
    <row r="751" spans="1:26" ht="12.75" customHeight="1" x14ac:dyDescent="0.2">
      <c r="A751" s="127"/>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5"/>
    </row>
    <row r="752" spans="1:26" ht="12.75" customHeight="1" x14ac:dyDescent="0.2">
      <c r="A752" s="127"/>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5"/>
    </row>
    <row r="753" spans="1:26" ht="12.75" customHeight="1" x14ac:dyDescent="0.2">
      <c r="A753" s="127"/>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5"/>
    </row>
    <row r="754" spans="1:26" ht="12.75" customHeight="1" x14ac:dyDescent="0.2">
      <c r="A754" s="127"/>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5"/>
    </row>
    <row r="755" spans="1:26" ht="12.75" customHeight="1" x14ac:dyDescent="0.2">
      <c r="A755" s="127"/>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5"/>
    </row>
    <row r="756" spans="1:26" ht="12.75" customHeight="1" x14ac:dyDescent="0.2">
      <c r="A756" s="127"/>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5"/>
    </row>
    <row r="757" spans="1:26" ht="12.75" customHeight="1" x14ac:dyDescent="0.2">
      <c r="A757" s="127"/>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5"/>
    </row>
    <row r="758" spans="1:26" ht="12.75" customHeight="1" x14ac:dyDescent="0.2">
      <c r="A758" s="127"/>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5"/>
    </row>
    <row r="759" spans="1:26" ht="12.75" customHeight="1" x14ac:dyDescent="0.2">
      <c r="A759" s="127"/>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5"/>
    </row>
    <row r="760" spans="1:26" ht="12.75" customHeight="1" x14ac:dyDescent="0.2">
      <c r="A760" s="127"/>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5"/>
    </row>
    <row r="761" spans="1:26" ht="12.75" customHeight="1" x14ac:dyDescent="0.2">
      <c r="A761" s="127"/>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5"/>
    </row>
    <row r="762" spans="1:26" ht="12.75" customHeight="1" x14ac:dyDescent="0.2">
      <c r="A762" s="127"/>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5"/>
    </row>
    <row r="763" spans="1:26" ht="12.75" customHeight="1" x14ac:dyDescent="0.2">
      <c r="A763" s="127"/>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5"/>
    </row>
    <row r="764" spans="1:26" ht="12.75" customHeight="1" x14ac:dyDescent="0.2">
      <c r="A764" s="127"/>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5"/>
    </row>
    <row r="765" spans="1:26" ht="12.75" customHeight="1" x14ac:dyDescent="0.2">
      <c r="A765" s="127"/>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5"/>
    </row>
    <row r="766" spans="1:26" ht="12.75" customHeight="1" x14ac:dyDescent="0.2">
      <c r="A766" s="127"/>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5"/>
    </row>
    <row r="767" spans="1:26" ht="12.75" customHeight="1" x14ac:dyDescent="0.2">
      <c r="A767" s="127"/>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5"/>
    </row>
    <row r="768" spans="1:26" ht="12.75" customHeight="1" x14ac:dyDescent="0.2">
      <c r="A768" s="127"/>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5"/>
    </row>
    <row r="769" spans="1:26" ht="12.75" customHeight="1" x14ac:dyDescent="0.2">
      <c r="A769" s="127"/>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5"/>
    </row>
    <row r="770" spans="1:26" ht="12.75" customHeight="1" x14ac:dyDescent="0.2">
      <c r="A770" s="127"/>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5"/>
    </row>
    <row r="771" spans="1:26" ht="12.75" customHeight="1" x14ac:dyDescent="0.2">
      <c r="A771" s="127"/>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5"/>
    </row>
    <row r="772" spans="1:26" ht="12.75" customHeight="1" x14ac:dyDescent="0.2">
      <c r="A772" s="127"/>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5"/>
    </row>
    <row r="773" spans="1:26" ht="12.75" customHeight="1" x14ac:dyDescent="0.2">
      <c r="A773" s="127"/>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5"/>
    </row>
    <row r="774" spans="1:26" ht="12.75" customHeight="1" x14ac:dyDescent="0.2">
      <c r="A774" s="127"/>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5"/>
    </row>
    <row r="775" spans="1:26" ht="12.75" customHeight="1" x14ac:dyDescent="0.2">
      <c r="A775" s="127"/>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5"/>
    </row>
    <row r="776" spans="1:26" ht="12.75" customHeight="1" x14ac:dyDescent="0.2">
      <c r="A776" s="127"/>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5"/>
    </row>
    <row r="777" spans="1:26" ht="12.75" customHeight="1" x14ac:dyDescent="0.2">
      <c r="A777" s="127"/>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5"/>
    </row>
    <row r="778" spans="1:26" ht="12.75" customHeight="1" x14ac:dyDescent="0.2">
      <c r="A778" s="127"/>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5"/>
    </row>
    <row r="779" spans="1:26" ht="12.75" customHeight="1" x14ac:dyDescent="0.2">
      <c r="A779" s="127"/>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5"/>
    </row>
    <row r="780" spans="1:26" ht="12.75" customHeight="1" x14ac:dyDescent="0.2">
      <c r="A780" s="127"/>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5"/>
    </row>
    <row r="781" spans="1:26" ht="12.75" customHeight="1" x14ac:dyDescent="0.2">
      <c r="A781" s="127"/>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5"/>
    </row>
    <row r="782" spans="1:26" ht="12.75" customHeight="1" x14ac:dyDescent="0.2">
      <c r="A782" s="127"/>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5"/>
    </row>
    <row r="783" spans="1:26" ht="12.75" customHeight="1" x14ac:dyDescent="0.2">
      <c r="A783" s="127"/>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5"/>
    </row>
    <row r="784" spans="1:26" ht="12.75" customHeight="1" x14ac:dyDescent="0.2">
      <c r="A784" s="127"/>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5"/>
    </row>
    <row r="785" spans="1:26" ht="12.75" customHeight="1" x14ac:dyDescent="0.2">
      <c r="A785" s="127"/>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5"/>
    </row>
    <row r="786" spans="1:26" ht="12.75" customHeight="1" x14ac:dyDescent="0.2">
      <c r="A786" s="127"/>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5"/>
    </row>
    <row r="787" spans="1:26" ht="12.75" customHeight="1" x14ac:dyDescent="0.2">
      <c r="A787" s="127"/>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5"/>
    </row>
    <row r="788" spans="1:26" ht="12.75" customHeight="1" x14ac:dyDescent="0.2">
      <c r="A788" s="127"/>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5"/>
    </row>
    <row r="789" spans="1:26" ht="12.75" customHeight="1" x14ac:dyDescent="0.2">
      <c r="A789" s="127"/>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5"/>
    </row>
    <row r="790" spans="1:26" ht="12.75" customHeight="1" x14ac:dyDescent="0.2">
      <c r="A790" s="127"/>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5"/>
    </row>
    <row r="791" spans="1:26" ht="12.75" customHeight="1" x14ac:dyDescent="0.2">
      <c r="A791" s="127"/>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5"/>
    </row>
    <row r="792" spans="1:26" ht="12.75" customHeight="1" x14ac:dyDescent="0.2">
      <c r="A792" s="127"/>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5"/>
    </row>
    <row r="793" spans="1:26" ht="12.75" customHeight="1" x14ac:dyDescent="0.2">
      <c r="A793" s="127"/>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5"/>
    </row>
    <row r="794" spans="1:26" ht="12.75" customHeight="1" x14ac:dyDescent="0.2">
      <c r="A794" s="127"/>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5"/>
    </row>
    <row r="795" spans="1:26" ht="12.75" customHeight="1" x14ac:dyDescent="0.2">
      <c r="A795" s="127"/>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5"/>
    </row>
    <row r="796" spans="1:26" ht="12.75" customHeight="1" x14ac:dyDescent="0.2">
      <c r="A796" s="127"/>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5"/>
    </row>
    <row r="797" spans="1:26" ht="12.75" customHeight="1" x14ac:dyDescent="0.2">
      <c r="A797" s="127"/>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5"/>
    </row>
    <row r="798" spans="1:26" ht="12.75" customHeight="1" x14ac:dyDescent="0.2">
      <c r="A798" s="127"/>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5"/>
    </row>
    <row r="799" spans="1:26" ht="12.75" customHeight="1" x14ac:dyDescent="0.2">
      <c r="A799" s="127"/>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5"/>
    </row>
    <row r="800" spans="1:26" ht="12.75" customHeight="1" x14ac:dyDescent="0.2">
      <c r="A800" s="127"/>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5"/>
    </row>
    <row r="801" spans="1:26" ht="12.75" customHeight="1" x14ac:dyDescent="0.2">
      <c r="A801" s="127"/>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5"/>
    </row>
    <row r="802" spans="1:26" ht="12.75" customHeight="1" x14ac:dyDescent="0.2">
      <c r="A802" s="127"/>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5"/>
    </row>
    <row r="803" spans="1:26" ht="12.75" customHeight="1" x14ac:dyDescent="0.2">
      <c r="A803" s="127"/>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5"/>
    </row>
    <row r="804" spans="1:26" ht="12.75" customHeight="1" x14ac:dyDescent="0.2">
      <c r="A804" s="127"/>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5"/>
    </row>
    <row r="805" spans="1:26" ht="12.75" customHeight="1" x14ac:dyDescent="0.2">
      <c r="A805" s="127"/>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5"/>
    </row>
    <row r="806" spans="1:26" ht="12.75" customHeight="1" x14ac:dyDescent="0.2">
      <c r="A806" s="127"/>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5"/>
    </row>
    <row r="807" spans="1:26" ht="12.75" customHeight="1" x14ac:dyDescent="0.2">
      <c r="A807" s="127"/>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5"/>
    </row>
    <row r="808" spans="1:26" ht="12.75" customHeight="1" x14ac:dyDescent="0.2">
      <c r="A808" s="127"/>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5"/>
    </row>
    <row r="809" spans="1:26" ht="12.75" customHeight="1" x14ac:dyDescent="0.2">
      <c r="A809" s="127"/>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5"/>
    </row>
    <row r="810" spans="1:26" ht="12.75" customHeight="1" x14ac:dyDescent="0.2">
      <c r="A810" s="127"/>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5"/>
    </row>
    <row r="811" spans="1:26" ht="12.75" customHeight="1" x14ac:dyDescent="0.2">
      <c r="A811" s="127"/>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5"/>
    </row>
    <row r="812" spans="1:26" ht="12.75" customHeight="1" x14ac:dyDescent="0.2">
      <c r="A812" s="127"/>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5"/>
    </row>
    <row r="813" spans="1:26" ht="12.75" customHeight="1" x14ac:dyDescent="0.2">
      <c r="A813" s="127"/>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5"/>
    </row>
    <row r="814" spans="1:26" ht="12.75" customHeight="1" x14ac:dyDescent="0.2">
      <c r="A814" s="127"/>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5"/>
    </row>
    <row r="815" spans="1:26" ht="12.75" customHeight="1" x14ac:dyDescent="0.2">
      <c r="A815" s="127"/>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5"/>
    </row>
    <row r="816" spans="1:26" ht="12.75" customHeight="1" x14ac:dyDescent="0.2">
      <c r="A816" s="127"/>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5"/>
    </row>
    <row r="817" spans="1:26" ht="12.75" customHeight="1" x14ac:dyDescent="0.2">
      <c r="A817" s="127"/>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5"/>
    </row>
    <row r="818" spans="1:26" ht="12.75" customHeight="1" x14ac:dyDescent="0.2">
      <c r="A818" s="127"/>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5"/>
    </row>
    <row r="819" spans="1:26" ht="12.75" customHeight="1" x14ac:dyDescent="0.2">
      <c r="A819" s="127"/>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5"/>
    </row>
    <row r="820" spans="1:26" ht="12.75" customHeight="1" x14ac:dyDescent="0.2">
      <c r="A820" s="127"/>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5"/>
    </row>
    <row r="821" spans="1:26" ht="12.75" customHeight="1" x14ac:dyDescent="0.2">
      <c r="A821" s="127"/>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5"/>
    </row>
    <row r="822" spans="1:26" ht="12.75" customHeight="1" x14ac:dyDescent="0.2">
      <c r="A822" s="127"/>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5"/>
    </row>
    <row r="823" spans="1:26" ht="12.75" customHeight="1" x14ac:dyDescent="0.2">
      <c r="A823" s="127"/>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5"/>
    </row>
    <row r="824" spans="1:26" ht="12.75" customHeight="1" x14ac:dyDescent="0.2">
      <c r="A824" s="127"/>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5"/>
    </row>
    <row r="825" spans="1:26" ht="12.75" customHeight="1" x14ac:dyDescent="0.2">
      <c r="A825" s="127"/>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5"/>
    </row>
    <row r="826" spans="1:26" ht="12.75" customHeight="1" x14ac:dyDescent="0.2">
      <c r="A826" s="127"/>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5"/>
    </row>
    <row r="827" spans="1:26" ht="12.75" customHeight="1" x14ac:dyDescent="0.2">
      <c r="A827" s="127"/>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5"/>
    </row>
    <row r="828" spans="1:26" ht="12.75" customHeight="1" x14ac:dyDescent="0.2">
      <c r="A828" s="127"/>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5"/>
    </row>
    <row r="829" spans="1:26" ht="12.75" customHeight="1" x14ac:dyDescent="0.2">
      <c r="A829" s="127"/>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5"/>
    </row>
    <row r="830" spans="1:26" ht="12.75" customHeight="1" x14ac:dyDescent="0.2">
      <c r="A830" s="127"/>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5"/>
    </row>
    <row r="831" spans="1:26" ht="12.75" customHeight="1" x14ac:dyDescent="0.2">
      <c r="A831" s="127"/>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5"/>
    </row>
    <row r="832" spans="1:26" ht="12.75" customHeight="1" x14ac:dyDescent="0.2">
      <c r="A832" s="127"/>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5"/>
    </row>
    <row r="833" spans="1:26" ht="12.75" customHeight="1" x14ac:dyDescent="0.2">
      <c r="A833" s="127"/>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5"/>
    </row>
    <row r="834" spans="1:26" ht="12.75" customHeight="1" x14ac:dyDescent="0.2">
      <c r="A834" s="127"/>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5"/>
    </row>
    <row r="835" spans="1:26" ht="12.75" customHeight="1" x14ac:dyDescent="0.2">
      <c r="A835" s="127"/>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5"/>
    </row>
    <row r="836" spans="1:26" ht="12.75" customHeight="1" x14ac:dyDescent="0.2">
      <c r="A836" s="127"/>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5"/>
    </row>
    <row r="837" spans="1:26" ht="12.75" customHeight="1" x14ac:dyDescent="0.2">
      <c r="A837" s="127"/>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5"/>
    </row>
    <row r="838" spans="1:26" ht="12.75" customHeight="1" x14ac:dyDescent="0.2">
      <c r="A838" s="127"/>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5"/>
    </row>
    <row r="839" spans="1:26" ht="12.75" customHeight="1" x14ac:dyDescent="0.2">
      <c r="A839" s="127"/>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5"/>
    </row>
    <row r="840" spans="1:26" ht="12.75" customHeight="1" x14ac:dyDescent="0.2">
      <c r="A840" s="127"/>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5"/>
    </row>
    <row r="841" spans="1:26" ht="12.75" customHeight="1" x14ac:dyDescent="0.2">
      <c r="A841" s="127"/>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5"/>
    </row>
    <row r="842" spans="1:26" ht="12.75" customHeight="1" x14ac:dyDescent="0.2">
      <c r="A842" s="127"/>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5"/>
    </row>
    <row r="843" spans="1:26" ht="12.75" customHeight="1" x14ac:dyDescent="0.2">
      <c r="A843" s="127"/>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5"/>
    </row>
    <row r="844" spans="1:26" ht="12.75" customHeight="1" x14ac:dyDescent="0.2">
      <c r="A844" s="127"/>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5"/>
    </row>
    <row r="845" spans="1:26" ht="12.75" customHeight="1" x14ac:dyDescent="0.2">
      <c r="A845" s="127"/>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5"/>
    </row>
    <row r="846" spans="1:26" ht="12.75" customHeight="1" x14ac:dyDescent="0.2">
      <c r="A846" s="127"/>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5"/>
    </row>
    <row r="847" spans="1:26" ht="12.75" customHeight="1" x14ac:dyDescent="0.2">
      <c r="A847" s="127"/>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5"/>
    </row>
    <row r="848" spans="1:26" ht="12.75" customHeight="1" x14ac:dyDescent="0.2">
      <c r="A848" s="127"/>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5"/>
    </row>
    <row r="849" spans="1:26" ht="12.75" customHeight="1" x14ac:dyDescent="0.2">
      <c r="A849" s="127"/>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5"/>
    </row>
    <row r="850" spans="1:26" ht="12.75" customHeight="1" x14ac:dyDescent="0.2">
      <c r="A850" s="127"/>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5"/>
    </row>
    <row r="851" spans="1:26" ht="12.75" customHeight="1" x14ac:dyDescent="0.2">
      <c r="A851" s="127"/>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5"/>
    </row>
    <row r="852" spans="1:26" ht="12.75" customHeight="1" x14ac:dyDescent="0.2">
      <c r="A852" s="127"/>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5"/>
    </row>
    <row r="853" spans="1:26" ht="12.75" customHeight="1" x14ac:dyDescent="0.2">
      <c r="A853" s="127"/>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5"/>
    </row>
    <row r="854" spans="1:26" ht="12.75" customHeight="1" x14ac:dyDescent="0.2">
      <c r="A854" s="127"/>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5"/>
    </row>
    <row r="855" spans="1:26" ht="12.75" customHeight="1" x14ac:dyDescent="0.2">
      <c r="A855" s="127"/>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5"/>
    </row>
    <row r="856" spans="1:26" ht="12.75" customHeight="1" x14ac:dyDescent="0.2">
      <c r="A856" s="127"/>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5"/>
    </row>
    <row r="857" spans="1:26" ht="12.75" customHeight="1" x14ac:dyDescent="0.2">
      <c r="A857" s="127"/>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5"/>
    </row>
    <row r="858" spans="1:26" ht="12.75" customHeight="1" x14ac:dyDescent="0.2">
      <c r="A858" s="127"/>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5"/>
    </row>
    <row r="859" spans="1:26" ht="12.75" customHeight="1" x14ac:dyDescent="0.2">
      <c r="A859" s="127"/>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5"/>
    </row>
    <row r="860" spans="1:26" ht="12.75" customHeight="1" x14ac:dyDescent="0.2">
      <c r="A860" s="127"/>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5"/>
    </row>
    <row r="861" spans="1:26" ht="12.75" customHeight="1" x14ac:dyDescent="0.2">
      <c r="A861" s="127"/>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5"/>
    </row>
    <row r="862" spans="1:26" ht="12.75" customHeight="1" x14ac:dyDescent="0.2">
      <c r="A862" s="127"/>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5"/>
    </row>
    <row r="863" spans="1:26" ht="12.75" customHeight="1" x14ac:dyDescent="0.2">
      <c r="A863" s="127"/>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5"/>
    </row>
    <row r="864" spans="1:26" ht="12.75" customHeight="1" x14ac:dyDescent="0.2">
      <c r="A864" s="127"/>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5"/>
    </row>
    <row r="865" spans="1:26" ht="12.75" customHeight="1" x14ac:dyDescent="0.2">
      <c r="A865" s="127"/>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5"/>
    </row>
    <row r="866" spans="1:26" ht="12.75" customHeight="1" x14ac:dyDescent="0.2">
      <c r="A866" s="127"/>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5"/>
    </row>
    <row r="867" spans="1:26" ht="12.75" customHeight="1" x14ac:dyDescent="0.2">
      <c r="A867" s="127"/>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5"/>
    </row>
    <row r="868" spans="1:26" ht="12.75" customHeight="1" x14ac:dyDescent="0.2">
      <c r="A868" s="127"/>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5"/>
    </row>
    <row r="869" spans="1:26" ht="12.75" customHeight="1" x14ac:dyDescent="0.2">
      <c r="A869" s="127"/>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5"/>
    </row>
    <row r="870" spans="1:26" ht="12.75" customHeight="1" x14ac:dyDescent="0.2">
      <c r="A870" s="127"/>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5"/>
    </row>
    <row r="871" spans="1:26" ht="12.75" customHeight="1" x14ac:dyDescent="0.2">
      <c r="A871" s="127"/>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5"/>
    </row>
    <row r="872" spans="1:26" ht="12.75" customHeight="1" x14ac:dyDescent="0.2">
      <c r="A872" s="127"/>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5"/>
    </row>
    <row r="873" spans="1:26" ht="12.75" customHeight="1" x14ac:dyDescent="0.2">
      <c r="A873" s="127"/>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5"/>
    </row>
    <row r="874" spans="1:26" ht="12.75" customHeight="1" x14ac:dyDescent="0.2">
      <c r="A874" s="127"/>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5"/>
    </row>
    <row r="875" spans="1:26" ht="12.75" customHeight="1" x14ac:dyDescent="0.2">
      <c r="A875" s="127"/>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5"/>
    </row>
    <row r="876" spans="1:26" ht="12.75" customHeight="1" x14ac:dyDescent="0.2">
      <c r="A876" s="127"/>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5"/>
    </row>
    <row r="877" spans="1:26" ht="12.75" customHeight="1" x14ac:dyDescent="0.2">
      <c r="A877" s="127"/>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5"/>
    </row>
    <row r="878" spans="1:26" ht="12.75" customHeight="1" x14ac:dyDescent="0.2">
      <c r="A878" s="127"/>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5"/>
    </row>
    <row r="879" spans="1:26" ht="12.75" customHeight="1" x14ac:dyDescent="0.2">
      <c r="A879" s="127"/>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5"/>
    </row>
    <row r="880" spans="1:26" ht="12.75" customHeight="1" x14ac:dyDescent="0.2">
      <c r="A880" s="127"/>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5"/>
    </row>
    <row r="881" spans="1:26" ht="12.75" customHeight="1" x14ac:dyDescent="0.2">
      <c r="A881" s="127"/>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5"/>
    </row>
    <row r="882" spans="1:26" ht="12.75" customHeight="1" x14ac:dyDescent="0.2">
      <c r="A882" s="127"/>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5"/>
    </row>
    <row r="883" spans="1:26" ht="12.75" customHeight="1" x14ac:dyDescent="0.2">
      <c r="A883" s="127"/>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5"/>
    </row>
    <row r="884" spans="1:26" ht="12.75" customHeight="1" x14ac:dyDescent="0.2">
      <c r="A884" s="127"/>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5"/>
    </row>
    <row r="885" spans="1:26" ht="12.75" customHeight="1" x14ac:dyDescent="0.2">
      <c r="A885" s="127"/>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5"/>
    </row>
    <row r="886" spans="1:26" ht="12.75" customHeight="1" x14ac:dyDescent="0.2">
      <c r="A886" s="127"/>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5"/>
    </row>
    <row r="887" spans="1:26" ht="12.75" customHeight="1" x14ac:dyDescent="0.2">
      <c r="A887" s="127"/>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5"/>
    </row>
    <row r="888" spans="1:26" ht="12.75" customHeight="1" x14ac:dyDescent="0.2">
      <c r="A888" s="127"/>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5"/>
    </row>
    <row r="889" spans="1:26" ht="12.75" customHeight="1" x14ac:dyDescent="0.2">
      <c r="A889" s="127"/>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5"/>
    </row>
    <row r="890" spans="1:26" ht="12.75" customHeight="1" x14ac:dyDescent="0.2">
      <c r="A890" s="127"/>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5"/>
    </row>
    <row r="891" spans="1:26" ht="12.75" customHeight="1" x14ac:dyDescent="0.2">
      <c r="A891" s="127"/>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5"/>
    </row>
    <row r="892" spans="1:26" ht="12.75" customHeight="1" x14ac:dyDescent="0.2">
      <c r="A892" s="127"/>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5"/>
    </row>
    <row r="893" spans="1:26" ht="12.75" customHeight="1" x14ac:dyDescent="0.2">
      <c r="A893" s="127"/>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5"/>
    </row>
    <row r="894" spans="1:26" ht="12.75" customHeight="1" x14ac:dyDescent="0.2">
      <c r="A894" s="127"/>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5"/>
    </row>
    <row r="895" spans="1:26" ht="12.75" customHeight="1" x14ac:dyDescent="0.2">
      <c r="A895" s="127"/>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5"/>
    </row>
    <row r="896" spans="1:26" ht="12.75" customHeight="1" x14ac:dyDescent="0.2">
      <c r="A896" s="127"/>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5"/>
    </row>
    <row r="897" spans="1:26" ht="12.75" customHeight="1" x14ac:dyDescent="0.2">
      <c r="A897" s="127"/>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5"/>
    </row>
    <row r="898" spans="1:26" ht="12.75" customHeight="1" x14ac:dyDescent="0.2">
      <c r="A898" s="127"/>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5"/>
    </row>
    <row r="899" spans="1:26" ht="12.75" customHeight="1" x14ac:dyDescent="0.2">
      <c r="A899" s="127"/>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5"/>
    </row>
    <row r="900" spans="1:26" ht="12.75" customHeight="1" x14ac:dyDescent="0.2">
      <c r="A900" s="127"/>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5"/>
    </row>
    <row r="901" spans="1:26" ht="12.75" customHeight="1" x14ac:dyDescent="0.2">
      <c r="A901" s="127"/>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5"/>
    </row>
    <row r="902" spans="1:26" ht="12.75" customHeight="1" x14ac:dyDescent="0.2">
      <c r="A902" s="127"/>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5"/>
    </row>
    <row r="903" spans="1:26" ht="12.75" customHeight="1" x14ac:dyDescent="0.2">
      <c r="A903" s="127"/>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5"/>
    </row>
    <row r="904" spans="1:26" ht="12.75" customHeight="1" x14ac:dyDescent="0.2">
      <c r="A904" s="127"/>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5"/>
    </row>
    <row r="905" spans="1:26" ht="12.75" customHeight="1" x14ac:dyDescent="0.2">
      <c r="A905" s="127"/>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5"/>
    </row>
    <row r="906" spans="1:26" ht="12.75" customHeight="1" x14ac:dyDescent="0.2">
      <c r="A906" s="127"/>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5"/>
    </row>
    <row r="907" spans="1:26" ht="12.75" customHeight="1" x14ac:dyDescent="0.2">
      <c r="A907" s="127"/>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5"/>
    </row>
    <row r="908" spans="1:26" ht="12.75" customHeight="1" x14ac:dyDescent="0.2">
      <c r="A908" s="127"/>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5"/>
    </row>
    <row r="909" spans="1:26" ht="12.75" customHeight="1" x14ac:dyDescent="0.2">
      <c r="A909" s="127"/>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5"/>
    </row>
    <row r="910" spans="1:26" ht="12.75" customHeight="1" x14ac:dyDescent="0.2">
      <c r="A910" s="127"/>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5"/>
    </row>
    <row r="911" spans="1:26" ht="12.75" customHeight="1" x14ac:dyDescent="0.2">
      <c r="A911" s="127"/>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5"/>
    </row>
    <row r="912" spans="1:26" ht="12.75" customHeight="1" x14ac:dyDescent="0.2">
      <c r="A912" s="127"/>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5"/>
    </row>
    <row r="913" spans="1:26" ht="12.75" customHeight="1" x14ac:dyDescent="0.2">
      <c r="A913" s="127"/>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5"/>
    </row>
    <row r="914" spans="1:26" ht="12.75" customHeight="1" x14ac:dyDescent="0.2">
      <c r="A914" s="127"/>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5"/>
    </row>
    <row r="915" spans="1:26" ht="12.75" customHeight="1" x14ac:dyDescent="0.2">
      <c r="A915" s="127"/>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5"/>
    </row>
    <row r="916" spans="1:26" ht="12.75" customHeight="1" x14ac:dyDescent="0.2">
      <c r="A916" s="127"/>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5"/>
    </row>
    <row r="917" spans="1:26" ht="12.75" customHeight="1" x14ac:dyDescent="0.2">
      <c r="A917" s="127"/>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5"/>
    </row>
    <row r="918" spans="1:26" ht="12.75" customHeight="1" x14ac:dyDescent="0.2">
      <c r="A918" s="127"/>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5"/>
    </row>
    <row r="919" spans="1:26" ht="12.75" customHeight="1" x14ac:dyDescent="0.2">
      <c r="A919" s="127"/>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5"/>
    </row>
    <row r="920" spans="1:26" ht="12.75" customHeight="1" x14ac:dyDescent="0.2">
      <c r="A920" s="127"/>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5"/>
    </row>
    <row r="921" spans="1:26" ht="12.75" customHeight="1" x14ac:dyDescent="0.2">
      <c r="A921" s="127"/>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5"/>
    </row>
    <row r="922" spans="1:26" ht="12.75" customHeight="1" x14ac:dyDescent="0.2">
      <c r="A922" s="127"/>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5"/>
    </row>
    <row r="923" spans="1:26" ht="12.75" customHeight="1" x14ac:dyDescent="0.2">
      <c r="A923" s="127"/>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5"/>
    </row>
    <row r="924" spans="1:26" ht="12.75" customHeight="1" x14ac:dyDescent="0.2">
      <c r="A924" s="127"/>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5"/>
    </row>
    <row r="925" spans="1:26" ht="12.75" customHeight="1" x14ac:dyDescent="0.2">
      <c r="A925" s="127"/>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5"/>
    </row>
    <row r="926" spans="1:26" ht="12.75" customHeight="1" x14ac:dyDescent="0.2">
      <c r="A926" s="127"/>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5"/>
    </row>
    <row r="927" spans="1:26" ht="12.75" customHeight="1" x14ac:dyDescent="0.2">
      <c r="A927" s="127"/>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5"/>
    </row>
    <row r="928" spans="1:26" ht="12.75" customHeight="1" x14ac:dyDescent="0.2">
      <c r="A928" s="127"/>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5"/>
    </row>
    <row r="929" spans="1:26" ht="12.75" customHeight="1" x14ac:dyDescent="0.2">
      <c r="A929" s="127"/>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5"/>
    </row>
    <row r="930" spans="1:26" ht="12.75" customHeight="1" x14ac:dyDescent="0.2">
      <c r="A930" s="127"/>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5"/>
    </row>
    <row r="931" spans="1:26" ht="12.75" customHeight="1" x14ac:dyDescent="0.2">
      <c r="A931" s="127"/>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5"/>
    </row>
    <row r="932" spans="1:26" ht="12.75" customHeight="1" x14ac:dyDescent="0.2">
      <c r="A932" s="127"/>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5"/>
    </row>
    <row r="933" spans="1:26" ht="12.75" customHeight="1" x14ac:dyDescent="0.2">
      <c r="A933" s="127"/>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5"/>
    </row>
    <row r="934" spans="1:26" ht="12.75" customHeight="1" x14ac:dyDescent="0.2">
      <c r="A934" s="127"/>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5"/>
    </row>
    <row r="935" spans="1:26" ht="12.75" customHeight="1" x14ac:dyDescent="0.2">
      <c r="A935" s="127"/>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5"/>
    </row>
    <row r="936" spans="1:26" ht="12.75" customHeight="1" x14ac:dyDescent="0.2">
      <c r="A936" s="127"/>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5"/>
    </row>
    <row r="937" spans="1:26" ht="12.75" customHeight="1" x14ac:dyDescent="0.2">
      <c r="A937" s="127"/>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5"/>
    </row>
    <row r="938" spans="1:26" ht="12.75" customHeight="1" x14ac:dyDescent="0.2">
      <c r="A938" s="127"/>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5"/>
    </row>
    <row r="939" spans="1:26" ht="12.75" customHeight="1" x14ac:dyDescent="0.2">
      <c r="A939" s="127"/>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5"/>
    </row>
    <row r="940" spans="1:26" ht="12.75" customHeight="1" x14ac:dyDescent="0.2">
      <c r="A940" s="127"/>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5"/>
    </row>
    <row r="941" spans="1:26" ht="12.75" customHeight="1" x14ac:dyDescent="0.2">
      <c r="A941" s="127"/>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5"/>
    </row>
    <row r="942" spans="1:26" ht="12.75" customHeight="1" x14ac:dyDescent="0.2">
      <c r="A942" s="127"/>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5"/>
    </row>
    <row r="943" spans="1:26" ht="12.75" customHeight="1" x14ac:dyDescent="0.2">
      <c r="A943" s="127"/>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5"/>
    </row>
    <row r="944" spans="1:26" ht="12.75" customHeight="1" x14ac:dyDescent="0.2">
      <c r="A944" s="127"/>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5"/>
    </row>
    <row r="945" spans="1:26" ht="12.75" customHeight="1" x14ac:dyDescent="0.2">
      <c r="A945" s="127"/>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5"/>
    </row>
    <row r="946" spans="1:26" ht="12.75" customHeight="1" x14ac:dyDescent="0.2">
      <c r="A946" s="127"/>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5"/>
    </row>
    <row r="947" spans="1:26" ht="12.75" customHeight="1" x14ac:dyDescent="0.2">
      <c r="A947" s="127"/>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5"/>
    </row>
    <row r="948" spans="1:26" ht="12.75" customHeight="1" x14ac:dyDescent="0.2">
      <c r="A948" s="127"/>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5"/>
    </row>
    <row r="949" spans="1:26" ht="12.75" customHeight="1" x14ac:dyDescent="0.2">
      <c r="A949" s="127"/>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5"/>
    </row>
    <row r="950" spans="1:26" ht="12.75" customHeight="1" x14ac:dyDescent="0.2">
      <c r="A950" s="127"/>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5"/>
    </row>
    <row r="951" spans="1:26" ht="12.75" customHeight="1" x14ac:dyDescent="0.2">
      <c r="A951" s="127"/>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5"/>
    </row>
    <row r="952" spans="1:26" ht="12.75" customHeight="1" x14ac:dyDescent="0.2">
      <c r="A952" s="127"/>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5"/>
    </row>
    <row r="953" spans="1:26" ht="12.75" customHeight="1" x14ac:dyDescent="0.2">
      <c r="A953" s="127"/>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5"/>
    </row>
    <row r="954" spans="1:26" ht="12.75" customHeight="1" x14ac:dyDescent="0.2">
      <c r="A954" s="127"/>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5"/>
    </row>
    <row r="955" spans="1:26" ht="12.75" customHeight="1" x14ac:dyDescent="0.2">
      <c r="A955" s="127"/>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5"/>
    </row>
    <row r="956" spans="1:26" ht="12.75" customHeight="1" x14ac:dyDescent="0.2">
      <c r="A956" s="127"/>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5"/>
    </row>
    <row r="957" spans="1:26" ht="12.75" customHeight="1" x14ac:dyDescent="0.2">
      <c r="A957" s="127"/>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5"/>
    </row>
    <row r="958" spans="1:26" ht="12.75" customHeight="1" x14ac:dyDescent="0.2">
      <c r="A958" s="127"/>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5"/>
    </row>
    <row r="959" spans="1:26" ht="12.75" customHeight="1" x14ac:dyDescent="0.2">
      <c r="A959" s="127"/>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5"/>
    </row>
    <row r="960" spans="1:26" ht="12.75" customHeight="1" x14ac:dyDescent="0.2">
      <c r="A960" s="127"/>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5"/>
    </row>
    <row r="961" spans="1:26" ht="12.75" customHeight="1" x14ac:dyDescent="0.2">
      <c r="A961" s="127"/>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5"/>
    </row>
    <row r="962" spans="1:26" ht="12.75" customHeight="1" x14ac:dyDescent="0.2">
      <c r="A962" s="127"/>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5"/>
    </row>
    <row r="963" spans="1:26" ht="12.75" customHeight="1" x14ac:dyDescent="0.2">
      <c r="A963" s="127"/>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5"/>
    </row>
    <row r="964" spans="1:26" ht="12.75" customHeight="1" x14ac:dyDescent="0.2">
      <c r="A964" s="127"/>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5"/>
    </row>
    <row r="965" spans="1:26" ht="12.75" customHeight="1" x14ac:dyDescent="0.2">
      <c r="A965" s="127"/>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5"/>
    </row>
    <row r="966" spans="1:26" ht="12.75" customHeight="1" x14ac:dyDescent="0.2">
      <c r="A966" s="127"/>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5"/>
    </row>
    <row r="967" spans="1:26" ht="12.75" customHeight="1" x14ac:dyDescent="0.2">
      <c r="A967" s="127"/>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5"/>
    </row>
    <row r="968" spans="1:26" ht="12.75" customHeight="1" x14ac:dyDescent="0.2">
      <c r="A968" s="127"/>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5"/>
    </row>
    <row r="969" spans="1:26" ht="12.75" customHeight="1" x14ac:dyDescent="0.2">
      <c r="A969" s="127"/>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5"/>
    </row>
    <row r="970" spans="1:26" ht="12.75" customHeight="1" x14ac:dyDescent="0.2">
      <c r="A970" s="127"/>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5"/>
    </row>
    <row r="971" spans="1:26" ht="12.75" customHeight="1" x14ac:dyDescent="0.2">
      <c r="A971" s="127"/>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5"/>
    </row>
    <row r="972" spans="1:26" ht="12.75" customHeight="1" x14ac:dyDescent="0.2">
      <c r="A972" s="127"/>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5"/>
    </row>
    <row r="973" spans="1:26" ht="12.75" customHeight="1" x14ac:dyDescent="0.2">
      <c r="A973" s="127"/>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5"/>
    </row>
    <row r="974" spans="1:26" ht="12.75" customHeight="1" x14ac:dyDescent="0.2">
      <c r="A974" s="127"/>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5"/>
    </row>
    <row r="975" spans="1:26" ht="12.75" customHeight="1" x14ac:dyDescent="0.2">
      <c r="A975" s="127"/>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5"/>
    </row>
    <row r="976" spans="1:26" ht="12.75" customHeight="1" x14ac:dyDescent="0.2">
      <c r="A976" s="127"/>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5"/>
    </row>
    <row r="977" spans="1:26" ht="12.75" customHeight="1" x14ac:dyDescent="0.2">
      <c r="A977" s="127"/>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5"/>
    </row>
    <row r="978" spans="1:26" ht="12.75" customHeight="1" x14ac:dyDescent="0.2">
      <c r="A978" s="127"/>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5"/>
    </row>
    <row r="979" spans="1:26" ht="12.75" customHeight="1" x14ac:dyDescent="0.2">
      <c r="A979" s="127"/>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5"/>
    </row>
    <row r="980" spans="1:26" ht="12.75" customHeight="1" x14ac:dyDescent="0.2">
      <c r="A980" s="127"/>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5"/>
    </row>
    <row r="981" spans="1:26" ht="12.75" customHeight="1" x14ac:dyDescent="0.2">
      <c r="A981" s="127"/>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5"/>
    </row>
    <row r="982" spans="1:26" ht="12.75" customHeight="1" x14ac:dyDescent="0.2">
      <c r="A982" s="127"/>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5"/>
    </row>
    <row r="983" spans="1:26" ht="12.75" customHeight="1" x14ac:dyDescent="0.2">
      <c r="A983" s="127"/>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5"/>
    </row>
    <row r="984" spans="1:26" ht="12.75" customHeight="1" x14ac:dyDescent="0.2">
      <c r="A984" s="127"/>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5"/>
    </row>
    <row r="985" spans="1:26" ht="12.75" customHeight="1" x14ac:dyDescent="0.2">
      <c r="A985" s="127"/>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5"/>
    </row>
    <row r="986" spans="1:26" ht="12.75" customHeight="1" x14ac:dyDescent="0.2">
      <c r="A986" s="127"/>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5"/>
    </row>
    <row r="987" spans="1:26" ht="12.75" customHeight="1" x14ac:dyDescent="0.2">
      <c r="A987" s="127"/>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5"/>
    </row>
    <row r="988" spans="1:26" ht="12.75" customHeight="1" x14ac:dyDescent="0.2">
      <c r="A988" s="127"/>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5"/>
    </row>
    <row r="989" spans="1:26" ht="12.75" customHeight="1" x14ac:dyDescent="0.2">
      <c r="A989" s="127"/>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5"/>
    </row>
    <row r="990" spans="1:26" ht="12.75" customHeight="1" x14ac:dyDescent="0.2">
      <c r="A990" s="127"/>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5"/>
    </row>
    <row r="991" spans="1:26" ht="12.75" customHeight="1" x14ac:dyDescent="0.2">
      <c r="A991" s="127"/>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5"/>
    </row>
    <row r="992" spans="1:26" ht="12.75" customHeight="1" x14ac:dyDescent="0.2">
      <c r="A992" s="127"/>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5"/>
    </row>
    <row r="993" spans="1:26" ht="12.75" customHeight="1" x14ac:dyDescent="0.2">
      <c r="A993" s="127"/>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5"/>
    </row>
    <row r="994" spans="1:26" ht="12.75" customHeight="1" x14ac:dyDescent="0.2">
      <c r="A994" s="127"/>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5"/>
    </row>
    <row r="995" spans="1:26" ht="12.75" customHeight="1" x14ac:dyDescent="0.2">
      <c r="A995" s="127"/>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5"/>
    </row>
    <row r="996" spans="1:26" ht="12.75" customHeight="1" x14ac:dyDescent="0.2">
      <c r="A996" s="127"/>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5"/>
    </row>
    <row r="997" spans="1:26" ht="12.75" customHeight="1" x14ac:dyDescent="0.2">
      <c r="A997" s="127"/>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5"/>
    </row>
    <row r="998" spans="1:26" ht="12.75" customHeight="1" x14ac:dyDescent="0.2">
      <c r="A998" s="127"/>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5"/>
    </row>
    <row r="999" spans="1:26" ht="12.75" customHeight="1" x14ac:dyDescent="0.2">
      <c r="A999" s="127"/>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5"/>
    </row>
    <row r="1000" spans="1:26" ht="12.75" customHeight="1" x14ac:dyDescent="0.2">
      <c r="A1000" s="127"/>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5"/>
    </row>
    <row r="1001" spans="1:26" ht="12.75" customHeight="1" x14ac:dyDescent="0.2">
      <c r="A1001" s="127"/>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5"/>
    </row>
    <row r="1002" spans="1:26" ht="12.75" customHeight="1" x14ac:dyDescent="0.2">
      <c r="A1002" s="127"/>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5"/>
    </row>
    <row r="1003" spans="1:26" ht="12.75" customHeight="1" x14ac:dyDescent="0.2">
      <c r="A1003" s="127"/>
      <c r="B1003" s="126"/>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5"/>
    </row>
    <row r="1004" spans="1:26" ht="12.75" customHeight="1" x14ac:dyDescent="0.2">
      <c r="A1004" s="124"/>
      <c r="B1004" s="123"/>
      <c r="C1004" s="123"/>
      <c r="D1004" s="123"/>
      <c r="E1004" s="123"/>
      <c r="F1004" s="123"/>
      <c r="G1004" s="123"/>
      <c r="H1004" s="123"/>
      <c r="I1004" s="123"/>
      <c r="J1004" s="123"/>
      <c r="K1004" s="123"/>
      <c r="L1004" s="123"/>
      <c r="M1004" s="123"/>
      <c r="N1004" s="123"/>
      <c r="O1004" s="123"/>
      <c r="P1004" s="123"/>
      <c r="Q1004" s="123"/>
      <c r="R1004" s="123"/>
      <c r="S1004" s="123"/>
      <c r="T1004" s="123"/>
      <c r="U1004" s="123"/>
      <c r="V1004" s="123"/>
      <c r="W1004" s="123"/>
      <c r="X1004" s="123"/>
      <c r="Y1004" s="123"/>
      <c r="Z1004" s="122"/>
    </row>
  </sheetData>
  <mergeCells count="9">
    <mergeCell ref="A1:B3"/>
    <mergeCell ref="A23:F24"/>
    <mergeCell ref="A25:G25"/>
    <mergeCell ref="A26:G26"/>
    <mergeCell ref="A19:E19"/>
    <mergeCell ref="A20:E20"/>
    <mergeCell ref="A21:E21"/>
    <mergeCell ref="A5:B5"/>
    <mergeCell ref="A13:B13"/>
  </mergeCells>
  <hyperlinks>
    <hyperlink ref="A23:F24" r:id="rId1" display="MÁS INFORMACIÓN: www.carlosdevis.com"/>
    <hyperlink ref="A26" r:id="rId2"/>
  </hyperlinks>
  <pageMargins left="0.7" right="0.7" top="0.75" bottom="0.75" header="0" footer="0"/>
  <pageSetup orientation="landscape" r:id="rId3"/>
  <headerFooter>
    <oddFooter>&amp;C&amp;"Helvetica,Regular"&amp;12&amp;K000000&amp;P</oddFooter>
  </headerFooter>
  <drawing r:id="rId4"/>
  <pictur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COSTOS</vt:lpstr>
      <vt:lpstr>SIMULADOR</vt:lpstr>
      <vt:lpstr>CONVERTIDOR</vt:lpstr>
      <vt:lpstr>COMPRA-VENTA</vt:lpstr>
      <vt:lpstr>VELOCIDAD DEL DINERO</vt:lpstr>
      <vt:lpstr>COSTOS!Área_de_impresión</vt:lpstr>
      <vt:lpstr>SIMULADOR!Área_de_impresión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2022-07-21T15:24:38Z</dcterms:created>
  <dcterms:modified xsi:type="dcterms:W3CDTF">2022-08-09T14:33:26Z</dcterms:modified>
</cp:coreProperties>
</file>