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175" windowHeight="9165" tabRatio="651" firstSheet="2" activeTab="9"/>
  </bookViews>
  <sheets>
    <sheet name="Temario" sheetId="1" r:id="rId1"/>
    <sheet name="Cambio 1" sheetId="2" r:id="rId2"/>
    <sheet name="Cambio 2" sheetId="4" r:id="rId3"/>
    <sheet name="Cambio 3" sheetId="3" r:id="rId4"/>
    <sheet name="Cambio 4" sheetId="8" r:id="rId5"/>
    <sheet name="Cambio 5" sheetId="9" r:id="rId6"/>
    <sheet name="Cambio 6" sheetId="10" r:id="rId7"/>
    <sheet name="Resumen" sheetId="5" r:id="rId8"/>
    <sheet name="Ejemplo 1" sheetId="11" r:id="rId9"/>
    <sheet name="Ejemplo 2" sheetId="12" r:id="rId10"/>
    <sheet name="Sheet1" sheetId="13" r:id="rId11"/>
    <sheet name="Sheet2" sheetId="14" r:id="rId12"/>
    <sheet name="Sheet3" sheetId="15" r:id="rId13"/>
    <sheet name="Sheet4" sheetId="16" r:id="rId1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3" i="11"/>
  <c r="W54"/>
  <c r="Z30"/>
  <c r="Y30"/>
  <c r="L63"/>
  <c r="P21"/>
  <c r="N64" i="12" l="1"/>
  <c r="K64"/>
  <c r="T54"/>
  <c r="V54" s="1"/>
  <c r="E54"/>
  <c r="F54" s="1"/>
  <c r="H54" s="1"/>
  <c r="J54" s="1"/>
  <c r="B45"/>
  <c r="P54" i="11"/>
  <c r="X54" s="1"/>
  <c r="S63"/>
  <c r="T63" s="1"/>
  <c r="V63" s="1"/>
  <c r="T54"/>
  <c r="V54" s="1"/>
  <c r="E54"/>
  <c r="F54" s="1"/>
  <c r="H54" s="1"/>
  <c r="J54" s="1"/>
  <c r="B45"/>
  <c r="B46" s="1"/>
  <c r="B47" s="1"/>
  <c r="F64" i="12" l="1"/>
  <c r="H64" s="1"/>
  <c r="J64" s="1"/>
  <c r="P54"/>
  <c r="E64"/>
  <c r="F63" i="11"/>
  <c r="H63" s="1"/>
  <c r="X55"/>
  <c r="Y54" s="1"/>
  <c r="E63"/>
  <c r="Y54" i="12" l="1"/>
  <c r="X54"/>
  <c r="N63" i="11"/>
  <c r="Z54"/>
  <c r="J63"/>
  <c r="P21" i="12"/>
  <c r="X21" s="1"/>
  <c r="K29"/>
  <c r="E29"/>
  <c r="T21"/>
  <c r="V21" s="1"/>
  <c r="E21"/>
  <c r="F21" s="1"/>
  <c r="H21" s="1"/>
  <c r="J21" s="1"/>
  <c r="B12"/>
  <c r="S30" i="11"/>
  <c r="T30" s="1"/>
  <c r="V30" s="1"/>
  <c r="W21"/>
  <c r="X21" s="1"/>
  <c r="T21"/>
  <c r="V21" s="1"/>
  <c r="E21"/>
  <c r="F21" s="1"/>
  <c r="H21" s="1"/>
  <c r="J21" s="1"/>
  <c r="B12"/>
  <c r="B13" s="1"/>
  <c r="B14" s="1"/>
  <c r="E30" l="1"/>
  <c r="X22"/>
  <c r="Y21" s="1"/>
  <c r="Z21" s="1"/>
  <c r="F30"/>
  <c r="H30" s="1"/>
  <c r="Y21" i="12"/>
  <c r="W63" i="11"/>
  <c r="F29" i="12"/>
  <c r="H29" s="1"/>
  <c r="N29"/>
  <c r="J30" i="11" l="1"/>
  <c r="L30"/>
  <c r="N30" s="1"/>
  <c r="X63"/>
  <c r="Y63" s="1"/>
  <c r="Z63" s="1"/>
  <c r="J29" i="12"/>
  <c r="P30" i="11" l="1"/>
  <c r="W30" s="1"/>
  <c r="X30" s="1"/>
</calcChain>
</file>

<file path=xl/sharedStrings.xml><?xml version="1.0" encoding="utf-8"?>
<sst xmlns="http://schemas.openxmlformats.org/spreadsheetml/2006/main" count="1330" uniqueCount="275">
  <si>
    <t>Vigente desde el 01.01.2020</t>
  </si>
  <si>
    <t>Vigente desde el 01.10.2019 al 31.12.2021</t>
  </si>
  <si>
    <t>Depreciación</t>
  </si>
  <si>
    <t>CAMBIO 1</t>
  </si>
  <si>
    <t>CAMBIO 2</t>
  </si>
  <si>
    <t>CAMBIO 3</t>
  </si>
  <si>
    <t>CAMBIOS LP CONTA</t>
  </si>
  <si>
    <t>1°</t>
  </si>
  <si>
    <t>2°</t>
  </si>
  <si>
    <t>3°</t>
  </si>
  <si>
    <t>4°</t>
  </si>
  <si>
    <t>estas depreciaciones (cuadro rojo)</t>
  </si>
  <si>
    <t>Los que estan marcado en el cuadro azul solo podra hacerse</t>
  </si>
  <si>
    <t>Los que estan marcado en el cuadro azul en el año 2021</t>
  </si>
  <si>
    <t xml:space="preserve">en el año 2020 cuando ingreso activo fijos del año anterior (estando en el año 2020 </t>
  </si>
  <si>
    <t>DEPRECIACION ACTIVO FIJO</t>
  </si>
  <si>
    <t>hasta el 31.12.2019</t>
  </si>
  <si>
    <t>1° Ingresos del Giro igual o inferior a 100.000 UF</t>
  </si>
  <si>
    <t>2° El bien debe ser Nuevo o Usado</t>
  </si>
  <si>
    <t xml:space="preserve">Esta depreciación es igual a la Decima parte que existe </t>
  </si>
  <si>
    <t>Acelerada Esp. (1/10) Vida Util Art. 31, 5 bis Inc 1° LIR</t>
  </si>
  <si>
    <t>Cambiar mensaje de Requisitos a partir 01.01.2020</t>
  </si>
  <si>
    <t>Depreciación Instantanea e Inmediata</t>
  </si>
  <si>
    <t>Depreciación Bienes Araucania</t>
  </si>
  <si>
    <t>Depreciacion Instantanea</t>
  </si>
  <si>
    <t>a)</t>
  </si>
  <si>
    <t>50% valor del bien actualizado</t>
  </si>
  <si>
    <t>Dep. Normal</t>
  </si>
  <si>
    <t>Depreciación Araucania</t>
  </si>
  <si>
    <t>100% valor del bien actualizado</t>
  </si>
  <si>
    <t>Valor al final de vida util $ 1</t>
  </si>
  <si>
    <t>A mi parecer podriamos hacer el siguiente cuadro (donde esta el cuadro verde)</t>
  </si>
  <si>
    <t>Depreciaciones desde el 01.10.2019 a 31.12.2021</t>
  </si>
  <si>
    <t>Instantanea e Inmediata</t>
  </si>
  <si>
    <t>Araucania</t>
  </si>
  <si>
    <t>¿Quiere acogerse a este tipo de Depreciación?</t>
  </si>
  <si>
    <t>50% Valor Bien</t>
  </si>
  <si>
    <t>Neto * 50%</t>
  </si>
  <si>
    <t>Normal</t>
  </si>
  <si>
    <t>Acelerada</t>
  </si>
  <si>
    <t>Debe aparecer marcada en el caso que los datos de empresa tenga Region Araucania</t>
  </si>
  <si>
    <t>Valor</t>
  </si>
  <si>
    <t>Neto * 100%</t>
  </si>
  <si>
    <t>Vigente hasta el 31.12.2019</t>
  </si>
  <si>
    <t>Cuadro Verde</t>
  </si>
  <si>
    <t>Instant. Art. 31, 5 Bis, inc. 1</t>
  </si>
  <si>
    <t>Decima Parte Art. 31, 5 Bis inc. 2</t>
  </si>
  <si>
    <t>Decima Parte Art. 31, 5 bis Inc. 1</t>
  </si>
  <si>
    <t>Desde</t>
  </si>
  <si>
    <t>01/01/XY</t>
  </si>
  <si>
    <t>31/12/XY</t>
  </si>
  <si>
    <t>Hasta</t>
  </si>
  <si>
    <t>Se mantiene</t>
  </si>
  <si>
    <t>Eliminada</t>
  </si>
  <si>
    <t>Nueva</t>
  </si>
  <si>
    <t>Transitoria</t>
  </si>
  <si>
    <t>Fecha Compra y Utilización</t>
  </si>
  <si>
    <t>Año 2019</t>
  </si>
  <si>
    <t>Año 2020</t>
  </si>
  <si>
    <t>Se mantiene con bienes fecha compra 31.12.2019</t>
  </si>
  <si>
    <t>no aplica</t>
  </si>
  <si>
    <t>Año 2021</t>
  </si>
  <si>
    <t>Año 2022</t>
  </si>
  <si>
    <t>Se mantiene con bienes fecha compra 31.12.2021</t>
  </si>
  <si>
    <t>Cuadro Naranjo</t>
  </si>
  <si>
    <t>Instant. Art. 31, 5 Bis Inc. 1°</t>
  </si>
  <si>
    <t>Decima Parte Art. 31, 5 bis inc. 2°</t>
  </si>
  <si>
    <t>con fecha de compra 31.12.2019)</t>
  </si>
  <si>
    <t>Valor Bien - 50% anterior</t>
  </si>
  <si>
    <t>no existe</t>
  </si>
  <si>
    <t>A partir del 01.01.2021 (cuadro verde) se debe crear</t>
  </si>
  <si>
    <t>Se crea para  bienes fecha compra 31.12.2020</t>
  </si>
  <si>
    <t>se crea para bienes con fecha compra 31.12.2019</t>
  </si>
  <si>
    <t>50% Depreciación</t>
  </si>
  <si>
    <t>Este 50% sera monto de depreciacion del ejercicio</t>
  </si>
  <si>
    <t>SI o NO</t>
  </si>
  <si>
    <t>Dato empresa - Region de la Araucania</t>
  </si>
  <si>
    <t>CAMBIO 4</t>
  </si>
  <si>
    <t>CAMBIO 5</t>
  </si>
  <si>
    <t>Manuales de Ayuda</t>
  </si>
  <si>
    <t>no debiera permitir ingresar meses (los que estan cuadro rojo tampoco debe permitir ingreso)</t>
  </si>
  <si>
    <t>Consideraciones</t>
  </si>
  <si>
    <t>es una o la otra pero no las dos</t>
  </si>
  <si>
    <t>Preguntar al usuario si lo bienes estaran fisicamente y utilizados en la  Region de la Araucania</t>
  </si>
  <si>
    <t>Este 100% sera monto de depreciación del ejercicio</t>
  </si>
  <si>
    <t>En la Dep. Instantanea e Inmediata el 50% del valor del bien es el cual</t>
  </si>
  <si>
    <t>se acoge a depreciación</t>
  </si>
  <si>
    <t>En la Dep. Araucania el monto del 100% seria la depreciación</t>
  </si>
  <si>
    <t>Requisitos Depreciación Decima Parte Art. 31, 5 Bis Inc. 1</t>
  </si>
  <si>
    <t>Reporte de Activo Fijo Tributario</t>
  </si>
  <si>
    <t>CAMBIO 6</t>
  </si>
  <si>
    <t>RESUMEN</t>
  </si>
  <si>
    <t>A partir del 01.01.2020 se debe crear una Depreciación (cuadro rojo)</t>
  </si>
  <si>
    <t>Reporte de Control Activo Fijo Tributario</t>
  </si>
  <si>
    <t>Temas Importantes</t>
  </si>
  <si>
    <t>Insta. e Inmed.</t>
  </si>
  <si>
    <t>En Columna "Valor Libro Actualizado a Depreciar"  seria</t>
  </si>
  <si>
    <t>Al final de Vida util la columna "Valor Libro" debe ser $ 1</t>
  </si>
  <si>
    <t>En columna "Valor Libro actualizado a Depreciar" seria</t>
  </si>
  <si>
    <t>La columna "Dep. Acumulada a 2020"  debiese ser el valor de la columna "Depreciacion del periodo"</t>
  </si>
  <si>
    <t>Al final del año la columna "Valor libro"  debiese ser $ 1</t>
  </si>
  <si>
    <t>el cambio en el importador de activos fijo dependera de la forma como aborde en el sistema LP Contabilidad Franca</t>
  </si>
  <si>
    <t>Para cambiar los manuales de ayuda se necesita que Franca</t>
  </si>
  <si>
    <t>primero cambie las pantallas según requerimiento</t>
  </si>
  <si>
    <t>IMPORTAR ACTIVOS FIJOS</t>
  </si>
  <si>
    <t>MANUALES DE AYUDA</t>
  </si>
  <si>
    <t>Importar Activos Fijos</t>
  </si>
  <si>
    <t>Volver</t>
  </si>
  <si>
    <r>
      <t xml:space="preserve">Eso significa que a partir del 01/01/2020 (Cuando abro el LP Contab año 2020) </t>
    </r>
    <r>
      <rPr>
        <b/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se pueden elegir</t>
    </r>
  </si>
  <si>
    <t>A partir del 01.10.2019 al 31.12.2021 (Fecha Compra) se deben crear dos depreciaciones:</t>
  </si>
  <si>
    <t>Debe aparecer el 50% valor bien</t>
  </si>
  <si>
    <t>b)</t>
  </si>
  <si>
    <r>
      <t xml:space="preserve">En la columa Tipo </t>
    </r>
    <r>
      <rPr>
        <b/>
        <sz val="11"/>
        <color theme="1"/>
        <rFont val="Calibri"/>
        <family val="2"/>
        <scheme val="minor"/>
      </rPr>
      <t>"Depreciación Actual"</t>
    </r>
    <r>
      <rPr>
        <sz val="11"/>
        <color theme="1"/>
        <rFont val="Calibri"/>
        <family val="2"/>
        <scheme val="minor"/>
      </rPr>
      <t xml:space="preserve"> debieran aparecer</t>
    </r>
  </si>
  <si>
    <t>100% del valor del bien actualizado (100% de la columma "Valor Reajustado" a la fecha que determine el usuario)</t>
  </si>
  <si>
    <t>Solicitar a Marketing doc para actualizar tema</t>
  </si>
  <si>
    <t>Control de Activo Fijo Tributario</t>
  </si>
  <si>
    <t>Año: 2020</t>
  </si>
  <si>
    <t>Valor Neto</t>
  </si>
  <si>
    <t>Factor</t>
  </si>
  <si>
    <t>Crédito</t>
  </si>
  <si>
    <t>Tipo</t>
  </si>
  <si>
    <t>Valor Libro</t>
  </si>
  <si>
    <t>Vida Útil</t>
  </si>
  <si>
    <t>Vida Útil ya</t>
  </si>
  <si>
    <t>Vida Útil a</t>
  </si>
  <si>
    <t>Documento o</t>
  </si>
  <si>
    <t>Fecha</t>
  </si>
  <si>
    <t>de Compra</t>
  </si>
  <si>
    <t>Valor a</t>
  </si>
  <si>
    <t>Actualización</t>
  </si>
  <si>
    <t>Art. 33 bis</t>
  </si>
  <si>
    <t>Reajustado</t>
  </si>
  <si>
    <t>Acumulada</t>
  </si>
  <si>
    <t>Actualizado</t>
  </si>
  <si>
    <t>Total</t>
  </si>
  <si>
    <t>Depreciada</t>
  </si>
  <si>
    <t>Disp. Residual</t>
  </si>
  <si>
    <t>Depreciar</t>
  </si>
  <si>
    <t>Residual</t>
  </si>
  <si>
    <t>Libro</t>
  </si>
  <si>
    <t>Comprobante</t>
  </si>
  <si>
    <t>Cant.</t>
  </si>
  <si>
    <t>Descripción</t>
  </si>
  <si>
    <t>Compra</t>
  </si>
  <si>
    <t>Histórico</t>
  </si>
  <si>
    <t>Reajustar</t>
  </si>
  <si>
    <t>Periodo</t>
  </si>
  <si>
    <t>Neto</t>
  </si>
  <si>
    <t>Histórica</t>
  </si>
  <si>
    <t>Actual</t>
  </si>
  <si>
    <t>Actualizada</t>
  </si>
  <si>
    <t>Utiliz.</t>
  </si>
  <si>
    <t>a Depreciar</t>
  </si>
  <si>
    <t>Venta/Baja</t>
  </si>
  <si>
    <t>(meses)</t>
  </si>
  <si>
    <t>Mensual</t>
  </si>
  <si>
    <t>a 2020</t>
  </si>
  <si>
    <t>ejemplo 1</t>
  </si>
  <si>
    <t>Dep. Instantanea e Inmediata</t>
  </si>
  <si>
    <t>Fecha Compra</t>
  </si>
  <si>
    <t>Reajuste a Diciembre</t>
  </si>
  <si>
    <t>Desarrollo</t>
  </si>
  <si>
    <t>Valor Bien</t>
  </si>
  <si>
    <t>vida util</t>
  </si>
  <si>
    <t>24 meses</t>
  </si>
  <si>
    <t>a 2019</t>
  </si>
  <si>
    <t>Año: 2019</t>
  </si>
  <si>
    <t>50% del Bien</t>
  </si>
  <si>
    <t>50% Disponible para Depreciacion</t>
  </si>
  <si>
    <t>Fecha Utilizacion</t>
  </si>
  <si>
    <t>Reporte 1</t>
  </si>
  <si>
    <t>Reporte 2</t>
  </si>
  <si>
    <t>Supuesto</t>
  </si>
  <si>
    <t>EJEMPLO 1</t>
  </si>
  <si>
    <t>EJEMPLO 2</t>
  </si>
  <si>
    <t xml:space="preserve">lo que esta en este cuadro </t>
  </si>
  <si>
    <t>solo debe aparecer como pregunta al usuario</t>
  </si>
  <si>
    <t>El tema de la dep. araucania es una opción para el cliente</t>
  </si>
  <si>
    <t>al igual que la dep. instantanea e inmediata</t>
  </si>
  <si>
    <t>Dep. Acelerada</t>
  </si>
  <si>
    <t>las depreciaciones instantanea e inmediata y la araucania</t>
  </si>
  <si>
    <t>para si modificar manual de ayuda</t>
  </si>
  <si>
    <t>Ya se solicito el documento Word</t>
  </si>
  <si>
    <t>Clasica</t>
  </si>
  <si>
    <t>Este monto se podra aplicar</t>
  </si>
  <si>
    <t>independiente el mes de compra</t>
  </si>
  <si>
    <t>(lo importante que debe ser del año)</t>
  </si>
  <si>
    <t>Cumpliendo los requisitos para cada una de ellas (indicadas en hojas de cálculo anteriores)</t>
  </si>
  <si>
    <t>Mas detalles de las columnas en hoja de cálculo "Ejemplo 1"</t>
  </si>
  <si>
    <t>Mas detalles de las columnas en hoja de cálculo "Ejemplo 2"</t>
  </si>
  <si>
    <t>Dep. Acelerada Clasica</t>
  </si>
  <si>
    <t>50% Restante se podra aplicar</t>
  </si>
  <si>
    <t>Depreciación Art. 31, 5 bis  Inc. 1 1/10</t>
  </si>
  <si>
    <t xml:space="preserve">La columna "Depreciacion del periodo" debiese ser el valor del bien actualizado  </t>
  </si>
  <si>
    <t>Marketing esta trabajando en el tema</t>
  </si>
  <si>
    <t>5°</t>
  </si>
  <si>
    <r>
      <t xml:space="preserve">Las depreciaciones marcadas en  cuadro nararanjo </t>
    </r>
    <r>
      <rPr>
        <b/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sufrieron modificaciones</t>
    </r>
  </si>
  <si>
    <t>Las depreciaciones marcadas en cuadro rojo  son vigentes</t>
  </si>
  <si>
    <t>hasta el 31/12/2019 (fecha de utilización 31/12/2019 (marcada en cuadro verde))</t>
  </si>
  <si>
    <t>El tema es que a partir del 01.01.2020 no se pueden elegir para biene nuevos</t>
  </si>
  <si>
    <t>Los activos fijos que traen estas depreciaciones deben seguir</t>
  </si>
  <si>
    <t>depreciaciones indicadas arriba:</t>
  </si>
  <si>
    <t>Un activo fijo se puede acoger a Depreciacion Instantanea e Inmediata o Araucania</t>
  </si>
  <si>
    <t>Esto significa que podrian aplicar las otras depreciaciones vigentes</t>
  </si>
  <si>
    <t>siguiente las reglas de cada una</t>
  </si>
  <si>
    <t>En el caso de "Dep. Instantanea e Inmediata"</t>
  </si>
  <si>
    <t>50% del valor bien Actualizado (50% de la columna "Valor Reajustado" a la fecha que determine el usuario(arriba cuando marca el "Hasta")</t>
  </si>
  <si>
    <t>En el caso de "Dep. Araucania"</t>
  </si>
  <si>
    <t>Las columnas en azul debiesen estar sin valor</t>
  </si>
  <si>
    <t>Aca tambien hay que cambiar el Manual de Ayuda</t>
  </si>
  <si>
    <t>96 meses</t>
  </si>
  <si>
    <t>Un Decimo</t>
  </si>
  <si>
    <t>EJEMPLO 1.1</t>
  </si>
  <si>
    <t>EJEMPLO 2.1</t>
  </si>
  <si>
    <t>276 meses</t>
  </si>
  <si>
    <t>1. es un nuevo bien</t>
  </si>
  <si>
    <t>2. estamos en el rango de fechas de la ley 21210</t>
  </si>
  <si>
    <t>3. la empresa es de la Araucanía</t>
  </si>
  <si>
    <t>OJO: este mensaje aparece sólo una vez, para no aburrir al cliente</t>
  </si>
  <si>
    <t>OJO: VER NOTAS FW abajo</t>
  </si>
  <si>
    <t>Si el usuario dice que SI, se marca Acogido y Araucanía</t>
  </si>
  <si>
    <t>FW: Se agregó el siguiente mensaje que aparece al momento de haber ingresado la fecha de utilización SOLO SI:</t>
  </si>
  <si>
    <t xml:space="preserve">FW: Aqiuí se considera la fecha de compra del bien, no la fecha de utilización, </t>
  </si>
  <si>
    <t>de acuedo a lo indicado por Víctor Morales</t>
  </si>
  <si>
    <t>Consultas Victor Morales 15.05</t>
  </si>
  <si>
    <t xml:space="preserve">1° </t>
  </si>
  <si>
    <t>decida si quiere que aparezca mas veces</t>
  </si>
  <si>
    <t>Ok Franca</t>
  </si>
  <si>
    <t>Lo importante es que la fecha de compra mande para utilizar esta depreciacion</t>
  </si>
  <si>
    <t>luego los meses a depreciar son en base a la fecha de utilizacion</t>
  </si>
  <si>
    <t>El bien se puede acoger a las depreciaciones vigente al 31,12,2019</t>
  </si>
  <si>
    <t>ya que tiene compra año 2019</t>
  </si>
  <si>
    <t>En el caso de la depreciacion Araucania</t>
  </si>
  <si>
    <t>el valor de la depreciacion del periodo debe</t>
  </si>
  <si>
    <t>ser el valor del bien actualizado</t>
  </si>
  <si>
    <t>para efectos finales debe quedar en $ 1</t>
  </si>
  <si>
    <t>Franca tienes considerado de que una empresa que este en la Araucania</t>
  </si>
  <si>
    <t>podria no aprovechar esta depreciacion e irse por las otras existentes?</t>
  </si>
  <si>
    <t>El mensaje podrias colocar abajo un ticket para que el cliente</t>
  </si>
  <si>
    <t>POR SUPUESTO</t>
  </si>
  <si>
    <t>adfsas</t>
  </si>
  <si>
    <t>dsafas</t>
  </si>
  <si>
    <t>ejemplo anterior</t>
  </si>
  <si>
    <t>ejemplo enero</t>
  </si>
  <si>
    <t>ejemplo febrero</t>
  </si>
  <si>
    <t>ejemplo marzo</t>
  </si>
  <si>
    <t>SDFSA</t>
  </si>
  <si>
    <t>ejemplo abril</t>
  </si>
  <si>
    <t>ejemplo mayo</t>
  </si>
  <si>
    <t>UPS HP 1</t>
  </si>
  <si>
    <t>Araucanía</t>
  </si>
  <si>
    <t>Cumputador Arauca 1</t>
  </si>
  <si>
    <t>ejemplo junio</t>
  </si>
  <si>
    <t>ejemplo julio</t>
  </si>
  <si>
    <t>ejemplo agosto</t>
  </si>
  <si>
    <t>ejemplo septiembre</t>
  </si>
  <si>
    <t>ejemplo octubre</t>
  </si>
  <si>
    <t>Ejemplo 1-1 Víctor - Dep Inst e Inmediata</t>
  </si>
  <si>
    <t>Inst.e Inmed. + Décima Parte</t>
  </si>
  <si>
    <t>Ejemplo 2-1 Victor Dep Araucania</t>
  </si>
  <si>
    <t>Computador Inst 1</t>
  </si>
  <si>
    <t>Inst.e Inmed. + Normal</t>
  </si>
  <si>
    <t>ejemplo noviembre</t>
  </si>
  <si>
    <t>Ejemplo 1-2 Victor - Dep Inst e Inmediata</t>
  </si>
  <si>
    <t>Ejemplo 2-2 Victor Dep Araucanía</t>
  </si>
  <si>
    <t>ejemplo diciembre</t>
  </si>
  <si>
    <t>63,063 + 504,500</t>
  </si>
  <si>
    <t>0 + 500,500</t>
  </si>
  <si>
    <t>265,891 + 12,762,750</t>
  </si>
  <si>
    <t>FW: Al tarer el activo Fijo con Depreciación Araucanía el sistema me muestra lo siguiente:</t>
  </si>
  <si>
    <t>Y si digo aceptar, me da el siguenite mensaje:</t>
  </si>
  <si>
    <t>Que hago en este caso?</t>
  </si>
  <si>
    <t>Computador HP 1</t>
  </si>
  <si>
    <t>impresora laser 1</t>
  </si>
  <si>
    <t>0 + 201,800</t>
  </si>
</sst>
</file>

<file path=xl/styles.xml><?xml version="1.0" encoding="utf-8"?>
<styleSheet xmlns="http://schemas.openxmlformats.org/spreadsheetml/2006/main">
  <numFmts count="4">
    <numFmt numFmtId="164" formatCode="_ &quot;$&quot;* #,##0_ ;_ &quot;$&quot;* \-#,##0_ ;_ &quot;$&quot;* &quot;-&quot;_ ;_ @_ "/>
    <numFmt numFmtId="167" formatCode="#,##0.000"/>
    <numFmt numFmtId="168" formatCode="0.000"/>
    <numFmt numFmtId="169" formatCode="m/d/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9" fillId="0" borderId="0" applyFont="0" applyFill="0" applyBorder="0" applyAlignment="0" applyProtection="0"/>
  </cellStyleXfs>
  <cellXfs count="9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2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/>
    <xf numFmtId="0" fontId="7" fillId="2" borderId="0" xfId="0" applyFont="1" applyFill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8" fillId="3" borderId="5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/>
    </xf>
    <xf numFmtId="0" fontId="7" fillId="3" borderId="7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0" xfId="0" applyFont="1" applyFill="1" applyBorder="1"/>
    <xf numFmtId="0" fontId="7" fillId="4" borderId="6" xfId="0" applyFont="1" applyFill="1" applyBorder="1"/>
    <xf numFmtId="0" fontId="8" fillId="4" borderId="5" xfId="0" applyFont="1" applyFill="1" applyBorder="1"/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7" fillId="4" borderId="0" xfId="0" applyFont="1" applyFill="1" applyBorder="1" applyAlignment="1">
      <alignment horizontal="center"/>
    </xf>
    <xf numFmtId="14" fontId="7" fillId="4" borderId="0" xfId="0" applyNumberFormat="1" applyFont="1" applyFill="1" applyBorder="1" applyAlignment="1">
      <alignment horizontal="center"/>
    </xf>
    <xf numFmtId="0" fontId="7" fillId="4" borderId="7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6" fillId="5" borderId="0" xfId="0" applyFont="1" applyFill="1" applyBorder="1"/>
    <xf numFmtId="0" fontId="6" fillId="5" borderId="6" xfId="0" applyFont="1" applyFill="1" applyBorder="1"/>
    <xf numFmtId="164" fontId="0" fillId="2" borderId="0" xfId="2" applyFont="1" applyFill="1"/>
    <xf numFmtId="14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9" fontId="0" fillId="2" borderId="0" xfId="0" applyNumberFormat="1" applyFill="1"/>
    <xf numFmtId="0" fontId="0" fillId="2" borderId="2" xfId="0" applyFill="1" applyBorder="1"/>
    <xf numFmtId="14" fontId="0" fillId="2" borderId="8" xfId="0" applyNumberFormat="1" applyFill="1" applyBorder="1"/>
    <xf numFmtId="3" fontId="0" fillId="2" borderId="8" xfId="0" applyNumberFormat="1" applyFill="1" applyBorder="1"/>
    <xf numFmtId="164" fontId="0" fillId="2" borderId="8" xfId="2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4" fontId="0" fillId="2" borderId="0" xfId="0" applyNumberFormat="1" applyFill="1" applyBorder="1"/>
    <xf numFmtId="3" fontId="0" fillId="2" borderId="0" xfId="0" applyNumberFormat="1" applyFill="1" applyBorder="1"/>
    <xf numFmtId="164" fontId="0" fillId="2" borderId="0" xfId="2" applyFon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6" fillId="2" borderId="0" xfId="0" applyFont="1" applyFill="1"/>
    <xf numFmtId="0" fontId="0" fillId="7" borderId="0" xfId="0" applyFill="1"/>
    <xf numFmtId="0" fontId="1" fillId="7" borderId="0" xfId="0" applyFont="1" applyFill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4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199238</xdr:colOff>
      <xdr:row>35</xdr:row>
      <xdr:rowOff>123024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3771" y="370114"/>
          <a:ext cx="6469410" cy="622991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15</xdr:row>
      <xdr:rowOff>142875</xdr:rowOff>
    </xdr:from>
    <xdr:to>
      <xdr:col>8</xdr:col>
      <xdr:colOff>85725</xdr:colOff>
      <xdr:row>16</xdr:row>
      <xdr:rowOff>180975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3400425" y="3000375"/>
          <a:ext cx="2781300" cy="228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323850</xdr:colOff>
      <xdr:row>17</xdr:row>
      <xdr:rowOff>28575</xdr:rowOff>
    </xdr:from>
    <xdr:to>
      <xdr:col>8</xdr:col>
      <xdr:colOff>57150</xdr:colOff>
      <xdr:row>18</xdr:row>
      <xdr:rowOff>66675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3371850" y="3267075"/>
          <a:ext cx="2781300" cy="228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371475</xdr:colOff>
      <xdr:row>21</xdr:row>
      <xdr:rowOff>57150</xdr:rowOff>
    </xdr:from>
    <xdr:to>
      <xdr:col>8</xdr:col>
      <xdr:colOff>104775</xdr:colOff>
      <xdr:row>22</xdr:row>
      <xdr:rowOff>95250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419475" y="4057650"/>
          <a:ext cx="2781300" cy="228600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390525</xdr:colOff>
      <xdr:row>23</xdr:row>
      <xdr:rowOff>0</xdr:rowOff>
    </xdr:from>
    <xdr:to>
      <xdr:col>8</xdr:col>
      <xdr:colOff>123825</xdr:colOff>
      <xdr:row>24</xdr:row>
      <xdr:rowOff>38100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3438525" y="4381500"/>
          <a:ext cx="2781300" cy="228600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478972</xdr:colOff>
      <xdr:row>6</xdr:row>
      <xdr:rowOff>10885</xdr:rowOff>
    </xdr:from>
    <xdr:to>
      <xdr:col>7</xdr:col>
      <xdr:colOff>54430</xdr:colOff>
      <xdr:row>7</xdr:row>
      <xdr:rowOff>130629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3614058" y="1121228"/>
          <a:ext cx="1926772" cy="304801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217715</xdr:colOff>
      <xdr:row>15</xdr:row>
      <xdr:rowOff>163286</xdr:rowOff>
    </xdr:from>
    <xdr:to>
      <xdr:col>4</xdr:col>
      <xdr:colOff>261258</xdr:colOff>
      <xdr:row>18</xdr:row>
      <xdr:rowOff>76200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1785258" y="2939143"/>
          <a:ext cx="1611086" cy="468086"/>
        </a:xfrm>
        <a:prstGeom prst="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217714</xdr:colOff>
      <xdr:row>21</xdr:row>
      <xdr:rowOff>76200</xdr:rowOff>
    </xdr:from>
    <xdr:to>
      <xdr:col>4</xdr:col>
      <xdr:colOff>261257</xdr:colOff>
      <xdr:row>23</xdr:row>
      <xdr:rowOff>174172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1785257" y="3962400"/>
          <a:ext cx="1611086" cy="468086"/>
        </a:xfrm>
        <a:prstGeom prst="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199238</xdr:colOff>
      <xdr:row>35</xdr:row>
      <xdr:rowOff>123024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381000"/>
          <a:ext cx="6295238" cy="6409524"/>
        </a:xfrm>
        <a:prstGeom prst="rect">
          <a:avLst/>
        </a:prstGeom>
      </xdr:spPr>
    </xdr:pic>
    <xdr:clientData/>
  </xdr:twoCellAnchor>
  <xdr:twoCellAnchor>
    <xdr:from>
      <xdr:col>2</xdr:col>
      <xdr:colOff>142874</xdr:colOff>
      <xdr:row>11</xdr:row>
      <xdr:rowOff>28574</xdr:rowOff>
    </xdr:from>
    <xdr:to>
      <xdr:col>8</xdr:col>
      <xdr:colOff>742949</xdr:colOff>
      <xdr:row>12</xdr:row>
      <xdr:rowOff>47625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666874" y="2124074"/>
          <a:ext cx="5172075" cy="209551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624840</xdr:colOff>
      <xdr:row>36</xdr:row>
      <xdr:rowOff>171450</xdr:rowOff>
    </xdr:from>
    <xdr:to>
      <xdr:col>14</xdr:col>
      <xdr:colOff>485775</xdr:colOff>
      <xdr:row>45</xdr:row>
      <xdr:rowOff>68580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6903720" y="6755130"/>
          <a:ext cx="3846195" cy="1573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708660</xdr:colOff>
      <xdr:row>45</xdr:row>
      <xdr:rowOff>95251</xdr:rowOff>
    </xdr:from>
    <xdr:to>
      <xdr:col>13</xdr:col>
      <xdr:colOff>638175</xdr:colOff>
      <xdr:row>46</xdr:row>
      <xdr:rowOff>106680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 flipV="1">
          <a:off x="6987540" y="8355331"/>
          <a:ext cx="3129915" cy="2019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54</xdr:row>
      <xdr:rowOff>95250</xdr:rowOff>
    </xdr:from>
    <xdr:to>
      <xdr:col>13</xdr:col>
      <xdr:colOff>695325</xdr:colOff>
      <xdr:row>54</xdr:row>
      <xdr:rowOff>104775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CxnSpPr/>
      </xdr:nvCxnSpPr>
      <xdr:spPr>
        <a:xfrm flipV="1">
          <a:off x="6877050" y="9858375"/>
          <a:ext cx="329565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12</xdr:row>
      <xdr:rowOff>38100</xdr:rowOff>
    </xdr:from>
    <xdr:to>
      <xdr:col>3</xdr:col>
      <xdr:colOff>752475</xdr:colOff>
      <xdr:row>38</xdr:row>
      <xdr:rowOff>190500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CxnSpPr/>
      </xdr:nvCxnSpPr>
      <xdr:spPr>
        <a:xfrm flipH="1">
          <a:off x="1790700" y="2324100"/>
          <a:ext cx="1247775" cy="5105400"/>
        </a:xfrm>
        <a:prstGeom prst="straightConnector1">
          <a:avLst/>
        </a:prstGeom>
        <a:ln w="571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714375</xdr:colOff>
      <xdr:row>60</xdr:row>
      <xdr:rowOff>142875</xdr:rowOff>
    </xdr:from>
    <xdr:to>
      <xdr:col>14</xdr:col>
      <xdr:colOff>46463</xdr:colOff>
      <xdr:row>87</xdr:row>
      <xdr:rowOff>180327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4375" y="11087100"/>
          <a:ext cx="9295238" cy="5180952"/>
        </a:xfrm>
        <a:prstGeom prst="rect">
          <a:avLst/>
        </a:prstGeom>
      </xdr:spPr>
    </xdr:pic>
    <xdr:clientData/>
  </xdr:twoCellAnchor>
  <xdr:twoCellAnchor>
    <xdr:from>
      <xdr:col>2</xdr:col>
      <xdr:colOff>295275</xdr:colOff>
      <xdr:row>74</xdr:row>
      <xdr:rowOff>167640</xdr:rowOff>
    </xdr:from>
    <xdr:to>
      <xdr:col>4</xdr:col>
      <xdr:colOff>716280</xdr:colOff>
      <xdr:row>77</xdr:row>
      <xdr:rowOff>15240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1864995" y="13784580"/>
          <a:ext cx="1990725" cy="39624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12</xdr:col>
      <xdr:colOff>247650</xdr:colOff>
      <xdr:row>161</xdr:row>
      <xdr:rowOff>57150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2000" y="22012275"/>
          <a:ext cx="7924800" cy="862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</xdr:row>
      <xdr:rowOff>114300</xdr:rowOff>
    </xdr:from>
    <xdr:to>
      <xdr:col>9</xdr:col>
      <xdr:colOff>189713</xdr:colOff>
      <xdr:row>35</xdr:row>
      <xdr:rowOff>27774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2475" y="304800"/>
          <a:ext cx="6295238" cy="6409524"/>
        </a:xfrm>
        <a:prstGeom prst="rect">
          <a:avLst/>
        </a:prstGeom>
      </xdr:spPr>
    </xdr:pic>
    <xdr:clientData/>
  </xdr:twoCellAnchor>
  <xdr:twoCellAnchor>
    <xdr:from>
      <xdr:col>4</xdr:col>
      <xdr:colOff>371474</xdr:colOff>
      <xdr:row>15</xdr:row>
      <xdr:rowOff>104775</xdr:rowOff>
    </xdr:from>
    <xdr:to>
      <xdr:col>8</xdr:col>
      <xdr:colOff>647699</xdr:colOff>
      <xdr:row>19</xdr:row>
      <xdr:rowOff>66675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3419474" y="2962275"/>
          <a:ext cx="3324225" cy="723900"/>
        </a:xfrm>
        <a:prstGeom prst="rect">
          <a:avLst/>
        </a:prstGeom>
        <a:solidFill>
          <a:schemeClr val="bg1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10</xdr:col>
      <xdr:colOff>676275</xdr:colOff>
      <xdr:row>17</xdr:row>
      <xdr:rowOff>47625</xdr:rowOff>
    </xdr:from>
    <xdr:to>
      <xdr:col>18</xdr:col>
      <xdr:colOff>27905</xdr:colOff>
      <xdr:row>23</xdr:row>
      <xdr:rowOff>104625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96275" y="3305175"/>
          <a:ext cx="5361905" cy="1200000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15</xdr:row>
      <xdr:rowOff>19050</xdr:rowOff>
    </xdr:from>
    <xdr:to>
      <xdr:col>12</xdr:col>
      <xdr:colOff>600075</xdr:colOff>
      <xdr:row>17</xdr:row>
      <xdr:rowOff>28575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CxnSpPr/>
      </xdr:nvCxnSpPr>
      <xdr:spPr>
        <a:xfrm>
          <a:off x="9725025" y="2895600"/>
          <a:ext cx="190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457201</xdr:colOff>
      <xdr:row>23</xdr:row>
      <xdr:rowOff>95249</xdr:rowOff>
    </xdr:from>
    <xdr:to>
      <xdr:col>7</xdr:col>
      <xdr:colOff>685801</xdr:colOff>
      <xdr:row>24</xdr:row>
      <xdr:rowOff>19050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3505201" y="4495799"/>
          <a:ext cx="2514600" cy="114301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21</xdr:col>
      <xdr:colOff>226590</xdr:colOff>
      <xdr:row>17</xdr:row>
      <xdr:rowOff>182537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548640"/>
          <a:ext cx="16076190" cy="2742857"/>
        </a:xfrm>
        <a:prstGeom prst="rect">
          <a:avLst/>
        </a:prstGeom>
      </xdr:spPr>
    </xdr:pic>
    <xdr:clientData/>
  </xdr:twoCellAnchor>
  <xdr:twoCellAnchor>
    <xdr:from>
      <xdr:col>5</xdr:col>
      <xdr:colOff>777240</xdr:colOff>
      <xdr:row>7</xdr:row>
      <xdr:rowOff>76200</xdr:rowOff>
    </xdr:from>
    <xdr:to>
      <xdr:col>19</xdr:col>
      <xdr:colOff>464820</xdr:colOff>
      <xdr:row>10</xdr:row>
      <xdr:rowOff>99060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4739640" y="1356360"/>
          <a:ext cx="10782300" cy="571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23</xdr:col>
      <xdr:colOff>174964</xdr:colOff>
      <xdr:row>62</xdr:row>
      <xdr:rowOff>106347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480" y="8595360"/>
          <a:ext cx="17609524" cy="2666667"/>
        </a:xfrm>
        <a:prstGeom prst="rect">
          <a:avLst/>
        </a:prstGeom>
      </xdr:spPr>
    </xdr:pic>
    <xdr:clientData/>
  </xdr:twoCellAnchor>
  <xdr:twoCellAnchor>
    <xdr:from>
      <xdr:col>12</xdr:col>
      <xdr:colOff>464820</xdr:colOff>
      <xdr:row>52</xdr:row>
      <xdr:rowOff>106680</xdr:rowOff>
    </xdr:from>
    <xdr:to>
      <xdr:col>19</xdr:col>
      <xdr:colOff>228600</xdr:colOff>
      <xdr:row>55</xdr:row>
      <xdr:rowOff>129540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9974580" y="9616440"/>
          <a:ext cx="5311140" cy="57150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375954</xdr:colOff>
      <xdr:row>39</xdr:row>
      <xdr:rowOff>84914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731520"/>
          <a:ext cx="9885714" cy="6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9</xdr:col>
      <xdr:colOff>227814</xdr:colOff>
      <xdr:row>34</xdr:row>
      <xdr:rowOff>164299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0575" y="219075"/>
          <a:ext cx="6295238" cy="6409524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14</xdr:row>
      <xdr:rowOff>152400</xdr:rowOff>
    </xdr:from>
    <xdr:to>
      <xdr:col>8</xdr:col>
      <xdr:colOff>695325</xdr:colOff>
      <xdr:row>19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1685925" y="2819400"/>
          <a:ext cx="5105400" cy="80010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171450</xdr:colOff>
      <xdr:row>20</xdr:row>
      <xdr:rowOff>57150</xdr:rowOff>
    </xdr:from>
    <xdr:to>
      <xdr:col>8</xdr:col>
      <xdr:colOff>704850</xdr:colOff>
      <xdr:row>24</xdr:row>
      <xdr:rowOff>104775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1695450" y="3886200"/>
          <a:ext cx="5105400" cy="8096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80</xdr:row>
      <xdr:rowOff>0</xdr:rowOff>
    </xdr:from>
    <xdr:to>
      <xdr:col>8</xdr:col>
      <xdr:colOff>342900</xdr:colOff>
      <xdr:row>124</xdr:row>
      <xdr:rowOff>171450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554200"/>
          <a:ext cx="7858125" cy="855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4</xdr:col>
      <xdr:colOff>571500</xdr:colOff>
      <xdr:row>137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3698200"/>
          <a:ext cx="4905375" cy="1828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0"/>
  <sheetViews>
    <sheetView zoomScale="160" zoomScaleNormal="160" zoomScaleSheetLayoutView="190" workbookViewId="0">
      <selection activeCell="B4" sqref="B4"/>
    </sheetView>
  </sheetViews>
  <sheetFormatPr defaultColWidth="9.140625" defaultRowHeight="15"/>
  <cols>
    <col min="1" max="1" width="9.140625" style="1"/>
    <col min="2" max="2" width="10.42578125" style="1" customWidth="1"/>
    <col min="3" max="16384" width="9.140625" style="1"/>
  </cols>
  <sheetData>
    <row r="2" spans="2:4">
      <c r="B2" s="2" t="s">
        <v>6</v>
      </c>
      <c r="D2" s="2" t="s">
        <v>15</v>
      </c>
    </row>
    <row r="4" spans="2:4">
      <c r="B4" s="4" t="s">
        <v>3</v>
      </c>
      <c r="D4" s="1" t="s">
        <v>43</v>
      </c>
    </row>
    <row r="5" spans="2:4">
      <c r="B5" s="4" t="s">
        <v>4</v>
      </c>
      <c r="D5" s="1" t="s">
        <v>1</v>
      </c>
    </row>
    <row r="6" spans="2:4">
      <c r="B6" s="4" t="s">
        <v>5</v>
      </c>
      <c r="D6" s="1" t="s">
        <v>0</v>
      </c>
    </row>
    <row r="7" spans="2:4">
      <c r="B7" s="4" t="s">
        <v>77</v>
      </c>
      <c r="D7" s="1" t="s">
        <v>89</v>
      </c>
    </row>
    <row r="8" spans="2:4">
      <c r="B8" s="4" t="s">
        <v>78</v>
      </c>
      <c r="D8" s="1" t="s">
        <v>106</v>
      </c>
    </row>
    <row r="9" spans="2:4">
      <c r="B9" s="4" t="s">
        <v>90</v>
      </c>
      <c r="D9" s="1" t="s">
        <v>79</v>
      </c>
    </row>
    <row r="10" spans="2:4">
      <c r="B10" s="4" t="s">
        <v>91</v>
      </c>
    </row>
  </sheetData>
  <hyperlinks>
    <hyperlink ref="B4" location="'Cambio 1'!A1" display="CAMBIO 1"/>
    <hyperlink ref="B6" location="'Cambio 3'!A1" display="CAMBIO 3"/>
    <hyperlink ref="B5" location="'Cambio 2'!A1" display="CAMBIO 2"/>
    <hyperlink ref="B10" location="Resumen!A1" display="RESUMEN"/>
    <hyperlink ref="B7" location="'Cambio 4'!A1" display="CAMBIO 4"/>
    <hyperlink ref="B9" location="'Cambio 6'!A1" display="CAMBIO 6"/>
    <hyperlink ref="B8" location="'Cambio 5'!A1" display="CAMBIO 5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B130"/>
  <sheetViews>
    <sheetView tabSelected="1" workbookViewId="0">
      <selection activeCell="A66" sqref="A66:XFD66"/>
    </sheetView>
  </sheetViews>
  <sheetFormatPr defaultColWidth="11.5703125" defaultRowHeight="15"/>
  <cols>
    <col min="1" max="1" width="28.85546875" style="3" bestFit="1" customWidth="1"/>
    <col min="2" max="2" width="13" style="3" bestFit="1" customWidth="1"/>
    <col min="3" max="7" width="11.5703125" style="3"/>
    <col min="8" max="8" width="13" style="3" bestFit="1" customWidth="1"/>
    <col min="9" max="9" width="11.5703125" style="3"/>
    <col min="10" max="10" width="13" style="3" bestFit="1" customWidth="1"/>
    <col min="11" max="15" width="11.5703125" style="3"/>
    <col min="16" max="16" width="13" style="3" bestFit="1" customWidth="1"/>
    <col min="17" max="23" width="11.5703125" style="3"/>
    <col min="24" max="25" width="13" style="3" bestFit="1" customWidth="1"/>
    <col min="26" max="16384" width="11.5703125" style="3"/>
  </cols>
  <sheetData>
    <row r="2" spans="1:26">
      <c r="A2" s="89" t="s">
        <v>174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>
      <c r="A3" s="70" t="s">
        <v>34</v>
      </c>
    </row>
    <row r="4" spans="1:26">
      <c r="A4" s="3" t="s">
        <v>162</v>
      </c>
      <c r="B4" s="54">
        <v>1000000</v>
      </c>
    </row>
    <row r="5" spans="1:26">
      <c r="A5" s="3" t="s">
        <v>159</v>
      </c>
      <c r="B5" s="55">
        <v>43748</v>
      </c>
      <c r="C5" s="3" t="s">
        <v>160</v>
      </c>
      <c r="E5" s="56">
        <v>8.9999999999999993E-3</v>
      </c>
    </row>
    <row r="6" spans="1:26">
      <c r="A6" s="3" t="s">
        <v>169</v>
      </c>
      <c r="B6" s="55">
        <v>43748</v>
      </c>
      <c r="E6" s="56"/>
    </row>
    <row r="7" spans="1:26">
      <c r="A7" s="3" t="s">
        <v>163</v>
      </c>
      <c r="B7" s="55" t="s">
        <v>164</v>
      </c>
      <c r="E7" s="56"/>
    </row>
    <row r="8" spans="1:26">
      <c r="A8" s="3" t="s">
        <v>170</v>
      </c>
      <c r="B8" s="55">
        <v>43830</v>
      </c>
    </row>
    <row r="9" spans="1:26">
      <c r="A9" s="3" t="s">
        <v>171</v>
      </c>
      <c r="B9" s="55">
        <v>44196</v>
      </c>
      <c r="C9" s="3" t="s">
        <v>160</v>
      </c>
      <c r="E9" s="56">
        <v>1.2E-2</v>
      </c>
      <c r="F9" s="3" t="s">
        <v>172</v>
      </c>
    </row>
    <row r="10" spans="1:26">
      <c r="B10" s="55"/>
    </row>
    <row r="11" spans="1:26">
      <c r="A11" s="3" t="s">
        <v>161</v>
      </c>
    </row>
    <row r="12" spans="1:26">
      <c r="A12" s="3" t="s">
        <v>162</v>
      </c>
      <c r="B12" s="57">
        <f>B4</f>
        <v>1000000</v>
      </c>
    </row>
    <row r="13" spans="1:26">
      <c r="A13" s="58"/>
      <c r="B13" s="57"/>
    </row>
    <row r="14" spans="1:26">
      <c r="B14" s="57"/>
    </row>
    <row r="16" spans="1:26" ht="15.75" thickBot="1"/>
    <row r="17" spans="1:28">
      <c r="A17" s="59" t="s">
        <v>115</v>
      </c>
      <c r="B17" s="5" t="s">
        <v>166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8">
      <c r="A18" s="7"/>
      <c r="B18" s="8"/>
      <c r="C18" s="8"/>
      <c r="D18" s="8"/>
      <c r="E18" s="8" t="s">
        <v>117</v>
      </c>
      <c r="F18" s="8"/>
      <c r="G18" s="8" t="s">
        <v>118</v>
      </c>
      <c r="H18" s="8"/>
      <c r="I18" s="8" t="s">
        <v>119</v>
      </c>
      <c r="J18" s="8" t="s">
        <v>41</v>
      </c>
      <c r="K18" s="8" t="s">
        <v>120</v>
      </c>
      <c r="L18" s="8" t="s">
        <v>2</v>
      </c>
      <c r="M18" s="8" t="s">
        <v>120</v>
      </c>
      <c r="N18" s="8" t="s">
        <v>2</v>
      </c>
      <c r="O18" s="8"/>
      <c r="P18" s="8" t="s">
        <v>121</v>
      </c>
      <c r="Q18" s="8"/>
      <c r="R18" s="8" t="s">
        <v>122</v>
      </c>
      <c r="S18" s="8" t="s">
        <v>123</v>
      </c>
      <c r="T18" s="8" t="s">
        <v>122</v>
      </c>
      <c r="U18" s="8" t="s">
        <v>124</v>
      </c>
      <c r="V18" s="8" t="s">
        <v>122</v>
      </c>
      <c r="W18" s="8"/>
      <c r="X18" s="8"/>
      <c r="Y18" s="8" t="s">
        <v>2</v>
      </c>
      <c r="Z18" s="9" t="s">
        <v>41</v>
      </c>
    </row>
    <row r="19" spans="1:28">
      <c r="A19" s="7" t="s">
        <v>125</v>
      </c>
      <c r="B19" s="8"/>
      <c r="C19" s="8"/>
      <c r="D19" s="8" t="s">
        <v>126</v>
      </c>
      <c r="E19" s="8" t="s">
        <v>127</v>
      </c>
      <c r="F19" s="8" t="s">
        <v>128</v>
      </c>
      <c r="G19" s="8" t="s">
        <v>129</v>
      </c>
      <c r="H19" s="8" t="s">
        <v>41</v>
      </c>
      <c r="I19" s="8" t="s">
        <v>130</v>
      </c>
      <c r="J19" s="8" t="s">
        <v>131</v>
      </c>
      <c r="K19" s="8" t="s">
        <v>2</v>
      </c>
      <c r="L19" s="8" t="s">
        <v>132</v>
      </c>
      <c r="M19" s="8" t="s">
        <v>2</v>
      </c>
      <c r="N19" s="8" t="s">
        <v>132</v>
      </c>
      <c r="O19" s="8" t="s">
        <v>126</v>
      </c>
      <c r="P19" s="8" t="s">
        <v>133</v>
      </c>
      <c r="Q19" s="8" t="s">
        <v>126</v>
      </c>
      <c r="R19" s="8" t="s">
        <v>134</v>
      </c>
      <c r="S19" s="8" t="s">
        <v>135</v>
      </c>
      <c r="T19" s="8" t="s">
        <v>136</v>
      </c>
      <c r="U19" s="8" t="s">
        <v>137</v>
      </c>
      <c r="V19" s="8" t="s">
        <v>138</v>
      </c>
      <c r="W19" s="8" t="s">
        <v>2</v>
      </c>
      <c r="X19" s="8" t="s">
        <v>2</v>
      </c>
      <c r="Y19" s="8" t="s">
        <v>132</v>
      </c>
      <c r="Z19" s="9" t="s">
        <v>139</v>
      </c>
    </row>
    <row r="20" spans="1:28">
      <c r="A20" s="7" t="s">
        <v>140</v>
      </c>
      <c r="B20" s="8" t="s">
        <v>141</v>
      </c>
      <c r="C20" s="8" t="s">
        <v>142</v>
      </c>
      <c r="D20" s="8" t="s">
        <v>143</v>
      </c>
      <c r="E20" s="8" t="s">
        <v>144</v>
      </c>
      <c r="F20" s="8" t="s">
        <v>145</v>
      </c>
      <c r="G20" s="8" t="s">
        <v>146</v>
      </c>
      <c r="H20" s="8" t="s">
        <v>131</v>
      </c>
      <c r="I20" s="8"/>
      <c r="J20" s="8" t="s">
        <v>147</v>
      </c>
      <c r="K20" s="8" t="s">
        <v>148</v>
      </c>
      <c r="L20" s="8" t="s">
        <v>148</v>
      </c>
      <c r="M20" s="8" t="s">
        <v>149</v>
      </c>
      <c r="N20" s="8" t="s">
        <v>150</v>
      </c>
      <c r="O20" s="8" t="s">
        <v>151</v>
      </c>
      <c r="P20" s="8" t="s">
        <v>152</v>
      </c>
      <c r="Q20" s="8" t="s">
        <v>153</v>
      </c>
      <c r="R20" s="8" t="s">
        <v>154</v>
      </c>
      <c r="S20" s="8" t="s">
        <v>154</v>
      </c>
      <c r="T20" s="8" t="s">
        <v>154</v>
      </c>
      <c r="U20" s="8" t="s">
        <v>154</v>
      </c>
      <c r="V20" s="8" t="s">
        <v>154</v>
      </c>
      <c r="W20" s="8" t="s">
        <v>155</v>
      </c>
      <c r="X20" s="8" t="s">
        <v>146</v>
      </c>
      <c r="Y20" s="8" t="s">
        <v>165</v>
      </c>
      <c r="Z20" s="9">
        <v>2019</v>
      </c>
    </row>
    <row r="21" spans="1:28" ht="15.75" thickBot="1">
      <c r="A21" s="10"/>
      <c r="B21" s="11">
        <v>1</v>
      </c>
      <c r="C21" s="11" t="s">
        <v>157</v>
      </c>
      <c r="D21" s="60">
        <v>43748</v>
      </c>
      <c r="E21" s="61">
        <f>B4</f>
        <v>1000000</v>
      </c>
      <c r="F21" s="61">
        <f>E21</f>
        <v>1000000</v>
      </c>
      <c r="G21" s="11">
        <v>1.0089999999999999</v>
      </c>
      <c r="H21" s="62">
        <f>F21*G21</f>
        <v>1008999.9999999999</v>
      </c>
      <c r="I21" s="11">
        <v>0</v>
      </c>
      <c r="J21" s="63">
        <f>H21-I21</f>
        <v>1008999.9999999999</v>
      </c>
      <c r="K21" s="11"/>
      <c r="L21" s="11">
        <v>0</v>
      </c>
      <c r="M21" s="11" t="s">
        <v>34</v>
      </c>
      <c r="N21" s="11">
        <v>0</v>
      </c>
      <c r="O21" s="60">
        <v>43748</v>
      </c>
      <c r="P21" s="63">
        <f>J21</f>
        <v>1008999.9999999999</v>
      </c>
      <c r="Q21" s="11"/>
      <c r="R21" s="11">
        <v>24</v>
      </c>
      <c r="S21" s="11">
        <v>0</v>
      </c>
      <c r="T21" s="11">
        <f>R21-S21</f>
        <v>24</v>
      </c>
      <c r="U21" s="11">
        <v>24</v>
      </c>
      <c r="V21" s="11">
        <f>T21-U21</f>
        <v>0</v>
      </c>
      <c r="W21" s="63">
        <v>0</v>
      </c>
      <c r="X21" s="63">
        <f>P21</f>
        <v>1008999.9999999999</v>
      </c>
      <c r="Y21" s="63">
        <f>P21</f>
        <v>1008999.9999999999</v>
      </c>
      <c r="Z21" s="64">
        <v>1</v>
      </c>
    </row>
    <row r="22" spans="1:28" customFormat="1">
      <c r="B22">
        <v>1</v>
      </c>
      <c r="C22" t="s">
        <v>259</v>
      </c>
      <c r="D22" s="90">
        <v>43748</v>
      </c>
      <c r="E22" s="91">
        <v>1000000</v>
      </c>
      <c r="F22" s="91">
        <v>1000000</v>
      </c>
      <c r="G22" s="92">
        <v>1.0089999999999999</v>
      </c>
      <c r="H22" s="91">
        <v>1009000</v>
      </c>
      <c r="I22" s="91">
        <v>0</v>
      </c>
      <c r="J22" s="91">
        <v>1009000</v>
      </c>
      <c r="K22" s="91"/>
      <c r="L22">
        <v>0</v>
      </c>
      <c r="M22" s="91" t="s">
        <v>250</v>
      </c>
      <c r="N22">
        <v>0</v>
      </c>
      <c r="O22" s="94">
        <v>43748</v>
      </c>
      <c r="P22" s="91">
        <v>1009000</v>
      </c>
      <c r="Q22" s="91"/>
      <c r="R22" s="95">
        <v>24</v>
      </c>
      <c r="T22">
        <v>24</v>
      </c>
      <c r="U22">
        <v>24</v>
      </c>
      <c r="V22">
        <v>0</v>
      </c>
      <c r="X22" s="97">
        <v>1009000</v>
      </c>
      <c r="Y22" s="91">
        <v>1009000</v>
      </c>
      <c r="Z22">
        <v>1</v>
      </c>
      <c r="AB22" s="91"/>
    </row>
    <row r="23" spans="1:28" customFormat="1">
      <c r="B23">
        <v>1</v>
      </c>
      <c r="C23" t="s">
        <v>259</v>
      </c>
      <c r="D23" s="90">
        <v>43748</v>
      </c>
      <c r="E23" s="91">
        <v>1000000</v>
      </c>
      <c r="F23" s="91">
        <v>1000000</v>
      </c>
      <c r="G23">
        <v>1.0089999999999999</v>
      </c>
      <c r="H23" s="91">
        <v>1009000</v>
      </c>
      <c r="I23">
        <v>0</v>
      </c>
      <c r="J23" s="91">
        <v>1009000</v>
      </c>
      <c r="L23">
        <v>0</v>
      </c>
      <c r="M23" t="s">
        <v>250</v>
      </c>
      <c r="N23">
        <v>0</v>
      </c>
      <c r="O23" s="90">
        <v>43748</v>
      </c>
      <c r="P23" s="91">
        <v>1009000</v>
      </c>
      <c r="R23">
        <v>24</v>
      </c>
      <c r="T23">
        <v>24</v>
      </c>
      <c r="U23">
        <v>24</v>
      </c>
      <c r="V23">
        <v>0</v>
      </c>
      <c r="X23" s="91">
        <v>1009000</v>
      </c>
      <c r="Y23" s="91">
        <v>1009000</v>
      </c>
      <c r="Z23">
        <v>1</v>
      </c>
    </row>
    <row r="24" spans="1:28" ht="15.75" thickBot="1"/>
    <row r="25" spans="1:28">
      <c r="A25" s="59" t="s">
        <v>115</v>
      </c>
      <c r="B25" s="5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spans="1:28">
      <c r="A26" s="7"/>
      <c r="B26" s="8"/>
      <c r="C26" s="8"/>
      <c r="D26" s="8"/>
      <c r="E26" s="8" t="s">
        <v>117</v>
      </c>
      <c r="F26" s="8"/>
      <c r="G26" s="8" t="s">
        <v>118</v>
      </c>
      <c r="H26" s="8"/>
      <c r="I26" s="8" t="s">
        <v>119</v>
      </c>
      <c r="J26" s="8" t="s">
        <v>41</v>
      </c>
      <c r="K26" s="8" t="s">
        <v>120</v>
      </c>
      <c r="L26" s="8" t="s">
        <v>2</v>
      </c>
      <c r="M26" s="8" t="s">
        <v>120</v>
      </c>
      <c r="N26" s="8" t="s">
        <v>2</v>
      </c>
      <c r="O26" s="8"/>
      <c r="P26" s="8" t="s">
        <v>121</v>
      </c>
      <c r="Q26" s="8"/>
      <c r="R26" s="8" t="s">
        <v>122</v>
      </c>
      <c r="S26" s="8" t="s">
        <v>123</v>
      </c>
      <c r="T26" s="8" t="s">
        <v>122</v>
      </c>
      <c r="U26" s="8" t="s">
        <v>124</v>
      </c>
      <c r="V26" s="8" t="s">
        <v>122</v>
      </c>
      <c r="W26" s="8"/>
      <c r="X26" s="8"/>
      <c r="Y26" s="8" t="s">
        <v>2</v>
      </c>
      <c r="Z26" s="9" t="s">
        <v>41</v>
      </c>
    </row>
    <row r="27" spans="1:28">
      <c r="A27" s="7" t="s">
        <v>125</v>
      </c>
      <c r="B27" s="8"/>
      <c r="C27" s="8"/>
      <c r="D27" s="8" t="s">
        <v>126</v>
      </c>
      <c r="E27" s="8" t="s">
        <v>127</v>
      </c>
      <c r="F27" s="8" t="s">
        <v>128</v>
      </c>
      <c r="G27" s="8" t="s">
        <v>129</v>
      </c>
      <c r="H27" s="8" t="s">
        <v>41</v>
      </c>
      <c r="I27" s="8" t="s">
        <v>130</v>
      </c>
      <c r="J27" s="8" t="s">
        <v>131</v>
      </c>
      <c r="K27" s="8" t="s">
        <v>2</v>
      </c>
      <c r="L27" s="8" t="s">
        <v>132</v>
      </c>
      <c r="M27" s="8" t="s">
        <v>2</v>
      </c>
      <c r="N27" s="8" t="s">
        <v>132</v>
      </c>
      <c r="O27" s="8" t="s">
        <v>126</v>
      </c>
      <c r="P27" s="8" t="s">
        <v>133</v>
      </c>
      <c r="Q27" s="8" t="s">
        <v>126</v>
      </c>
      <c r="R27" s="8" t="s">
        <v>134</v>
      </c>
      <c r="S27" s="8" t="s">
        <v>135</v>
      </c>
      <c r="T27" s="8" t="s">
        <v>136</v>
      </c>
      <c r="U27" s="8" t="s">
        <v>137</v>
      </c>
      <c r="V27" s="8" t="s">
        <v>138</v>
      </c>
      <c r="W27" s="8" t="s">
        <v>2</v>
      </c>
      <c r="X27" s="8" t="s">
        <v>2</v>
      </c>
      <c r="Y27" s="8" t="s">
        <v>132</v>
      </c>
      <c r="Z27" s="9" t="s">
        <v>139</v>
      </c>
    </row>
    <row r="28" spans="1:28">
      <c r="A28" s="7" t="s">
        <v>140</v>
      </c>
      <c r="B28" s="8" t="s">
        <v>141</v>
      </c>
      <c r="C28" s="8" t="s">
        <v>142</v>
      </c>
      <c r="D28" s="8" t="s">
        <v>143</v>
      </c>
      <c r="E28" s="8" t="s">
        <v>144</v>
      </c>
      <c r="F28" s="8" t="s">
        <v>145</v>
      </c>
      <c r="G28" s="8" t="s">
        <v>146</v>
      </c>
      <c r="H28" s="8" t="s">
        <v>131</v>
      </c>
      <c r="I28" s="8"/>
      <c r="J28" s="8" t="s">
        <v>147</v>
      </c>
      <c r="K28" s="8" t="s">
        <v>148</v>
      </c>
      <c r="L28" s="8" t="s">
        <v>148</v>
      </c>
      <c r="M28" s="8" t="s">
        <v>149</v>
      </c>
      <c r="N28" s="8" t="s">
        <v>150</v>
      </c>
      <c r="O28" s="8" t="s">
        <v>151</v>
      </c>
      <c r="P28" s="8" t="s">
        <v>152</v>
      </c>
      <c r="Q28" s="8" t="s">
        <v>153</v>
      </c>
      <c r="R28" s="8" t="s">
        <v>154</v>
      </c>
      <c r="S28" s="8" t="s">
        <v>154</v>
      </c>
      <c r="T28" s="8" t="s">
        <v>154</v>
      </c>
      <c r="U28" s="8" t="s">
        <v>154</v>
      </c>
      <c r="V28" s="8" t="s">
        <v>154</v>
      </c>
      <c r="W28" s="8" t="s">
        <v>155</v>
      </c>
      <c r="X28" s="8" t="s">
        <v>146</v>
      </c>
      <c r="Y28" s="8" t="s">
        <v>156</v>
      </c>
      <c r="Z28" s="9" t="s">
        <v>156</v>
      </c>
    </row>
    <row r="29" spans="1:28" ht="15.75" thickBot="1">
      <c r="A29" s="10"/>
      <c r="B29" s="11">
        <v>1</v>
      </c>
      <c r="C29" s="11" t="s">
        <v>157</v>
      </c>
      <c r="D29" s="60">
        <v>43748</v>
      </c>
      <c r="E29" s="61">
        <f>E21</f>
        <v>1000000</v>
      </c>
      <c r="F29" s="61">
        <f>J21</f>
        <v>1008999.9999999999</v>
      </c>
      <c r="G29" s="11">
        <v>1.012</v>
      </c>
      <c r="H29" s="62">
        <f>F29*G29</f>
        <v>1021107.9999999999</v>
      </c>
      <c r="I29" s="11">
        <v>0</v>
      </c>
      <c r="J29" s="63">
        <f>H29-I29</f>
        <v>1021107.9999999999</v>
      </c>
      <c r="K29" s="63" t="str">
        <f>M21</f>
        <v>Araucania</v>
      </c>
      <c r="L29" s="63">
        <v>0</v>
      </c>
      <c r="M29" s="11"/>
      <c r="N29" s="63">
        <f>L29*1.012</f>
        <v>0</v>
      </c>
      <c r="O29" s="60"/>
      <c r="P29" s="63">
        <v>0</v>
      </c>
      <c r="Q29" s="11"/>
      <c r="R29" s="11"/>
      <c r="S29" s="11"/>
      <c r="T29" s="11"/>
      <c r="U29" s="11"/>
      <c r="V29" s="11"/>
      <c r="W29" s="63"/>
      <c r="X29" s="63"/>
      <c r="Y29" s="63">
        <v>0</v>
      </c>
      <c r="Z29" s="64">
        <v>1</v>
      </c>
    </row>
    <row r="30" spans="1:28" customFormat="1">
      <c r="B30">
        <v>1</v>
      </c>
      <c r="C30" t="s">
        <v>259</v>
      </c>
      <c r="D30" s="90">
        <v>43748</v>
      </c>
      <c r="E30" s="91">
        <v>1000000</v>
      </c>
      <c r="F30" s="91">
        <v>1009000</v>
      </c>
      <c r="G30" s="93">
        <v>1</v>
      </c>
      <c r="H30" s="91">
        <v>1009000</v>
      </c>
      <c r="I30" s="91">
        <v>0</v>
      </c>
      <c r="J30" s="91">
        <v>1009000</v>
      </c>
      <c r="K30" s="91" t="s">
        <v>250</v>
      </c>
      <c r="L30" s="91">
        <v>1009000</v>
      </c>
      <c r="M30" s="91"/>
      <c r="N30" s="91">
        <v>1009000</v>
      </c>
      <c r="O30" s="94">
        <v>43748</v>
      </c>
      <c r="P30">
        <v>0</v>
      </c>
      <c r="Q30" s="91"/>
      <c r="R30" s="95">
        <v>24</v>
      </c>
      <c r="T30">
        <v>24</v>
      </c>
      <c r="V30">
        <v>24</v>
      </c>
      <c r="W30">
        <v>0</v>
      </c>
      <c r="X30">
        <v>0</v>
      </c>
      <c r="Y30" s="91">
        <v>1009000</v>
      </c>
      <c r="Z30">
        <v>1</v>
      </c>
      <c r="AB30" s="91"/>
    </row>
    <row r="31" spans="1:28" customFormat="1">
      <c r="B31">
        <v>1</v>
      </c>
      <c r="C31" t="s">
        <v>259</v>
      </c>
      <c r="D31" s="90">
        <v>43748</v>
      </c>
      <c r="E31" s="91">
        <v>1000000</v>
      </c>
      <c r="F31" s="91">
        <v>1009000</v>
      </c>
      <c r="G31">
        <v>1</v>
      </c>
      <c r="H31" s="91">
        <v>1009000</v>
      </c>
      <c r="I31">
        <v>0</v>
      </c>
      <c r="J31" s="91">
        <v>1009000</v>
      </c>
      <c r="K31" t="s">
        <v>250</v>
      </c>
      <c r="L31" s="91">
        <v>1009000</v>
      </c>
      <c r="N31" s="91">
        <v>1009000</v>
      </c>
      <c r="O31" s="90">
        <v>43748</v>
      </c>
      <c r="P31">
        <v>0</v>
      </c>
      <c r="R31">
        <v>24</v>
      </c>
      <c r="T31">
        <v>24</v>
      </c>
      <c r="V31">
        <v>24</v>
      </c>
      <c r="W31">
        <v>0</v>
      </c>
      <c r="X31">
        <v>0</v>
      </c>
      <c r="Y31" s="91">
        <v>1009000</v>
      </c>
      <c r="Z31">
        <v>1</v>
      </c>
    </row>
    <row r="35" spans="1:26">
      <c r="A35" s="89" t="s">
        <v>213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>
      <c r="A36" s="70" t="s">
        <v>34</v>
      </c>
    </row>
    <row r="37" spans="1:26">
      <c r="A37" s="3" t="s">
        <v>162</v>
      </c>
      <c r="B37" s="54">
        <v>131500000</v>
      </c>
    </row>
    <row r="38" spans="1:26">
      <c r="A38" s="3" t="s">
        <v>159</v>
      </c>
      <c r="B38" s="55">
        <v>43779</v>
      </c>
      <c r="C38" s="3" t="s">
        <v>160</v>
      </c>
      <c r="E38" s="56">
        <v>1E-3</v>
      </c>
    </row>
    <row r="39" spans="1:26">
      <c r="A39" s="3" t="s">
        <v>169</v>
      </c>
      <c r="B39" s="55">
        <v>43779</v>
      </c>
      <c r="E39" s="56"/>
    </row>
    <row r="40" spans="1:26">
      <c r="A40" s="3" t="s">
        <v>163</v>
      </c>
      <c r="B40" s="55" t="s">
        <v>214</v>
      </c>
      <c r="E40" s="56"/>
    </row>
    <row r="41" spans="1:26">
      <c r="A41" s="3" t="s">
        <v>170</v>
      </c>
      <c r="B41" s="55">
        <v>43830</v>
      </c>
    </row>
    <row r="42" spans="1:26">
      <c r="A42" s="3" t="s">
        <v>171</v>
      </c>
      <c r="B42" s="55">
        <v>44196</v>
      </c>
      <c r="C42" s="3" t="s">
        <v>160</v>
      </c>
      <c r="E42" s="56">
        <v>1.2E-2</v>
      </c>
      <c r="F42" s="3" t="s">
        <v>172</v>
      </c>
    </row>
    <row r="43" spans="1:26">
      <c r="B43" s="55"/>
    </row>
    <row r="44" spans="1:26">
      <c r="A44" s="3" t="s">
        <v>161</v>
      </c>
    </row>
    <row r="45" spans="1:26">
      <c r="A45" s="3" t="s">
        <v>162</v>
      </c>
      <c r="B45" s="57">
        <f>B37</f>
        <v>131500000</v>
      </c>
    </row>
    <row r="46" spans="1:26">
      <c r="A46" s="58"/>
      <c r="B46" s="57"/>
    </row>
    <row r="47" spans="1:26">
      <c r="B47" s="57"/>
    </row>
    <row r="49" spans="1:28" ht="15.75" thickBot="1"/>
    <row r="50" spans="1:28">
      <c r="A50" s="59" t="s">
        <v>115</v>
      </c>
      <c r="B50" s="5" t="s">
        <v>166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6"/>
    </row>
    <row r="51" spans="1:28">
      <c r="A51" s="7"/>
      <c r="B51" s="8"/>
      <c r="C51" s="8"/>
      <c r="D51" s="8"/>
      <c r="E51" s="8" t="s">
        <v>117</v>
      </c>
      <c r="F51" s="8"/>
      <c r="G51" s="8" t="s">
        <v>118</v>
      </c>
      <c r="H51" s="8"/>
      <c r="I51" s="8" t="s">
        <v>119</v>
      </c>
      <c r="J51" s="8" t="s">
        <v>41</v>
      </c>
      <c r="K51" s="8" t="s">
        <v>120</v>
      </c>
      <c r="L51" s="8" t="s">
        <v>2</v>
      </c>
      <c r="M51" s="8" t="s">
        <v>120</v>
      </c>
      <c r="N51" s="8" t="s">
        <v>2</v>
      </c>
      <c r="O51" s="8"/>
      <c r="P51" s="8" t="s">
        <v>121</v>
      </c>
      <c r="Q51" s="8"/>
      <c r="R51" s="8" t="s">
        <v>122</v>
      </c>
      <c r="S51" s="8" t="s">
        <v>123</v>
      </c>
      <c r="T51" s="8" t="s">
        <v>122</v>
      </c>
      <c r="U51" s="8" t="s">
        <v>124</v>
      </c>
      <c r="V51" s="8" t="s">
        <v>122</v>
      </c>
      <c r="W51" s="8"/>
      <c r="X51" s="8"/>
      <c r="Y51" s="8" t="s">
        <v>2</v>
      </c>
      <c r="Z51" s="9" t="s">
        <v>41</v>
      </c>
    </row>
    <row r="52" spans="1:28">
      <c r="A52" s="7" t="s">
        <v>125</v>
      </c>
      <c r="B52" s="8"/>
      <c r="C52" s="8"/>
      <c r="D52" s="8" t="s">
        <v>126</v>
      </c>
      <c r="E52" s="8" t="s">
        <v>127</v>
      </c>
      <c r="F52" s="8" t="s">
        <v>128</v>
      </c>
      <c r="G52" s="8" t="s">
        <v>129</v>
      </c>
      <c r="H52" s="8" t="s">
        <v>41</v>
      </c>
      <c r="I52" s="8" t="s">
        <v>130</v>
      </c>
      <c r="J52" s="8" t="s">
        <v>131</v>
      </c>
      <c r="K52" s="8" t="s">
        <v>2</v>
      </c>
      <c r="L52" s="8" t="s">
        <v>132</v>
      </c>
      <c r="M52" s="8" t="s">
        <v>2</v>
      </c>
      <c r="N52" s="8" t="s">
        <v>132</v>
      </c>
      <c r="O52" s="8" t="s">
        <v>126</v>
      </c>
      <c r="P52" s="8" t="s">
        <v>133</v>
      </c>
      <c r="Q52" s="8" t="s">
        <v>126</v>
      </c>
      <c r="R52" s="8" t="s">
        <v>134</v>
      </c>
      <c r="S52" s="8" t="s">
        <v>135</v>
      </c>
      <c r="T52" s="8" t="s">
        <v>136</v>
      </c>
      <c r="U52" s="8" t="s">
        <v>137</v>
      </c>
      <c r="V52" s="8" t="s">
        <v>138</v>
      </c>
      <c r="W52" s="8" t="s">
        <v>2</v>
      </c>
      <c r="X52" s="8" t="s">
        <v>2</v>
      </c>
      <c r="Y52" s="8" t="s">
        <v>132</v>
      </c>
      <c r="Z52" s="9" t="s">
        <v>139</v>
      </c>
    </row>
    <row r="53" spans="1:28">
      <c r="A53" s="7" t="s">
        <v>140</v>
      </c>
      <c r="B53" s="8" t="s">
        <v>141</v>
      </c>
      <c r="C53" s="8" t="s">
        <v>142</v>
      </c>
      <c r="D53" s="8" t="s">
        <v>143</v>
      </c>
      <c r="E53" s="8" t="s">
        <v>144</v>
      </c>
      <c r="F53" s="8" t="s">
        <v>145</v>
      </c>
      <c r="G53" s="8" t="s">
        <v>146</v>
      </c>
      <c r="H53" s="8" t="s">
        <v>131</v>
      </c>
      <c r="I53" s="8"/>
      <c r="J53" s="8" t="s">
        <v>147</v>
      </c>
      <c r="K53" s="8" t="s">
        <v>148</v>
      </c>
      <c r="L53" s="8" t="s">
        <v>148</v>
      </c>
      <c r="M53" s="8" t="s">
        <v>149</v>
      </c>
      <c r="N53" s="8" t="s">
        <v>150</v>
      </c>
      <c r="O53" s="8" t="s">
        <v>151</v>
      </c>
      <c r="P53" s="8" t="s">
        <v>152</v>
      </c>
      <c r="Q53" s="8" t="s">
        <v>153</v>
      </c>
      <c r="R53" s="8" t="s">
        <v>154</v>
      </c>
      <c r="S53" s="8" t="s">
        <v>154</v>
      </c>
      <c r="T53" s="8" t="s">
        <v>154</v>
      </c>
      <c r="U53" s="8" t="s">
        <v>154</v>
      </c>
      <c r="V53" s="8" t="s">
        <v>154</v>
      </c>
      <c r="W53" s="8" t="s">
        <v>155</v>
      </c>
      <c r="X53" s="8" t="s">
        <v>146</v>
      </c>
      <c r="Y53" s="8" t="s">
        <v>165</v>
      </c>
      <c r="Z53" s="9">
        <v>2019</v>
      </c>
    </row>
    <row r="54" spans="1:28" ht="15.75" thickBot="1">
      <c r="A54" s="10"/>
      <c r="B54" s="11">
        <v>1</v>
      </c>
      <c r="C54" s="11" t="s">
        <v>157</v>
      </c>
      <c r="D54" s="60">
        <v>43779</v>
      </c>
      <c r="E54" s="61">
        <f>B37</f>
        <v>131500000</v>
      </c>
      <c r="F54" s="61">
        <f>E54</f>
        <v>131500000</v>
      </c>
      <c r="G54" s="11">
        <v>1.0009999999999999</v>
      </c>
      <c r="H54" s="62">
        <f>F54*G54</f>
        <v>131631499.99999999</v>
      </c>
      <c r="I54" s="11">
        <v>0</v>
      </c>
      <c r="J54" s="63">
        <f>H54-I54</f>
        <v>131631499.99999999</v>
      </c>
      <c r="K54" s="11"/>
      <c r="L54" s="11">
        <v>0</v>
      </c>
      <c r="M54" s="11" t="s">
        <v>34</v>
      </c>
      <c r="N54" s="11">
        <v>0</v>
      </c>
      <c r="O54" s="60">
        <v>43779</v>
      </c>
      <c r="P54" s="63">
        <f>J54</f>
        <v>131631499.99999999</v>
      </c>
      <c r="Q54" s="11"/>
      <c r="R54" s="11">
        <v>276</v>
      </c>
      <c r="S54" s="11">
        <v>0</v>
      </c>
      <c r="T54" s="11">
        <f>R54-S54</f>
        <v>276</v>
      </c>
      <c r="U54" s="11">
        <v>276</v>
      </c>
      <c r="V54" s="11">
        <f>T54-U54</f>
        <v>0</v>
      </c>
      <c r="W54" s="63">
        <v>0</v>
      </c>
      <c r="X54" s="63">
        <f>P54</f>
        <v>131631499.99999999</v>
      </c>
      <c r="Y54" s="63">
        <f>P54</f>
        <v>131631499.99999999</v>
      </c>
      <c r="Z54" s="64">
        <v>1</v>
      </c>
    </row>
    <row r="55" spans="1:28" customFormat="1">
      <c r="B55">
        <v>1</v>
      </c>
      <c r="C55" t="s">
        <v>264</v>
      </c>
      <c r="D55" s="90">
        <v>43779</v>
      </c>
      <c r="E55" s="91">
        <v>131500000</v>
      </c>
      <c r="F55" s="91">
        <v>131500000</v>
      </c>
      <c r="G55" s="92">
        <v>1.0009999999999999</v>
      </c>
      <c r="H55" s="91">
        <v>131631500</v>
      </c>
      <c r="I55" s="91">
        <v>0</v>
      </c>
      <c r="J55" s="91">
        <v>131631500</v>
      </c>
      <c r="K55" s="91"/>
      <c r="L55">
        <v>0</v>
      </c>
      <c r="M55" s="91" t="s">
        <v>250</v>
      </c>
      <c r="N55">
        <v>0</v>
      </c>
      <c r="O55" s="94">
        <v>43779</v>
      </c>
      <c r="P55" s="91">
        <v>131631500</v>
      </c>
      <c r="Q55" s="91"/>
      <c r="R55" s="95">
        <v>276</v>
      </c>
      <c r="T55">
        <v>276</v>
      </c>
      <c r="U55">
        <v>276</v>
      </c>
      <c r="V55">
        <v>0</v>
      </c>
      <c r="X55" s="97">
        <v>131631500</v>
      </c>
      <c r="Y55" s="91">
        <v>131631500</v>
      </c>
      <c r="Z55">
        <v>1</v>
      </c>
      <c r="AB55" s="91"/>
    </row>
    <row r="56" spans="1:28" customFormat="1">
      <c r="B56">
        <v>1</v>
      </c>
      <c r="C56" t="s">
        <v>264</v>
      </c>
      <c r="D56" s="90">
        <v>43779</v>
      </c>
      <c r="E56" s="91">
        <v>131500000</v>
      </c>
      <c r="F56" s="91">
        <v>131500000</v>
      </c>
      <c r="G56">
        <v>1.0009999999999999</v>
      </c>
      <c r="H56" s="91">
        <v>131631500</v>
      </c>
      <c r="I56">
        <v>0</v>
      </c>
      <c r="J56" s="91">
        <v>131631500</v>
      </c>
      <c r="L56">
        <v>0</v>
      </c>
      <c r="M56" t="s">
        <v>250</v>
      </c>
      <c r="N56">
        <v>0</v>
      </c>
      <c r="O56" s="90">
        <v>43779</v>
      </c>
      <c r="P56" s="91">
        <v>131631500</v>
      </c>
      <c r="R56">
        <v>276</v>
      </c>
      <c r="T56">
        <v>276</v>
      </c>
      <c r="U56">
        <v>276</v>
      </c>
      <c r="V56">
        <v>0</v>
      </c>
      <c r="X56" s="91">
        <v>131631500</v>
      </c>
      <c r="Y56" s="91">
        <v>131631500</v>
      </c>
      <c r="Z56">
        <v>1</v>
      </c>
    </row>
    <row r="57" spans="1:28" customFormat="1">
      <c r="D57" s="90"/>
      <c r="E57" s="91"/>
      <c r="F57" s="91"/>
      <c r="H57" s="91"/>
      <c r="J57" s="91"/>
      <c r="O57" s="90"/>
      <c r="P57" s="91"/>
      <c r="X57" s="91"/>
      <c r="Y57" s="91"/>
    </row>
    <row r="58" spans="1:28" customFormat="1">
      <c r="D58" s="90"/>
      <c r="E58" s="91"/>
      <c r="F58" s="91"/>
      <c r="H58" s="91"/>
      <c r="J58" s="91"/>
      <c r="O58" s="90"/>
      <c r="P58" s="91"/>
      <c r="X58" s="91"/>
      <c r="Y58" s="91"/>
    </row>
    <row r="59" spans="1:28" ht="15.75" thickBot="1"/>
    <row r="60" spans="1:28">
      <c r="A60" s="59" t="s">
        <v>115</v>
      </c>
      <c r="B60" s="5" t="s">
        <v>116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6"/>
    </row>
    <row r="61" spans="1:28">
      <c r="A61" s="7"/>
      <c r="B61" s="8"/>
      <c r="C61" s="8"/>
      <c r="D61" s="8"/>
      <c r="E61" s="8" t="s">
        <v>117</v>
      </c>
      <c r="F61" s="8"/>
      <c r="G61" s="8" t="s">
        <v>118</v>
      </c>
      <c r="H61" s="8"/>
      <c r="I61" s="8" t="s">
        <v>119</v>
      </c>
      <c r="J61" s="8" t="s">
        <v>41</v>
      </c>
      <c r="K61" s="8" t="s">
        <v>120</v>
      </c>
      <c r="L61" s="8" t="s">
        <v>2</v>
      </c>
      <c r="M61" s="8" t="s">
        <v>120</v>
      </c>
      <c r="N61" s="8" t="s">
        <v>2</v>
      </c>
      <c r="O61" s="8"/>
      <c r="P61" s="8" t="s">
        <v>121</v>
      </c>
      <c r="Q61" s="8"/>
      <c r="R61" s="8" t="s">
        <v>122</v>
      </c>
      <c r="S61" s="8" t="s">
        <v>123</v>
      </c>
      <c r="T61" s="8" t="s">
        <v>122</v>
      </c>
      <c r="U61" s="8" t="s">
        <v>124</v>
      </c>
      <c r="V61" s="8" t="s">
        <v>122</v>
      </c>
      <c r="W61" s="8"/>
      <c r="X61" s="8"/>
      <c r="Y61" s="8" t="s">
        <v>2</v>
      </c>
      <c r="Z61" s="9" t="s">
        <v>41</v>
      </c>
    </row>
    <row r="62" spans="1:28">
      <c r="A62" s="7" t="s">
        <v>125</v>
      </c>
      <c r="B62" s="8"/>
      <c r="C62" s="8"/>
      <c r="D62" s="8" t="s">
        <v>126</v>
      </c>
      <c r="E62" s="8" t="s">
        <v>127</v>
      </c>
      <c r="F62" s="8" t="s">
        <v>128</v>
      </c>
      <c r="G62" s="8" t="s">
        <v>129</v>
      </c>
      <c r="H62" s="8" t="s">
        <v>41</v>
      </c>
      <c r="I62" s="8" t="s">
        <v>130</v>
      </c>
      <c r="J62" s="8" t="s">
        <v>131</v>
      </c>
      <c r="K62" s="8" t="s">
        <v>2</v>
      </c>
      <c r="L62" s="8" t="s">
        <v>132</v>
      </c>
      <c r="M62" s="8" t="s">
        <v>2</v>
      </c>
      <c r="N62" s="8" t="s">
        <v>132</v>
      </c>
      <c r="O62" s="8" t="s">
        <v>126</v>
      </c>
      <c r="P62" s="8" t="s">
        <v>133</v>
      </c>
      <c r="Q62" s="8" t="s">
        <v>126</v>
      </c>
      <c r="R62" s="8" t="s">
        <v>134</v>
      </c>
      <c r="S62" s="8" t="s">
        <v>135</v>
      </c>
      <c r="T62" s="8" t="s">
        <v>136</v>
      </c>
      <c r="U62" s="8" t="s">
        <v>137</v>
      </c>
      <c r="V62" s="8" t="s">
        <v>138</v>
      </c>
      <c r="W62" s="8" t="s">
        <v>2</v>
      </c>
      <c r="X62" s="8" t="s">
        <v>2</v>
      </c>
      <c r="Y62" s="8" t="s">
        <v>132</v>
      </c>
      <c r="Z62" s="9" t="s">
        <v>139</v>
      </c>
    </row>
    <row r="63" spans="1:28">
      <c r="A63" s="7" t="s">
        <v>140</v>
      </c>
      <c r="B63" s="8" t="s">
        <v>141</v>
      </c>
      <c r="C63" s="8" t="s">
        <v>142</v>
      </c>
      <c r="D63" s="8" t="s">
        <v>143</v>
      </c>
      <c r="E63" s="8" t="s">
        <v>144</v>
      </c>
      <c r="F63" s="8" t="s">
        <v>145</v>
      </c>
      <c r="G63" s="8" t="s">
        <v>146</v>
      </c>
      <c r="H63" s="8" t="s">
        <v>131</v>
      </c>
      <c r="I63" s="8"/>
      <c r="J63" s="8" t="s">
        <v>147</v>
      </c>
      <c r="K63" s="8" t="s">
        <v>148</v>
      </c>
      <c r="L63" s="8" t="s">
        <v>148</v>
      </c>
      <c r="M63" s="8" t="s">
        <v>149</v>
      </c>
      <c r="N63" s="8" t="s">
        <v>150</v>
      </c>
      <c r="O63" s="8" t="s">
        <v>151</v>
      </c>
      <c r="P63" s="8" t="s">
        <v>152</v>
      </c>
      <c r="Q63" s="8" t="s">
        <v>153</v>
      </c>
      <c r="R63" s="8" t="s">
        <v>154</v>
      </c>
      <c r="S63" s="8" t="s">
        <v>154</v>
      </c>
      <c r="T63" s="8" t="s">
        <v>154</v>
      </c>
      <c r="U63" s="8" t="s">
        <v>154</v>
      </c>
      <c r="V63" s="8" t="s">
        <v>154</v>
      </c>
      <c r="W63" s="8" t="s">
        <v>155</v>
      </c>
      <c r="X63" s="8" t="s">
        <v>146</v>
      </c>
      <c r="Y63" s="8" t="s">
        <v>156</v>
      </c>
      <c r="Z63" s="9" t="s">
        <v>156</v>
      </c>
    </row>
    <row r="64" spans="1:28" ht="15.75" thickBot="1">
      <c r="A64" s="10"/>
      <c r="B64" s="11">
        <v>1</v>
      </c>
      <c r="C64" s="11" t="s">
        <v>157</v>
      </c>
      <c r="D64" s="60">
        <v>43779</v>
      </c>
      <c r="E64" s="61">
        <f>E54</f>
        <v>131500000</v>
      </c>
      <c r="F64" s="61">
        <f>J54</f>
        <v>131631499.99999999</v>
      </c>
      <c r="G64" s="11">
        <v>1.012</v>
      </c>
      <c r="H64" s="62">
        <f>F64*G64</f>
        <v>133211077.99999999</v>
      </c>
      <c r="I64" s="11">
        <v>0</v>
      </c>
      <c r="J64" s="63">
        <f>H64-I64</f>
        <v>133211077.99999999</v>
      </c>
      <c r="K64" s="63" t="str">
        <f>M54</f>
        <v>Araucania</v>
      </c>
      <c r="L64" s="63">
        <v>0</v>
      </c>
      <c r="M64" s="11"/>
      <c r="N64" s="63">
        <f>L64*1.012</f>
        <v>0</v>
      </c>
      <c r="O64" s="60"/>
      <c r="P64" s="63">
        <v>0</v>
      </c>
      <c r="Q64" s="11"/>
      <c r="R64" s="11"/>
      <c r="S64" s="11"/>
      <c r="T64" s="11"/>
      <c r="U64" s="11"/>
      <c r="V64" s="11"/>
      <c r="W64" s="63"/>
      <c r="X64" s="63"/>
      <c r="Y64" s="63">
        <v>0</v>
      </c>
      <c r="Z64" s="64">
        <v>1</v>
      </c>
    </row>
    <row r="65" spans="1:28" customFormat="1">
      <c r="B65">
        <v>1</v>
      </c>
      <c r="C65" t="s">
        <v>264</v>
      </c>
      <c r="D65" s="90">
        <v>43779</v>
      </c>
      <c r="E65" s="91">
        <v>131500000</v>
      </c>
      <c r="F65" s="91">
        <v>131631500</v>
      </c>
      <c r="G65" s="93">
        <v>1</v>
      </c>
      <c r="H65" s="91">
        <v>131631500</v>
      </c>
      <c r="I65" s="91">
        <v>0</v>
      </c>
      <c r="J65" s="91">
        <v>131631500</v>
      </c>
      <c r="K65" s="91" t="s">
        <v>250</v>
      </c>
      <c r="L65" s="91">
        <v>131631500</v>
      </c>
      <c r="M65" s="91"/>
      <c r="N65" s="91">
        <v>131631500</v>
      </c>
      <c r="O65" s="94">
        <v>43779</v>
      </c>
      <c r="P65">
        <v>0</v>
      </c>
      <c r="Q65" s="91"/>
      <c r="R65" s="95">
        <v>276</v>
      </c>
      <c r="T65">
        <v>276</v>
      </c>
      <c r="V65">
        <v>276</v>
      </c>
      <c r="W65">
        <v>0</v>
      </c>
      <c r="X65">
        <v>0</v>
      </c>
      <c r="Y65" s="91">
        <v>131631500</v>
      </c>
      <c r="Z65">
        <v>1</v>
      </c>
      <c r="AB65" s="91"/>
    </row>
    <row r="66" spans="1:28" customFormat="1">
      <c r="B66">
        <v>1</v>
      </c>
      <c r="C66" t="s">
        <v>264</v>
      </c>
      <c r="D66" s="90">
        <v>43779</v>
      </c>
      <c r="E66" s="91">
        <v>131500000</v>
      </c>
      <c r="F66" s="91">
        <v>131631500</v>
      </c>
      <c r="G66">
        <v>1</v>
      </c>
      <c r="H66" s="91">
        <v>131631500</v>
      </c>
      <c r="I66">
        <v>0</v>
      </c>
      <c r="J66" s="91">
        <v>131631500</v>
      </c>
      <c r="K66" t="s">
        <v>250</v>
      </c>
      <c r="L66" s="91">
        <v>131631500</v>
      </c>
      <c r="N66" s="91">
        <v>131631500</v>
      </c>
      <c r="O66" s="90">
        <v>43779</v>
      </c>
      <c r="P66">
        <v>0</v>
      </c>
      <c r="R66">
        <v>276</v>
      </c>
      <c r="T66">
        <v>276</v>
      </c>
      <c r="V66">
        <v>276</v>
      </c>
      <c r="W66">
        <v>0</v>
      </c>
      <c r="X66">
        <v>0</v>
      </c>
      <c r="Y66" s="91">
        <v>131631500</v>
      </c>
      <c r="Z66">
        <v>1</v>
      </c>
    </row>
    <row r="71" spans="1:28">
      <c r="A71" s="76" t="s">
        <v>224</v>
      </c>
      <c r="B71" s="75"/>
      <c r="C71" s="75"/>
      <c r="D71" s="75"/>
      <c r="E71" s="75"/>
    </row>
    <row r="72" spans="1:28">
      <c r="A72" s="75" t="s">
        <v>7</v>
      </c>
      <c r="B72" s="75" t="s">
        <v>232</v>
      </c>
      <c r="C72" s="75"/>
      <c r="D72" s="75"/>
      <c r="E72" s="75"/>
    </row>
    <row r="73" spans="1:28">
      <c r="A73" s="75"/>
      <c r="B73" s="75" t="s">
        <v>233</v>
      </c>
      <c r="C73" s="75"/>
      <c r="D73" s="75"/>
      <c r="E73" s="75"/>
    </row>
    <row r="74" spans="1:28">
      <c r="A74" s="75"/>
      <c r="B74" s="75" t="s">
        <v>234</v>
      </c>
      <c r="C74" s="75"/>
      <c r="D74" s="75"/>
      <c r="E74" s="75"/>
    </row>
    <row r="75" spans="1:28">
      <c r="A75" s="75"/>
      <c r="B75" s="75" t="s">
        <v>235</v>
      </c>
      <c r="C75" s="75"/>
      <c r="D75" s="75"/>
      <c r="E75" s="75"/>
    </row>
    <row r="76" spans="1:28">
      <c r="A76" s="75"/>
      <c r="B76" s="75"/>
      <c r="C76" s="75"/>
      <c r="D76" s="75"/>
      <c r="E76" s="75"/>
    </row>
    <row r="79" spans="1:28">
      <c r="A79" s="74" t="s">
        <v>269</v>
      </c>
    </row>
    <row r="127" spans="1:1">
      <c r="A127" s="74" t="s">
        <v>270</v>
      </c>
    </row>
    <row r="130" spans="7:7">
      <c r="G130" s="74" t="s">
        <v>271</v>
      </c>
    </row>
  </sheetData>
  <mergeCells count="2">
    <mergeCell ref="A2:Z2"/>
    <mergeCell ref="A35:Z3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28"/>
  <sheetViews>
    <sheetView topLeftCell="B1" workbookViewId="0">
      <selection activeCell="B26" sqref="A26:XFD26"/>
    </sheetView>
  </sheetViews>
  <sheetFormatPr defaultRowHeight="15"/>
  <cols>
    <col min="1" max="1" width="8.85546875" customWidth="1"/>
    <col min="2" max="2" width="9.5703125" bestFit="1" customWidth="1"/>
    <col min="3" max="3" width="38" bestFit="1" customWidth="1"/>
    <col min="4" max="4" width="11.85546875" bestFit="1" customWidth="1"/>
    <col min="5" max="5" width="15.42578125" bestFit="1" customWidth="1"/>
    <col min="6" max="6" width="11.140625" style="91" bestFit="1" customWidth="1"/>
    <col min="7" max="7" width="10.7109375" style="92" bestFit="1" customWidth="1"/>
    <col min="8" max="9" width="11.140625" bestFit="1" customWidth="1"/>
    <col min="10" max="10" width="12.7109375" bestFit="1" customWidth="1"/>
    <col min="11" max="11" width="11.140625" bestFit="1" customWidth="1"/>
    <col min="12" max="12" width="9.7109375" bestFit="1" customWidth="1"/>
    <col min="13" max="13" width="11.140625" bestFit="1" customWidth="1"/>
    <col min="14" max="14" width="12.7109375" bestFit="1" customWidth="1"/>
    <col min="15" max="15" width="12.5703125" style="94" bestFit="1" customWidth="1"/>
    <col min="16" max="16" width="26.85546875" bestFit="1" customWidth="1"/>
    <col min="17" max="17" width="12.5703125" bestFit="1" customWidth="1"/>
    <col min="18" max="18" width="10.7109375" style="95" bestFit="1" customWidth="1"/>
    <col min="19" max="19" width="11.28515625" bestFit="1" customWidth="1"/>
    <col min="20" max="20" width="10.85546875" bestFit="1" customWidth="1"/>
    <col min="21" max="21" width="8.5703125" bestFit="1" customWidth="1"/>
    <col min="22" max="22" width="11" bestFit="1" customWidth="1"/>
    <col min="23" max="23" width="13.5703125" bestFit="1" customWidth="1"/>
    <col min="24" max="24" width="18.85546875" style="96" bestFit="1" customWidth="1"/>
    <col min="25" max="28" width="12.5703125" bestFit="1" customWidth="1"/>
    <col min="29" max="29" width="5.7109375" bestFit="1" customWidth="1"/>
  </cols>
  <sheetData>
    <row r="1" spans="1:29">
      <c r="A1" t="s">
        <v>115</v>
      </c>
      <c r="B1" t="s">
        <v>166</v>
      </c>
    </row>
    <row r="2" spans="1:29">
      <c r="E2" t="s">
        <v>117</v>
      </c>
      <c r="G2" s="92" t="s">
        <v>118</v>
      </c>
      <c r="I2" t="s">
        <v>119</v>
      </c>
      <c r="J2" t="s">
        <v>41</v>
      </c>
      <c r="K2" t="s">
        <v>120</v>
      </c>
      <c r="L2" t="s">
        <v>2</v>
      </c>
      <c r="M2" t="s">
        <v>120</v>
      </c>
      <c r="N2" t="s">
        <v>2</v>
      </c>
      <c r="P2" t="s">
        <v>121</v>
      </c>
      <c r="R2" s="95" t="s">
        <v>122</v>
      </c>
      <c r="S2" t="s">
        <v>123</v>
      </c>
      <c r="T2" t="s">
        <v>122</v>
      </c>
      <c r="U2" t="s">
        <v>124</v>
      </c>
      <c r="V2" t="s">
        <v>122</v>
      </c>
      <c r="Y2" t="s">
        <v>2</v>
      </c>
      <c r="Z2" t="s">
        <v>41</v>
      </c>
    </row>
    <row r="3" spans="1:29">
      <c r="A3" t="s">
        <v>125</v>
      </c>
      <c r="D3" t="s">
        <v>126</v>
      </c>
      <c r="E3" t="s">
        <v>127</v>
      </c>
      <c r="F3" s="91" t="s">
        <v>128</v>
      </c>
      <c r="G3" s="92" t="s">
        <v>129</v>
      </c>
      <c r="H3" t="s">
        <v>41</v>
      </c>
      <c r="I3" t="s">
        <v>130</v>
      </c>
      <c r="J3" t="s">
        <v>131</v>
      </c>
      <c r="K3" t="s">
        <v>2</v>
      </c>
      <c r="L3" t="s">
        <v>132</v>
      </c>
      <c r="M3" t="s">
        <v>2</v>
      </c>
      <c r="N3" t="s">
        <v>132</v>
      </c>
      <c r="O3" s="94" t="s">
        <v>126</v>
      </c>
      <c r="P3" t="s">
        <v>133</v>
      </c>
      <c r="Q3" t="s">
        <v>126</v>
      </c>
      <c r="R3" s="95" t="s">
        <v>134</v>
      </c>
      <c r="S3" t="s">
        <v>135</v>
      </c>
      <c r="T3" t="s">
        <v>136</v>
      </c>
      <c r="U3" t="s">
        <v>137</v>
      </c>
      <c r="V3" t="s">
        <v>138</v>
      </c>
      <c r="W3" t="s">
        <v>2</v>
      </c>
      <c r="X3" s="96" t="s">
        <v>2</v>
      </c>
      <c r="Y3" t="s">
        <v>132</v>
      </c>
      <c r="Z3" t="s">
        <v>139</v>
      </c>
    </row>
    <row r="4" spans="1:29">
      <c r="A4" t="s">
        <v>140</v>
      </c>
      <c r="B4" t="s">
        <v>141</v>
      </c>
      <c r="C4" t="s">
        <v>142</v>
      </c>
      <c r="D4" t="s">
        <v>143</v>
      </c>
      <c r="E4" t="s">
        <v>144</v>
      </c>
      <c r="F4" s="91" t="s">
        <v>145</v>
      </c>
      <c r="G4" s="92" t="s">
        <v>146</v>
      </c>
      <c r="H4" t="s">
        <v>131</v>
      </c>
      <c r="J4" t="s">
        <v>147</v>
      </c>
      <c r="K4" t="s">
        <v>148</v>
      </c>
      <c r="L4" t="s">
        <v>148</v>
      </c>
      <c r="M4" t="s">
        <v>149</v>
      </c>
      <c r="N4" t="s">
        <v>150</v>
      </c>
      <c r="O4" s="94" t="s">
        <v>151</v>
      </c>
      <c r="P4" t="s">
        <v>152</v>
      </c>
      <c r="Q4" t="s">
        <v>153</v>
      </c>
      <c r="R4" s="95" t="s">
        <v>154</v>
      </c>
      <c r="S4" t="s">
        <v>154</v>
      </c>
      <c r="T4" t="s">
        <v>154</v>
      </c>
      <c r="U4" t="s">
        <v>154</v>
      </c>
      <c r="V4" t="s">
        <v>154</v>
      </c>
      <c r="W4" t="s">
        <v>155</v>
      </c>
      <c r="X4" s="96" t="s">
        <v>146</v>
      </c>
      <c r="Y4" t="s">
        <v>165</v>
      </c>
      <c r="Z4">
        <v>2019</v>
      </c>
    </row>
    <row r="5" spans="1:29">
      <c r="B5">
        <v>1</v>
      </c>
      <c r="C5" t="s">
        <v>240</v>
      </c>
      <c r="D5" s="90">
        <v>43465</v>
      </c>
      <c r="E5" s="91">
        <v>1000000</v>
      </c>
      <c r="F5" s="91">
        <v>1000000</v>
      </c>
      <c r="G5" s="92">
        <v>1.028</v>
      </c>
      <c r="H5" s="91">
        <v>1028000</v>
      </c>
      <c r="I5" s="91">
        <v>0</v>
      </c>
      <c r="J5" s="91">
        <v>1028000</v>
      </c>
      <c r="K5" s="91"/>
      <c r="L5">
        <v>0</v>
      </c>
      <c r="M5" s="91"/>
      <c r="N5">
        <v>0</v>
      </c>
      <c r="P5">
        <v>0</v>
      </c>
      <c r="R5" s="95">
        <v>0</v>
      </c>
      <c r="T5">
        <v>0</v>
      </c>
      <c r="U5">
        <v>0</v>
      </c>
      <c r="V5">
        <v>0</v>
      </c>
      <c r="W5">
        <v>0</v>
      </c>
      <c r="X5" s="96">
        <v>0</v>
      </c>
      <c r="Y5">
        <v>0</v>
      </c>
      <c r="Z5" s="91">
        <v>1028000</v>
      </c>
      <c r="AC5" s="91"/>
    </row>
    <row r="6" spans="1:29">
      <c r="B6">
        <v>1</v>
      </c>
      <c r="C6" t="s">
        <v>241</v>
      </c>
      <c r="D6" s="90">
        <v>43465</v>
      </c>
      <c r="E6" s="91">
        <v>1000000</v>
      </c>
      <c r="F6" s="91">
        <v>1000000</v>
      </c>
      <c r="G6" s="92">
        <v>1.028</v>
      </c>
      <c r="H6" s="91">
        <v>1028000</v>
      </c>
      <c r="I6" s="91">
        <v>0</v>
      </c>
      <c r="J6" s="91">
        <v>1028000</v>
      </c>
      <c r="K6" s="91"/>
      <c r="L6">
        <v>0</v>
      </c>
      <c r="M6" s="91" t="s">
        <v>38</v>
      </c>
      <c r="N6">
        <v>0</v>
      </c>
      <c r="O6" s="94">
        <v>43466</v>
      </c>
      <c r="P6" s="91">
        <v>1028000</v>
      </c>
      <c r="R6" s="95">
        <v>120</v>
      </c>
      <c r="S6" s="91"/>
      <c r="T6">
        <v>120</v>
      </c>
      <c r="U6">
        <v>0</v>
      </c>
      <c r="V6">
        <v>120</v>
      </c>
      <c r="W6" s="91">
        <v>8567</v>
      </c>
      <c r="X6" s="96">
        <v>0</v>
      </c>
      <c r="Y6">
        <v>0</v>
      </c>
      <c r="Z6" s="91">
        <v>1028000</v>
      </c>
      <c r="AA6" s="91"/>
      <c r="AB6" s="91"/>
      <c r="AC6" s="91"/>
    </row>
    <row r="7" spans="1:29">
      <c r="B7">
        <v>1</v>
      </c>
      <c r="C7" t="s">
        <v>242</v>
      </c>
      <c r="D7" s="90">
        <v>43465</v>
      </c>
      <c r="E7" s="91">
        <v>1000000</v>
      </c>
      <c r="F7" s="91">
        <v>1000000</v>
      </c>
      <c r="G7" s="92">
        <v>1.028</v>
      </c>
      <c r="H7" s="91">
        <v>1028000</v>
      </c>
      <c r="I7" s="91">
        <v>0</v>
      </c>
      <c r="J7" s="91">
        <v>1028000</v>
      </c>
      <c r="K7" s="91"/>
      <c r="L7" s="91">
        <v>65000</v>
      </c>
      <c r="M7" s="91" t="s">
        <v>38</v>
      </c>
      <c r="N7" s="91">
        <v>66820</v>
      </c>
      <c r="O7" s="94">
        <v>43465</v>
      </c>
      <c r="P7" s="91">
        <v>961180</v>
      </c>
      <c r="Q7" s="91"/>
      <c r="R7" s="95">
        <v>120</v>
      </c>
      <c r="S7" s="91"/>
      <c r="T7">
        <v>120</v>
      </c>
      <c r="U7">
        <v>0</v>
      </c>
      <c r="V7">
        <v>120</v>
      </c>
      <c r="W7" s="91">
        <v>8010</v>
      </c>
      <c r="X7" s="96">
        <v>0</v>
      </c>
      <c r="Y7" s="91">
        <v>66820</v>
      </c>
      <c r="Z7" s="91">
        <v>961180</v>
      </c>
      <c r="AA7" s="91"/>
      <c r="AB7" s="91"/>
      <c r="AC7" s="91"/>
    </row>
    <row r="8" spans="1:29">
      <c r="B8">
        <v>1</v>
      </c>
      <c r="C8" t="s">
        <v>243</v>
      </c>
      <c r="D8" s="90">
        <v>43466</v>
      </c>
      <c r="E8" s="91">
        <v>100000</v>
      </c>
      <c r="F8" s="91">
        <v>100000</v>
      </c>
      <c r="G8" s="92">
        <v>1.0289999999999999</v>
      </c>
      <c r="H8" s="91">
        <v>102900</v>
      </c>
      <c r="I8" s="91">
        <v>0</v>
      </c>
      <c r="J8" s="91">
        <v>102900</v>
      </c>
      <c r="K8" s="91"/>
      <c r="L8">
        <v>0</v>
      </c>
      <c r="M8" s="91" t="s">
        <v>38</v>
      </c>
      <c r="N8">
        <v>0</v>
      </c>
      <c r="O8" s="94">
        <v>43466</v>
      </c>
      <c r="P8" s="91">
        <v>102900</v>
      </c>
      <c r="Q8" s="91"/>
      <c r="R8" s="95">
        <v>120</v>
      </c>
      <c r="S8" s="91"/>
      <c r="T8">
        <v>120</v>
      </c>
      <c r="U8">
        <v>12</v>
      </c>
      <c r="V8">
        <v>108</v>
      </c>
      <c r="W8">
        <v>858</v>
      </c>
      <c r="X8" s="97">
        <v>10290</v>
      </c>
      <c r="Y8" s="91">
        <v>10290</v>
      </c>
      <c r="Z8" s="91">
        <v>92610</v>
      </c>
      <c r="AA8" s="91"/>
      <c r="AB8" s="91"/>
      <c r="AC8" s="91"/>
    </row>
    <row r="9" spans="1:29">
      <c r="B9">
        <v>1</v>
      </c>
      <c r="C9" t="s">
        <v>244</v>
      </c>
      <c r="D9" s="90">
        <v>43497</v>
      </c>
      <c r="E9" s="91">
        <v>1000000</v>
      </c>
      <c r="F9" s="91">
        <v>1000000</v>
      </c>
      <c r="G9" s="92">
        <v>1.028</v>
      </c>
      <c r="H9" s="91">
        <v>1028000</v>
      </c>
      <c r="I9" s="91">
        <v>0</v>
      </c>
      <c r="J9" s="91">
        <v>1028000</v>
      </c>
      <c r="K9" s="91"/>
      <c r="L9">
        <v>0</v>
      </c>
      <c r="M9" s="91" t="s">
        <v>38</v>
      </c>
      <c r="N9">
        <v>0</v>
      </c>
      <c r="O9" s="94">
        <v>43497</v>
      </c>
      <c r="P9" s="91">
        <v>1028000</v>
      </c>
      <c r="R9" s="95">
        <v>150</v>
      </c>
      <c r="S9" s="91"/>
      <c r="T9">
        <v>150</v>
      </c>
      <c r="U9">
        <v>0</v>
      </c>
      <c r="V9">
        <v>150</v>
      </c>
      <c r="W9" s="91">
        <v>6853</v>
      </c>
      <c r="X9" s="96">
        <v>0</v>
      </c>
      <c r="Y9">
        <v>0</v>
      </c>
      <c r="Z9" s="91">
        <v>1028000</v>
      </c>
      <c r="AA9" s="91"/>
      <c r="AB9" s="91"/>
      <c r="AC9" s="91"/>
    </row>
    <row r="10" spans="1:29">
      <c r="B10">
        <v>1</v>
      </c>
      <c r="C10" t="s">
        <v>245</v>
      </c>
      <c r="D10" s="90">
        <v>43525</v>
      </c>
      <c r="E10" s="91">
        <v>100000</v>
      </c>
      <c r="F10" s="91">
        <v>100000</v>
      </c>
      <c r="G10" s="92">
        <v>1.0269999999999999</v>
      </c>
      <c r="H10" s="91">
        <v>102700</v>
      </c>
      <c r="I10" s="91">
        <v>0</v>
      </c>
      <c r="J10" s="91">
        <v>102700</v>
      </c>
      <c r="K10" s="91"/>
      <c r="L10">
        <v>0</v>
      </c>
      <c r="M10" s="91" t="s">
        <v>38</v>
      </c>
      <c r="N10">
        <v>0</v>
      </c>
      <c r="O10" s="94">
        <v>43525</v>
      </c>
      <c r="P10" s="91">
        <v>102700</v>
      </c>
      <c r="R10" s="95">
        <v>120</v>
      </c>
      <c r="S10" s="91"/>
      <c r="T10">
        <v>120</v>
      </c>
      <c r="U10">
        <v>0</v>
      </c>
      <c r="V10">
        <v>120</v>
      </c>
      <c r="W10">
        <v>856</v>
      </c>
      <c r="X10" s="96">
        <v>0</v>
      </c>
      <c r="Y10">
        <v>0</v>
      </c>
      <c r="Z10" s="91">
        <v>102700</v>
      </c>
      <c r="AA10" s="91"/>
      <c r="AB10" s="91"/>
      <c r="AC10" s="91"/>
    </row>
    <row r="11" spans="1:29">
      <c r="B11">
        <v>1</v>
      </c>
      <c r="C11" t="s">
        <v>246</v>
      </c>
      <c r="D11" s="90">
        <v>43538</v>
      </c>
      <c r="E11" s="91">
        <v>100000</v>
      </c>
      <c r="F11" s="91">
        <v>100000</v>
      </c>
      <c r="G11" s="92">
        <v>1.0269999999999999</v>
      </c>
      <c r="H11" s="91">
        <v>102700</v>
      </c>
      <c r="I11" s="91">
        <v>0</v>
      </c>
      <c r="J11" s="91">
        <v>102700</v>
      </c>
      <c r="K11" s="91"/>
      <c r="L11">
        <v>0</v>
      </c>
      <c r="M11" s="91"/>
      <c r="N11">
        <v>0</v>
      </c>
      <c r="P11">
        <v>0</v>
      </c>
      <c r="R11" s="95">
        <v>0</v>
      </c>
      <c r="T11">
        <v>0</v>
      </c>
      <c r="U11">
        <v>0</v>
      </c>
      <c r="V11">
        <v>0</v>
      </c>
      <c r="W11">
        <v>0</v>
      </c>
      <c r="X11" s="96">
        <v>0</v>
      </c>
      <c r="Y11">
        <v>0</v>
      </c>
      <c r="Z11" s="91">
        <v>102700</v>
      </c>
      <c r="AC11" s="91"/>
    </row>
    <row r="12" spans="1:29">
      <c r="B12">
        <v>1</v>
      </c>
      <c r="C12" t="s">
        <v>247</v>
      </c>
      <c r="D12" s="90">
        <v>43556</v>
      </c>
      <c r="E12" s="91">
        <v>100000</v>
      </c>
      <c r="F12" s="91">
        <v>100000</v>
      </c>
      <c r="G12" s="92">
        <v>1.0229999999999999</v>
      </c>
      <c r="H12" s="91">
        <v>102300</v>
      </c>
      <c r="I12" s="91">
        <v>0</v>
      </c>
      <c r="J12" s="91">
        <v>102300</v>
      </c>
      <c r="K12" s="91"/>
      <c r="L12">
        <v>0</v>
      </c>
      <c r="M12" s="91" t="s">
        <v>38</v>
      </c>
      <c r="N12">
        <v>0</v>
      </c>
      <c r="O12" s="94">
        <v>43556</v>
      </c>
      <c r="P12" s="91">
        <v>102300</v>
      </c>
      <c r="R12" s="95">
        <v>120</v>
      </c>
      <c r="S12" s="91"/>
      <c r="T12">
        <v>120</v>
      </c>
      <c r="U12">
        <v>0</v>
      </c>
      <c r="V12">
        <v>120</v>
      </c>
      <c r="W12">
        <v>853</v>
      </c>
      <c r="X12" s="96">
        <v>0</v>
      </c>
      <c r="Y12">
        <v>0</v>
      </c>
      <c r="Z12" s="91">
        <v>102300</v>
      </c>
      <c r="AA12" s="91"/>
      <c r="AB12" s="91"/>
      <c r="AC12" s="91"/>
    </row>
    <row r="13" spans="1:29">
      <c r="B13">
        <v>1</v>
      </c>
      <c r="C13" t="s">
        <v>248</v>
      </c>
      <c r="D13" s="90">
        <v>43586</v>
      </c>
      <c r="E13" s="91">
        <v>100000</v>
      </c>
      <c r="F13" s="91">
        <v>100000</v>
      </c>
      <c r="G13" s="92">
        <v>1.02</v>
      </c>
      <c r="H13" s="91">
        <v>102000</v>
      </c>
      <c r="I13" s="91">
        <v>0</v>
      </c>
      <c r="J13" s="91">
        <v>102000</v>
      </c>
      <c r="K13" s="91"/>
      <c r="L13">
        <v>0</v>
      </c>
      <c r="M13" s="91" t="s">
        <v>38</v>
      </c>
      <c r="N13">
        <v>0</v>
      </c>
      <c r="O13" s="94">
        <v>43586</v>
      </c>
      <c r="P13" s="91">
        <v>102000</v>
      </c>
      <c r="R13" s="95">
        <v>120</v>
      </c>
      <c r="S13" s="91"/>
      <c r="T13">
        <v>120</v>
      </c>
      <c r="U13">
        <v>0</v>
      </c>
      <c r="V13">
        <v>120</v>
      </c>
      <c r="W13">
        <v>850</v>
      </c>
      <c r="X13" s="96">
        <v>0</v>
      </c>
      <c r="Y13">
        <v>0</v>
      </c>
      <c r="Z13" s="91">
        <v>102000</v>
      </c>
      <c r="AA13" s="91"/>
      <c r="AB13" s="91"/>
      <c r="AC13" s="91"/>
    </row>
    <row r="14" spans="1:29">
      <c r="B14">
        <v>1</v>
      </c>
      <c r="C14" t="s">
        <v>249</v>
      </c>
      <c r="D14" s="90">
        <v>43591</v>
      </c>
      <c r="E14" s="91">
        <v>100000</v>
      </c>
      <c r="F14" s="91">
        <v>100000</v>
      </c>
      <c r="G14" s="92">
        <v>1.02</v>
      </c>
      <c r="H14" s="91">
        <v>102000</v>
      </c>
      <c r="I14" s="91">
        <v>0</v>
      </c>
      <c r="J14" s="91">
        <v>102000</v>
      </c>
      <c r="K14" s="91"/>
      <c r="L14">
        <v>0</v>
      </c>
      <c r="M14" s="91" t="s">
        <v>250</v>
      </c>
      <c r="N14">
        <v>0</v>
      </c>
      <c r="O14" s="94">
        <v>43762</v>
      </c>
      <c r="P14" s="91">
        <v>102000</v>
      </c>
      <c r="Q14" s="91"/>
      <c r="R14" s="95">
        <v>60</v>
      </c>
      <c r="T14">
        <v>60</v>
      </c>
      <c r="U14">
        <v>60</v>
      </c>
      <c r="V14">
        <v>0</v>
      </c>
      <c r="X14" s="97">
        <v>102000</v>
      </c>
      <c r="Y14" s="91">
        <v>102000</v>
      </c>
      <c r="Z14">
        <v>1</v>
      </c>
      <c r="AB14" s="91"/>
    </row>
    <row r="15" spans="1:29">
      <c r="B15">
        <v>1</v>
      </c>
      <c r="C15" t="s">
        <v>251</v>
      </c>
      <c r="D15" s="90">
        <v>43597</v>
      </c>
      <c r="E15" s="91">
        <v>500000</v>
      </c>
      <c r="F15" s="91">
        <v>500000</v>
      </c>
      <c r="G15" s="92">
        <v>1.02</v>
      </c>
      <c r="H15" s="91">
        <v>510000</v>
      </c>
      <c r="I15" s="91">
        <v>0</v>
      </c>
      <c r="J15" s="91">
        <v>510000</v>
      </c>
      <c r="K15" s="91"/>
      <c r="L15">
        <v>0</v>
      </c>
      <c r="M15" s="91" t="s">
        <v>250</v>
      </c>
      <c r="N15">
        <v>0</v>
      </c>
      <c r="O15" s="94">
        <v>43750</v>
      </c>
      <c r="P15" s="91">
        <v>510000</v>
      </c>
      <c r="Q15" s="91"/>
      <c r="R15" s="95">
        <v>36</v>
      </c>
      <c r="T15">
        <v>36</v>
      </c>
      <c r="U15">
        <v>36</v>
      </c>
      <c r="V15">
        <v>0</v>
      </c>
      <c r="X15" s="97">
        <v>510000</v>
      </c>
      <c r="Y15" s="91">
        <v>510000</v>
      </c>
      <c r="Z15">
        <v>1</v>
      </c>
      <c r="AB15" s="91"/>
    </row>
    <row r="16" spans="1:29">
      <c r="B16">
        <v>1</v>
      </c>
      <c r="C16" t="s">
        <v>252</v>
      </c>
      <c r="D16" s="90">
        <v>43643</v>
      </c>
      <c r="E16" s="91">
        <v>1000000</v>
      </c>
      <c r="F16" s="91">
        <v>1000000</v>
      </c>
      <c r="G16" s="92">
        <v>1.014</v>
      </c>
      <c r="H16" s="91">
        <v>1014000</v>
      </c>
      <c r="I16" s="91">
        <v>0</v>
      </c>
      <c r="J16" s="91">
        <v>1014000</v>
      </c>
      <c r="K16" s="91"/>
      <c r="L16">
        <v>0</v>
      </c>
      <c r="M16" s="91" t="s">
        <v>38</v>
      </c>
      <c r="N16">
        <v>0</v>
      </c>
      <c r="O16" s="94">
        <v>43643</v>
      </c>
      <c r="P16" s="91">
        <v>1014000</v>
      </c>
      <c r="R16" s="95">
        <v>120</v>
      </c>
      <c r="S16" s="91"/>
      <c r="T16">
        <v>120</v>
      </c>
      <c r="U16">
        <v>0</v>
      </c>
      <c r="V16">
        <v>120</v>
      </c>
      <c r="W16" s="91">
        <v>8450</v>
      </c>
      <c r="X16" s="96">
        <v>0</v>
      </c>
      <c r="Y16">
        <v>0</v>
      </c>
      <c r="Z16" s="91">
        <v>1014000</v>
      </c>
      <c r="AA16" s="91"/>
      <c r="AB16" s="91"/>
      <c r="AC16" s="91"/>
    </row>
    <row r="17" spans="2:29">
      <c r="B17">
        <v>1</v>
      </c>
      <c r="C17" t="s">
        <v>253</v>
      </c>
      <c r="D17" s="90">
        <v>43647</v>
      </c>
      <c r="E17" s="91">
        <v>1000000</v>
      </c>
      <c r="F17" s="91">
        <v>1000000</v>
      </c>
      <c r="G17" s="92">
        <v>1.0129999999999999</v>
      </c>
      <c r="H17" s="91">
        <v>1013000</v>
      </c>
      <c r="I17" s="91">
        <v>0</v>
      </c>
      <c r="J17" s="91">
        <v>1013000</v>
      </c>
      <c r="K17" s="91"/>
      <c r="L17">
        <v>0</v>
      </c>
      <c r="M17" s="91" t="s">
        <v>38</v>
      </c>
      <c r="N17">
        <v>0</v>
      </c>
      <c r="O17" s="94">
        <v>43647</v>
      </c>
      <c r="P17" s="91">
        <v>1013000</v>
      </c>
      <c r="R17" s="95">
        <v>120</v>
      </c>
      <c r="S17" s="91"/>
      <c r="T17">
        <v>120</v>
      </c>
      <c r="U17">
        <v>0</v>
      </c>
      <c r="V17">
        <v>120</v>
      </c>
      <c r="W17" s="91">
        <v>8442</v>
      </c>
      <c r="X17" s="96">
        <v>0</v>
      </c>
      <c r="Y17">
        <v>0</v>
      </c>
      <c r="Z17" s="91">
        <v>1013000</v>
      </c>
      <c r="AA17" s="91"/>
      <c r="AB17" s="91"/>
      <c r="AC17" s="91"/>
    </row>
    <row r="18" spans="2:29">
      <c r="B18">
        <v>1</v>
      </c>
      <c r="C18" t="s">
        <v>254</v>
      </c>
      <c r="D18" s="90">
        <v>43678</v>
      </c>
      <c r="E18" s="91">
        <v>1000000</v>
      </c>
      <c r="F18" s="91">
        <v>1000000</v>
      </c>
      <c r="G18" s="92">
        <v>1.0109999999999999</v>
      </c>
      <c r="H18" s="91">
        <v>1011000</v>
      </c>
      <c r="I18" s="91">
        <v>0</v>
      </c>
      <c r="J18" s="91">
        <v>1011000</v>
      </c>
      <c r="K18" s="91"/>
      <c r="L18">
        <v>0</v>
      </c>
      <c r="M18" s="91" t="s">
        <v>38</v>
      </c>
      <c r="N18">
        <v>0</v>
      </c>
      <c r="O18" s="94">
        <v>43678</v>
      </c>
      <c r="P18" s="91">
        <v>1011000</v>
      </c>
      <c r="R18" s="95">
        <v>120</v>
      </c>
      <c r="S18" s="91"/>
      <c r="T18">
        <v>120</v>
      </c>
      <c r="U18">
        <v>0</v>
      </c>
      <c r="V18">
        <v>120</v>
      </c>
      <c r="W18" s="91">
        <v>8425</v>
      </c>
      <c r="X18" s="96">
        <v>0</v>
      </c>
      <c r="Y18">
        <v>0</v>
      </c>
      <c r="Z18" s="91">
        <v>1011000</v>
      </c>
      <c r="AA18" s="91"/>
      <c r="AB18" s="91"/>
      <c r="AC18" s="91"/>
    </row>
    <row r="19" spans="2:29">
      <c r="B19">
        <v>1</v>
      </c>
      <c r="C19" t="s">
        <v>255</v>
      </c>
      <c r="D19" s="90">
        <v>43735</v>
      </c>
      <c r="E19" s="91">
        <v>1000000</v>
      </c>
      <c r="F19" s="91">
        <v>1000000</v>
      </c>
      <c r="G19" s="92">
        <v>1.0089999999999999</v>
      </c>
      <c r="H19" s="91">
        <v>1009000</v>
      </c>
      <c r="I19" s="91">
        <v>0</v>
      </c>
      <c r="J19" s="91">
        <v>1009000</v>
      </c>
      <c r="K19" s="91"/>
      <c r="L19">
        <v>0</v>
      </c>
      <c r="M19" s="91" t="s">
        <v>38</v>
      </c>
      <c r="N19">
        <v>0</v>
      </c>
      <c r="O19" s="94">
        <v>43735</v>
      </c>
      <c r="P19" s="91">
        <v>1009000</v>
      </c>
      <c r="Q19" s="91"/>
      <c r="R19" s="95">
        <v>120</v>
      </c>
      <c r="S19" s="91"/>
      <c r="T19">
        <v>120</v>
      </c>
      <c r="U19">
        <v>4</v>
      </c>
      <c r="V19">
        <v>116</v>
      </c>
      <c r="W19" s="91">
        <v>8408</v>
      </c>
      <c r="X19" s="97">
        <v>33633</v>
      </c>
      <c r="Y19" s="91">
        <v>33633</v>
      </c>
      <c r="Z19" s="91">
        <v>975367</v>
      </c>
      <c r="AA19" s="91"/>
      <c r="AB19" s="91"/>
      <c r="AC19" s="91"/>
    </row>
    <row r="20" spans="2:29">
      <c r="B20">
        <v>1</v>
      </c>
      <c r="C20" t="s">
        <v>256</v>
      </c>
      <c r="D20" s="90">
        <v>43739</v>
      </c>
      <c r="E20" s="91">
        <v>1000000</v>
      </c>
      <c r="F20" s="91">
        <v>1000000</v>
      </c>
      <c r="G20" s="92">
        <v>1.0089999999999999</v>
      </c>
      <c r="H20" s="91">
        <v>1009000</v>
      </c>
      <c r="I20" s="91">
        <v>0</v>
      </c>
      <c r="J20" s="91">
        <v>1009000</v>
      </c>
      <c r="K20" s="91"/>
      <c r="L20">
        <v>0</v>
      </c>
      <c r="M20" s="91" t="s">
        <v>38</v>
      </c>
      <c r="N20">
        <v>0</v>
      </c>
      <c r="O20" s="94">
        <v>43739</v>
      </c>
      <c r="P20" s="91">
        <v>1009000</v>
      </c>
      <c r="R20" s="95">
        <v>130</v>
      </c>
      <c r="S20" s="91"/>
      <c r="T20">
        <v>130</v>
      </c>
      <c r="U20">
        <v>0</v>
      </c>
      <c r="V20">
        <v>130</v>
      </c>
      <c r="W20" s="91">
        <v>7762</v>
      </c>
      <c r="X20" s="96">
        <v>0</v>
      </c>
      <c r="Y20">
        <v>0</v>
      </c>
      <c r="Z20" s="91">
        <v>1009000</v>
      </c>
      <c r="AA20" s="91"/>
      <c r="AB20" s="91"/>
      <c r="AC20" s="91"/>
    </row>
    <row r="21" spans="2:29">
      <c r="B21">
        <v>1</v>
      </c>
      <c r="C21" t="s">
        <v>257</v>
      </c>
      <c r="D21" s="90">
        <v>43748</v>
      </c>
      <c r="E21" s="91">
        <v>1000000</v>
      </c>
      <c r="F21" s="91">
        <v>1000000</v>
      </c>
      <c r="G21" s="92">
        <v>1.0089999999999999</v>
      </c>
      <c r="H21" s="91">
        <v>1009000</v>
      </c>
      <c r="I21" s="91">
        <v>0</v>
      </c>
      <c r="J21" s="91">
        <v>1009000</v>
      </c>
      <c r="K21" s="91"/>
      <c r="L21">
        <v>0</v>
      </c>
      <c r="M21" s="91" t="s">
        <v>261</v>
      </c>
      <c r="N21">
        <v>0</v>
      </c>
      <c r="O21" s="94">
        <v>43748</v>
      </c>
      <c r="P21" s="91">
        <v>504500</v>
      </c>
      <c r="Q21" s="91"/>
      <c r="R21" s="95">
        <v>24</v>
      </c>
      <c r="S21" s="91"/>
      <c r="T21">
        <v>24</v>
      </c>
      <c r="U21">
        <v>3</v>
      </c>
      <c r="V21">
        <v>21</v>
      </c>
      <c r="W21" s="91">
        <v>21021</v>
      </c>
      <c r="X21" s="96" t="s">
        <v>266</v>
      </c>
      <c r="Y21" s="91">
        <v>567563</v>
      </c>
      <c r="Z21" s="91">
        <v>441437</v>
      </c>
      <c r="AA21" s="91"/>
      <c r="AB21" s="91"/>
      <c r="AC21" s="91"/>
    </row>
    <row r="22" spans="2:29">
      <c r="B22">
        <v>1</v>
      </c>
      <c r="C22" t="s">
        <v>259</v>
      </c>
      <c r="D22" s="90">
        <v>43748</v>
      </c>
      <c r="E22" s="91">
        <v>1000000</v>
      </c>
      <c r="F22" s="91">
        <v>1000000</v>
      </c>
      <c r="G22" s="92">
        <v>1.0089999999999999</v>
      </c>
      <c r="H22" s="91">
        <v>1009000</v>
      </c>
      <c r="I22" s="91">
        <v>0</v>
      </c>
      <c r="J22" s="91">
        <v>1009000</v>
      </c>
      <c r="K22" s="91"/>
      <c r="L22">
        <v>0</v>
      </c>
      <c r="M22" s="91" t="s">
        <v>250</v>
      </c>
      <c r="N22">
        <v>0</v>
      </c>
      <c r="O22" s="94">
        <v>43748</v>
      </c>
      <c r="P22" s="91">
        <v>1009000</v>
      </c>
      <c r="Q22" s="91"/>
      <c r="R22" s="95">
        <v>24</v>
      </c>
      <c r="T22">
        <v>24</v>
      </c>
      <c r="U22">
        <v>24</v>
      </c>
      <c r="V22">
        <v>0</v>
      </c>
      <c r="X22" s="97">
        <v>1009000</v>
      </c>
      <c r="Y22" s="91">
        <v>1009000</v>
      </c>
      <c r="Z22">
        <v>1</v>
      </c>
      <c r="AB22" s="91"/>
    </row>
    <row r="23" spans="2:29">
      <c r="B23">
        <v>1</v>
      </c>
      <c r="C23" t="s">
        <v>260</v>
      </c>
      <c r="D23" s="90">
        <v>43749</v>
      </c>
      <c r="E23" s="91">
        <v>1000000</v>
      </c>
      <c r="F23" s="91">
        <v>1000000</v>
      </c>
      <c r="G23" s="92">
        <v>1.0089999999999999</v>
      </c>
      <c r="H23" s="91">
        <v>1009000</v>
      </c>
      <c r="I23" s="91">
        <v>0</v>
      </c>
      <c r="J23" s="91">
        <v>1009000</v>
      </c>
      <c r="K23" s="91"/>
      <c r="L23">
        <v>0</v>
      </c>
      <c r="M23" s="91" t="s">
        <v>261</v>
      </c>
      <c r="N23">
        <v>0</v>
      </c>
      <c r="O23" s="94">
        <v>43749</v>
      </c>
      <c r="P23" s="91">
        <v>504500</v>
      </c>
      <c r="Q23" s="91"/>
      <c r="R23" s="95">
        <v>24</v>
      </c>
      <c r="S23" s="91"/>
      <c r="T23">
        <v>24</v>
      </c>
      <c r="U23">
        <v>3</v>
      </c>
      <c r="V23">
        <v>21</v>
      </c>
      <c r="W23" s="91">
        <v>21021</v>
      </c>
      <c r="X23" s="96" t="s">
        <v>266</v>
      </c>
      <c r="Y23" s="91">
        <v>567563</v>
      </c>
      <c r="Z23" s="91">
        <v>441437</v>
      </c>
      <c r="AA23" s="91"/>
      <c r="AB23" s="91"/>
      <c r="AC23" s="91"/>
    </row>
    <row r="24" spans="2:29">
      <c r="B24">
        <v>1</v>
      </c>
      <c r="C24" t="s">
        <v>262</v>
      </c>
      <c r="D24" s="90">
        <v>43770</v>
      </c>
      <c r="E24" s="91">
        <v>1000000</v>
      </c>
      <c r="F24" s="91">
        <v>1000000</v>
      </c>
      <c r="G24" s="92">
        <v>1.0009999999999999</v>
      </c>
      <c r="H24" s="91">
        <v>1001000</v>
      </c>
      <c r="I24" s="91">
        <v>0</v>
      </c>
      <c r="J24" s="91">
        <v>1001000</v>
      </c>
      <c r="K24" s="91"/>
      <c r="L24">
        <v>0</v>
      </c>
      <c r="M24" s="91" t="s">
        <v>261</v>
      </c>
      <c r="N24">
        <v>0</v>
      </c>
      <c r="O24" s="94">
        <v>43770</v>
      </c>
      <c r="P24" s="91">
        <v>500500</v>
      </c>
      <c r="Q24" s="91"/>
      <c r="R24" s="95">
        <v>170</v>
      </c>
      <c r="S24" s="91"/>
      <c r="T24">
        <v>170</v>
      </c>
      <c r="U24">
        <v>0</v>
      </c>
      <c r="V24">
        <v>170</v>
      </c>
      <c r="W24" s="91">
        <v>2944</v>
      </c>
      <c r="X24" s="96" t="s">
        <v>267</v>
      </c>
      <c r="Y24" s="91">
        <v>500500</v>
      </c>
      <c r="Z24" s="91">
        <v>500500</v>
      </c>
      <c r="AA24" s="91"/>
      <c r="AB24" s="91"/>
      <c r="AC24" s="91"/>
    </row>
    <row r="25" spans="2:29">
      <c r="B25">
        <v>1</v>
      </c>
      <c r="C25" t="s">
        <v>263</v>
      </c>
      <c r="D25" s="90">
        <v>43779</v>
      </c>
      <c r="E25" s="91">
        <v>25500000</v>
      </c>
      <c r="F25" s="91">
        <v>25500000</v>
      </c>
      <c r="G25" s="92">
        <v>1.0009999999999999</v>
      </c>
      <c r="H25" s="91">
        <v>25525500</v>
      </c>
      <c r="I25" s="91">
        <v>0</v>
      </c>
      <c r="J25" s="91">
        <v>25525500</v>
      </c>
      <c r="K25" s="91"/>
      <c r="L25">
        <v>0</v>
      </c>
      <c r="M25" s="91" t="s">
        <v>258</v>
      </c>
      <c r="N25">
        <v>0</v>
      </c>
      <c r="O25" s="94">
        <v>43779</v>
      </c>
      <c r="P25" s="91">
        <v>12762750</v>
      </c>
      <c r="Q25" s="91"/>
      <c r="R25" s="95">
        <v>96</v>
      </c>
      <c r="S25" s="91"/>
      <c r="T25">
        <v>96</v>
      </c>
      <c r="U25">
        <v>2</v>
      </c>
      <c r="V25">
        <v>94</v>
      </c>
      <c r="W25" s="91">
        <v>132945</v>
      </c>
      <c r="X25" s="96" t="s">
        <v>268</v>
      </c>
      <c r="Y25" s="91">
        <v>13028641</v>
      </c>
      <c r="Z25" s="91">
        <v>12496859</v>
      </c>
      <c r="AA25" s="91"/>
      <c r="AB25" s="91"/>
      <c r="AC25" s="91"/>
    </row>
    <row r="26" spans="2:29">
      <c r="B26">
        <v>1</v>
      </c>
      <c r="C26" t="s">
        <v>264</v>
      </c>
      <c r="D26" s="90">
        <v>43779</v>
      </c>
      <c r="E26" s="91">
        <v>131500000</v>
      </c>
      <c r="F26" s="91">
        <v>131500000</v>
      </c>
      <c r="G26" s="92">
        <v>1.0009999999999999</v>
      </c>
      <c r="H26" s="91">
        <v>131631500</v>
      </c>
      <c r="I26" s="91">
        <v>0</v>
      </c>
      <c r="J26" s="91">
        <v>131631500</v>
      </c>
      <c r="K26" s="91"/>
      <c r="L26">
        <v>0</v>
      </c>
      <c r="M26" s="91" t="s">
        <v>250</v>
      </c>
      <c r="N26">
        <v>0</v>
      </c>
      <c r="O26" s="94">
        <v>43779</v>
      </c>
      <c r="P26" s="91">
        <v>131631500</v>
      </c>
      <c r="Q26" s="91"/>
      <c r="R26" s="95">
        <v>276</v>
      </c>
      <c r="T26">
        <v>276</v>
      </c>
      <c r="U26">
        <v>276</v>
      </c>
      <c r="V26">
        <v>0</v>
      </c>
      <c r="X26" s="97">
        <v>131631500</v>
      </c>
      <c r="Y26" s="91">
        <v>131631500</v>
      </c>
      <c r="Z26">
        <v>1</v>
      </c>
      <c r="AB26" s="91"/>
    </row>
    <row r="27" spans="2:29">
      <c r="B27">
        <v>1</v>
      </c>
      <c r="C27" t="s">
        <v>265</v>
      </c>
      <c r="D27" s="90">
        <v>43800</v>
      </c>
      <c r="E27" s="91">
        <v>1000000</v>
      </c>
      <c r="F27" s="91">
        <v>1000000</v>
      </c>
      <c r="G27" s="92">
        <v>1</v>
      </c>
      <c r="H27" s="91">
        <v>1000000</v>
      </c>
      <c r="I27" s="91">
        <v>49900</v>
      </c>
      <c r="J27" s="91">
        <v>950100</v>
      </c>
      <c r="K27" s="91"/>
      <c r="L27">
        <v>0</v>
      </c>
      <c r="M27" s="91" t="s">
        <v>38</v>
      </c>
      <c r="N27">
        <v>0</v>
      </c>
      <c r="O27" s="94">
        <v>43830</v>
      </c>
      <c r="P27" s="91">
        <v>950100</v>
      </c>
      <c r="R27" s="95">
        <v>140</v>
      </c>
      <c r="S27" s="91"/>
      <c r="T27">
        <v>140</v>
      </c>
      <c r="U27">
        <v>0</v>
      </c>
      <c r="V27">
        <v>140</v>
      </c>
      <c r="W27" s="91">
        <v>6786</v>
      </c>
      <c r="X27" s="96">
        <v>0</v>
      </c>
      <c r="Y27">
        <v>0</v>
      </c>
      <c r="Z27" s="91">
        <v>950100</v>
      </c>
      <c r="AA27" s="91"/>
      <c r="AB27" s="91"/>
      <c r="AC27" s="91"/>
    </row>
    <row r="28" spans="2:29">
      <c r="C28" t="s">
        <v>134</v>
      </c>
      <c r="E28" s="91">
        <v>172100000</v>
      </c>
      <c r="F28" s="91">
        <v>172100000</v>
      </c>
      <c r="H28" s="91">
        <v>172477600</v>
      </c>
      <c r="I28" s="91">
        <v>49900</v>
      </c>
      <c r="J28" s="91">
        <v>172427700</v>
      </c>
      <c r="K28" s="91">
        <v>0</v>
      </c>
      <c r="L28" s="91">
        <v>65000</v>
      </c>
      <c r="M28" s="91">
        <v>0</v>
      </c>
      <c r="N28" s="91">
        <v>66820</v>
      </c>
      <c r="P28" s="91">
        <v>156957930</v>
      </c>
      <c r="Q28" s="91"/>
      <c r="S28" s="91"/>
      <c r="W28" s="91">
        <v>253051</v>
      </c>
      <c r="X28" s="97">
        <v>147960690</v>
      </c>
      <c r="Y28" s="91">
        <v>148027510</v>
      </c>
      <c r="Z28" s="91">
        <v>24400194</v>
      </c>
      <c r="AA28" s="91"/>
      <c r="AB28" s="91"/>
      <c r="AC28" s="9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A26" sqref="A26:XFD26"/>
    </sheetView>
  </sheetViews>
  <sheetFormatPr defaultRowHeight="15"/>
  <cols>
    <col min="1" max="1" width="12.7109375" customWidth="1"/>
    <col min="2" max="2" width="9.5703125" bestFit="1" customWidth="1"/>
    <col min="3" max="3" width="38" bestFit="1" customWidth="1"/>
    <col min="4" max="4" width="10.7109375" bestFit="1" customWidth="1"/>
    <col min="5" max="5" width="11.140625" bestFit="1" customWidth="1"/>
    <col min="6" max="6" width="11.140625" style="91" bestFit="1" customWidth="1"/>
    <col min="7" max="7" width="12.7109375" style="93" bestFit="1" customWidth="1"/>
    <col min="8" max="8" width="11.140625" bestFit="1" customWidth="1"/>
    <col min="9" max="9" width="9.7109375" bestFit="1" customWidth="1"/>
    <col min="10" max="10" width="11.140625" bestFit="1" customWidth="1"/>
    <col min="11" max="11" width="26.85546875" bestFit="1" customWidth="1"/>
    <col min="12" max="14" width="12.5703125" bestFit="1" customWidth="1"/>
    <col min="15" max="15" width="10.7109375" style="94" bestFit="1" customWidth="1"/>
    <col min="16" max="16" width="11.28515625" bestFit="1" customWidth="1"/>
    <col min="17" max="17" width="10.85546875" bestFit="1" customWidth="1"/>
    <col min="18" max="18" width="9.7109375" style="95" bestFit="1" customWidth="1"/>
    <col min="19" max="19" width="11" bestFit="1" customWidth="1"/>
    <col min="20" max="20" width="13.5703125" bestFit="1" customWidth="1"/>
    <col min="21" max="21" width="10" bestFit="1" customWidth="1"/>
    <col min="22" max="22" width="8.5703125" bestFit="1" customWidth="1"/>
    <col min="23" max="25" width="12.5703125" bestFit="1" customWidth="1"/>
    <col min="26" max="26" width="10.140625" bestFit="1" customWidth="1"/>
    <col min="27" max="28" width="12.5703125" bestFit="1" customWidth="1"/>
    <col min="29" max="29" width="10.140625" bestFit="1" customWidth="1"/>
  </cols>
  <sheetData>
    <row r="1" spans="1:29">
      <c r="A1" t="s">
        <v>115</v>
      </c>
      <c r="B1" t="s">
        <v>116</v>
      </c>
    </row>
    <row r="2" spans="1:29">
      <c r="E2" t="s">
        <v>117</v>
      </c>
      <c r="G2" s="93" t="s">
        <v>118</v>
      </c>
      <c r="I2" t="s">
        <v>119</v>
      </c>
      <c r="J2" t="s">
        <v>41</v>
      </c>
      <c r="K2" t="s">
        <v>120</v>
      </c>
      <c r="L2" t="s">
        <v>2</v>
      </c>
      <c r="M2" t="s">
        <v>120</v>
      </c>
      <c r="N2" t="s">
        <v>2</v>
      </c>
      <c r="P2" t="s">
        <v>121</v>
      </c>
      <c r="R2" s="95" t="s">
        <v>122</v>
      </c>
      <c r="S2" t="s">
        <v>123</v>
      </c>
      <c r="T2" t="s">
        <v>122</v>
      </c>
      <c r="U2" t="s">
        <v>124</v>
      </c>
      <c r="V2" t="s">
        <v>122</v>
      </c>
      <c r="Y2" t="s">
        <v>2</v>
      </c>
      <c r="Z2" t="s">
        <v>41</v>
      </c>
    </row>
    <row r="3" spans="1:29">
      <c r="A3" t="s">
        <v>125</v>
      </c>
      <c r="D3" t="s">
        <v>126</v>
      </c>
      <c r="E3" t="s">
        <v>127</v>
      </c>
      <c r="F3" s="91" t="s">
        <v>128</v>
      </c>
      <c r="G3" s="93" t="s">
        <v>129</v>
      </c>
      <c r="H3" t="s">
        <v>41</v>
      </c>
      <c r="I3" t="s">
        <v>130</v>
      </c>
      <c r="J3" t="s">
        <v>131</v>
      </c>
      <c r="K3" t="s">
        <v>2</v>
      </c>
      <c r="L3" t="s">
        <v>132</v>
      </c>
      <c r="M3" t="s">
        <v>2</v>
      </c>
      <c r="N3" t="s">
        <v>132</v>
      </c>
      <c r="O3" s="94" t="s">
        <v>126</v>
      </c>
      <c r="P3" t="s">
        <v>133</v>
      </c>
      <c r="Q3" t="s">
        <v>126</v>
      </c>
      <c r="R3" s="95" t="s">
        <v>134</v>
      </c>
      <c r="S3" t="s">
        <v>135</v>
      </c>
      <c r="T3" t="s">
        <v>136</v>
      </c>
      <c r="U3" t="s">
        <v>137</v>
      </c>
      <c r="V3" t="s">
        <v>138</v>
      </c>
      <c r="W3" t="s">
        <v>2</v>
      </c>
      <c r="X3" t="s">
        <v>2</v>
      </c>
      <c r="Y3" t="s">
        <v>132</v>
      </c>
      <c r="Z3" t="s">
        <v>139</v>
      </c>
    </row>
    <row r="4" spans="1:29">
      <c r="A4" t="s">
        <v>140</v>
      </c>
      <c r="B4" t="s">
        <v>141</v>
      </c>
      <c r="C4" t="s">
        <v>142</v>
      </c>
      <c r="D4" t="s">
        <v>143</v>
      </c>
      <c r="E4" t="s">
        <v>144</v>
      </c>
      <c r="F4" s="91" t="s">
        <v>145</v>
      </c>
      <c r="G4" s="93" t="s">
        <v>146</v>
      </c>
      <c r="H4" t="s">
        <v>131</v>
      </c>
      <c r="J4" t="s">
        <v>147</v>
      </c>
      <c r="K4" t="s">
        <v>148</v>
      </c>
      <c r="L4" t="s">
        <v>148</v>
      </c>
      <c r="M4" t="s">
        <v>149</v>
      </c>
      <c r="N4" t="s">
        <v>150</v>
      </c>
      <c r="O4" s="94" t="s">
        <v>151</v>
      </c>
      <c r="P4" t="s">
        <v>152</v>
      </c>
      <c r="Q4" t="s">
        <v>153</v>
      </c>
      <c r="R4" s="95" t="s">
        <v>154</v>
      </c>
      <c r="S4" t="s">
        <v>154</v>
      </c>
      <c r="T4" t="s">
        <v>154</v>
      </c>
      <c r="U4" t="s">
        <v>154</v>
      </c>
      <c r="V4" t="s">
        <v>154</v>
      </c>
      <c r="W4" t="s">
        <v>155</v>
      </c>
      <c r="X4" t="s">
        <v>146</v>
      </c>
      <c r="Y4" t="s">
        <v>156</v>
      </c>
      <c r="Z4">
        <v>2020</v>
      </c>
    </row>
    <row r="5" spans="1:29">
      <c r="B5">
        <v>1</v>
      </c>
      <c r="C5" t="s">
        <v>240</v>
      </c>
      <c r="D5" s="90">
        <v>43465</v>
      </c>
      <c r="E5" s="91">
        <v>1000000</v>
      </c>
      <c r="F5" s="91">
        <v>1028000</v>
      </c>
      <c r="G5" s="93">
        <v>1.0149999999999999</v>
      </c>
      <c r="H5" s="91">
        <v>1043420</v>
      </c>
      <c r="I5" s="91">
        <v>0</v>
      </c>
      <c r="J5" s="91">
        <v>1043420</v>
      </c>
      <c r="K5" s="91" t="s">
        <v>38</v>
      </c>
      <c r="L5">
        <v>0</v>
      </c>
      <c r="M5" s="91"/>
      <c r="N5">
        <v>0</v>
      </c>
      <c r="P5">
        <v>0</v>
      </c>
      <c r="R5" s="9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91">
        <v>1043420</v>
      </c>
      <c r="AC5" s="91"/>
    </row>
    <row r="6" spans="1:29">
      <c r="B6">
        <v>1</v>
      </c>
      <c r="C6" t="s">
        <v>241</v>
      </c>
      <c r="D6" s="90">
        <v>43465</v>
      </c>
      <c r="E6" s="91">
        <v>1000000</v>
      </c>
      <c r="F6" s="91">
        <v>1028000</v>
      </c>
      <c r="G6" s="93">
        <v>1.0149999999999999</v>
      </c>
      <c r="H6" s="91">
        <v>1043420</v>
      </c>
      <c r="I6" s="91">
        <v>0</v>
      </c>
      <c r="J6" s="91">
        <v>1043420</v>
      </c>
      <c r="K6" s="91" t="s">
        <v>38</v>
      </c>
      <c r="L6">
        <v>0</v>
      </c>
      <c r="M6" s="91" t="s">
        <v>38</v>
      </c>
      <c r="N6">
        <v>0</v>
      </c>
      <c r="O6" s="94">
        <v>43466</v>
      </c>
      <c r="P6" s="91">
        <v>1043420</v>
      </c>
      <c r="R6" s="95">
        <v>120</v>
      </c>
      <c r="S6" s="91">
        <v>0</v>
      </c>
      <c r="T6">
        <v>120</v>
      </c>
      <c r="U6">
        <v>4</v>
      </c>
      <c r="V6">
        <v>116</v>
      </c>
      <c r="W6" s="91">
        <v>8695</v>
      </c>
      <c r="X6" s="91">
        <v>34781</v>
      </c>
      <c r="Y6" s="91">
        <v>34781</v>
      </c>
      <c r="Z6" s="91">
        <v>1008639</v>
      </c>
      <c r="AA6" s="91"/>
      <c r="AB6" s="91"/>
      <c r="AC6" s="91"/>
    </row>
    <row r="7" spans="1:29">
      <c r="B7">
        <v>1</v>
      </c>
      <c r="C7" t="s">
        <v>242</v>
      </c>
      <c r="D7" s="90">
        <v>43465</v>
      </c>
      <c r="E7" s="91">
        <v>1000000</v>
      </c>
      <c r="F7" s="91">
        <v>1028000</v>
      </c>
      <c r="G7" s="93">
        <v>1.0149999999999999</v>
      </c>
      <c r="H7" s="91">
        <v>1043420</v>
      </c>
      <c r="I7" s="91">
        <v>0</v>
      </c>
      <c r="J7" s="91">
        <v>1043420</v>
      </c>
      <c r="K7" s="91" t="s">
        <v>38</v>
      </c>
      <c r="L7" s="91">
        <v>66820</v>
      </c>
      <c r="M7" s="91" t="s">
        <v>38</v>
      </c>
      <c r="N7" s="91">
        <v>67822</v>
      </c>
      <c r="O7" s="94">
        <v>43465</v>
      </c>
      <c r="P7" s="91">
        <v>975598</v>
      </c>
      <c r="Q7" s="91"/>
      <c r="R7" s="95">
        <v>120</v>
      </c>
      <c r="S7" s="91">
        <v>0</v>
      </c>
      <c r="T7">
        <v>120</v>
      </c>
      <c r="U7">
        <v>4</v>
      </c>
      <c r="V7">
        <v>116</v>
      </c>
      <c r="W7" s="91">
        <v>8130</v>
      </c>
      <c r="X7" s="91">
        <v>32520</v>
      </c>
      <c r="Y7" s="91">
        <v>100342</v>
      </c>
      <c r="Z7" s="91">
        <v>943078</v>
      </c>
      <c r="AA7" s="91"/>
      <c r="AB7" s="91"/>
      <c r="AC7" s="91"/>
    </row>
    <row r="8" spans="1:29">
      <c r="B8">
        <v>1</v>
      </c>
      <c r="C8" t="s">
        <v>243</v>
      </c>
      <c r="D8" s="90">
        <v>43466</v>
      </c>
      <c r="E8" s="91">
        <v>100000</v>
      </c>
      <c r="F8" s="91">
        <v>102900</v>
      </c>
      <c r="G8" s="93">
        <v>1.0149999999999999</v>
      </c>
      <c r="H8" s="91">
        <v>104444</v>
      </c>
      <c r="I8" s="91">
        <v>0</v>
      </c>
      <c r="J8" s="91">
        <v>104444</v>
      </c>
      <c r="K8" s="91" t="s">
        <v>38</v>
      </c>
      <c r="L8" s="91">
        <v>10290</v>
      </c>
      <c r="M8" s="91" t="s">
        <v>38</v>
      </c>
      <c r="N8" s="91">
        <v>10444</v>
      </c>
      <c r="O8" s="94">
        <v>43466</v>
      </c>
      <c r="P8" s="91">
        <v>94000</v>
      </c>
      <c r="Q8" s="91"/>
      <c r="R8" s="95">
        <v>120</v>
      </c>
      <c r="S8" s="91">
        <v>12</v>
      </c>
      <c r="T8">
        <v>108</v>
      </c>
      <c r="U8">
        <v>4</v>
      </c>
      <c r="V8">
        <v>104</v>
      </c>
      <c r="W8">
        <v>870</v>
      </c>
      <c r="X8" s="91">
        <v>3481</v>
      </c>
      <c r="Y8" s="91">
        <v>13925</v>
      </c>
      <c r="Z8" s="91">
        <v>90519</v>
      </c>
      <c r="AA8" s="91"/>
      <c r="AB8" s="91"/>
      <c r="AC8" s="91"/>
    </row>
    <row r="9" spans="1:29">
      <c r="B9">
        <v>1</v>
      </c>
      <c r="C9" t="s">
        <v>244</v>
      </c>
      <c r="D9" s="90">
        <v>43497</v>
      </c>
      <c r="E9" s="91">
        <v>1000000</v>
      </c>
      <c r="F9" s="91">
        <v>1028000</v>
      </c>
      <c r="G9" s="93">
        <v>1.0149999999999999</v>
      </c>
      <c r="H9" s="91">
        <v>1043420</v>
      </c>
      <c r="I9" s="91">
        <v>0</v>
      </c>
      <c r="J9" s="91">
        <v>1043420</v>
      </c>
      <c r="K9" s="91" t="s">
        <v>38</v>
      </c>
      <c r="L9">
        <v>0</v>
      </c>
      <c r="M9" s="91" t="s">
        <v>38</v>
      </c>
      <c r="N9">
        <v>0</v>
      </c>
      <c r="O9" s="94">
        <v>43497</v>
      </c>
      <c r="P9" s="91">
        <v>1043420</v>
      </c>
      <c r="R9" s="95">
        <v>150</v>
      </c>
      <c r="S9" s="91">
        <v>0</v>
      </c>
      <c r="T9">
        <v>150</v>
      </c>
      <c r="U9">
        <v>4</v>
      </c>
      <c r="V9">
        <v>146</v>
      </c>
      <c r="W9" s="91">
        <v>6956</v>
      </c>
      <c r="X9" s="91">
        <v>27825</v>
      </c>
      <c r="Y9" s="91">
        <v>27825</v>
      </c>
      <c r="Z9" s="91">
        <v>1015595</v>
      </c>
      <c r="AA9" s="91"/>
      <c r="AB9" s="91"/>
      <c r="AC9" s="91"/>
    </row>
    <row r="10" spans="1:29">
      <c r="B10">
        <v>1</v>
      </c>
      <c r="C10" t="s">
        <v>245</v>
      </c>
      <c r="D10" s="90">
        <v>43525</v>
      </c>
      <c r="E10" s="91">
        <v>100000</v>
      </c>
      <c r="F10" s="91">
        <v>102700</v>
      </c>
      <c r="G10" s="93">
        <v>1.0149999999999999</v>
      </c>
      <c r="H10" s="91">
        <v>104241</v>
      </c>
      <c r="I10" s="91">
        <v>0</v>
      </c>
      <c r="J10" s="91">
        <v>104241</v>
      </c>
      <c r="K10" s="91" t="s">
        <v>38</v>
      </c>
      <c r="L10">
        <v>0</v>
      </c>
      <c r="M10" s="91" t="s">
        <v>38</v>
      </c>
      <c r="N10">
        <v>0</v>
      </c>
      <c r="O10" s="94">
        <v>43525</v>
      </c>
      <c r="P10" s="91">
        <v>104241</v>
      </c>
      <c r="R10" s="95">
        <v>120</v>
      </c>
      <c r="S10" s="91">
        <v>0</v>
      </c>
      <c r="T10">
        <v>120</v>
      </c>
      <c r="U10">
        <v>4</v>
      </c>
      <c r="V10">
        <v>116</v>
      </c>
      <c r="W10">
        <v>869</v>
      </c>
      <c r="X10" s="91">
        <v>3475</v>
      </c>
      <c r="Y10" s="91">
        <v>3475</v>
      </c>
      <c r="Z10" s="91">
        <v>100766</v>
      </c>
      <c r="AA10" s="91"/>
      <c r="AB10" s="91"/>
      <c r="AC10" s="91"/>
    </row>
    <row r="11" spans="1:29">
      <c r="B11">
        <v>1</v>
      </c>
      <c r="C11" t="s">
        <v>246</v>
      </c>
      <c r="D11" s="90">
        <v>43538</v>
      </c>
      <c r="E11" s="91">
        <v>100000</v>
      </c>
      <c r="F11" s="91">
        <v>102700</v>
      </c>
      <c r="G11" s="93">
        <v>1.0149999999999999</v>
      </c>
      <c r="H11" s="91">
        <v>104241</v>
      </c>
      <c r="I11" s="91">
        <v>0</v>
      </c>
      <c r="J11" s="91">
        <v>104241</v>
      </c>
      <c r="K11" s="91" t="s">
        <v>38</v>
      </c>
      <c r="L11">
        <v>0</v>
      </c>
      <c r="M11" s="91"/>
      <c r="N11">
        <v>0</v>
      </c>
      <c r="P11">
        <v>0</v>
      </c>
      <c r="R11" s="95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91">
        <v>104241</v>
      </c>
      <c r="AC11" s="91"/>
    </row>
    <row r="12" spans="1:29">
      <c r="B12">
        <v>1</v>
      </c>
      <c r="C12" t="s">
        <v>247</v>
      </c>
      <c r="D12" s="90">
        <v>43556</v>
      </c>
      <c r="E12" s="91">
        <v>100000</v>
      </c>
      <c r="F12" s="91">
        <v>102300</v>
      </c>
      <c r="G12" s="93">
        <v>1.0149999999999999</v>
      </c>
      <c r="H12" s="91">
        <v>103835</v>
      </c>
      <c r="I12" s="91">
        <v>0</v>
      </c>
      <c r="J12" s="91">
        <v>103835</v>
      </c>
      <c r="K12" s="91" t="s">
        <v>38</v>
      </c>
      <c r="L12">
        <v>0</v>
      </c>
      <c r="M12" s="91" t="s">
        <v>38</v>
      </c>
      <c r="N12">
        <v>0</v>
      </c>
      <c r="O12" s="94">
        <v>43556</v>
      </c>
      <c r="P12" s="91">
        <v>103835</v>
      </c>
      <c r="R12" s="95">
        <v>120</v>
      </c>
      <c r="S12" s="91">
        <v>0</v>
      </c>
      <c r="T12">
        <v>120</v>
      </c>
      <c r="U12">
        <v>4</v>
      </c>
      <c r="V12">
        <v>116</v>
      </c>
      <c r="W12">
        <v>865</v>
      </c>
      <c r="X12" s="91">
        <v>3461</v>
      </c>
      <c r="Y12" s="91">
        <v>3461</v>
      </c>
      <c r="Z12" s="91">
        <v>100374</v>
      </c>
      <c r="AA12" s="91"/>
      <c r="AB12" s="91"/>
      <c r="AC12" s="91"/>
    </row>
    <row r="13" spans="1:29">
      <c r="B13">
        <v>1</v>
      </c>
      <c r="C13" t="s">
        <v>248</v>
      </c>
      <c r="D13" s="90">
        <v>43586</v>
      </c>
      <c r="E13" s="91">
        <v>100000</v>
      </c>
      <c r="F13" s="91">
        <v>102000</v>
      </c>
      <c r="G13" s="93">
        <v>1.0149999999999999</v>
      </c>
      <c r="H13" s="91">
        <v>103530</v>
      </c>
      <c r="I13" s="91">
        <v>0</v>
      </c>
      <c r="J13" s="91">
        <v>103530</v>
      </c>
      <c r="K13" s="91" t="s">
        <v>38</v>
      </c>
      <c r="L13">
        <v>0</v>
      </c>
      <c r="M13" s="91" t="s">
        <v>38</v>
      </c>
      <c r="N13">
        <v>0</v>
      </c>
      <c r="O13" s="94">
        <v>43586</v>
      </c>
      <c r="P13" s="91">
        <v>103530</v>
      </c>
      <c r="R13" s="95">
        <v>120</v>
      </c>
      <c r="S13" s="91">
        <v>0</v>
      </c>
      <c r="T13">
        <v>120</v>
      </c>
      <c r="U13">
        <v>4</v>
      </c>
      <c r="V13">
        <v>116</v>
      </c>
      <c r="W13">
        <v>863</v>
      </c>
      <c r="X13" s="91">
        <v>3451</v>
      </c>
      <c r="Y13" s="91">
        <v>3451</v>
      </c>
      <c r="Z13" s="91">
        <v>100079</v>
      </c>
      <c r="AA13" s="91"/>
      <c r="AB13" s="91"/>
      <c r="AC13" s="91"/>
    </row>
    <row r="14" spans="1:29">
      <c r="B14">
        <v>1</v>
      </c>
      <c r="C14" t="s">
        <v>249</v>
      </c>
      <c r="D14" s="90">
        <v>43591</v>
      </c>
      <c r="E14" s="91">
        <v>100000</v>
      </c>
      <c r="F14" s="91">
        <v>102000</v>
      </c>
      <c r="G14" s="93">
        <v>1</v>
      </c>
      <c r="H14" s="91">
        <v>102000</v>
      </c>
      <c r="I14" s="91">
        <v>0</v>
      </c>
      <c r="J14" s="91">
        <v>102000</v>
      </c>
      <c r="K14" s="91" t="s">
        <v>250</v>
      </c>
      <c r="L14" s="91">
        <v>102000</v>
      </c>
      <c r="M14" s="91"/>
      <c r="N14" s="91">
        <v>102000</v>
      </c>
      <c r="O14" s="94">
        <v>43762</v>
      </c>
      <c r="P14">
        <v>0</v>
      </c>
      <c r="Q14" s="91"/>
      <c r="R14" s="95">
        <v>60</v>
      </c>
      <c r="T14">
        <v>60</v>
      </c>
      <c r="V14">
        <v>60</v>
      </c>
      <c r="W14">
        <v>0</v>
      </c>
      <c r="X14">
        <v>0</v>
      </c>
      <c r="Y14" s="91">
        <v>102000</v>
      </c>
      <c r="Z14">
        <v>1</v>
      </c>
      <c r="AB14" s="91"/>
    </row>
    <row r="15" spans="1:29">
      <c r="B15">
        <v>1</v>
      </c>
      <c r="C15" t="s">
        <v>251</v>
      </c>
      <c r="D15" s="90">
        <v>43597</v>
      </c>
      <c r="E15" s="91">
        <v>500000</v>
      </c>
      <c r="F15" s="91">
        <v>510000</v>
      </c>
      <c r="G15" s="93">
        <v>1</v>
      </c>
      <c r="H15" s="91">
        <v>510000</v>
      </c>
      <c r="I15" s="91">
        <v>0</v>
      </c>
      <c r="J15" s="91">
        <v>510000</v>
      </c>
      <c r="K15" s="91" t="s">
        <v>250</v>
      </c>
      <c r="L15" s="91">
        <v>510000</v>
      </c>
      <c r="M15" s="91"/>
      <c r="N15" s="91">
        <v>510000</v>
      </c>
      <c r="O15" s="94">
        <v>43750</v>
      </c>
      <c r="P15">
        <v>0</v>
      </c>
      <c r="Q15" s="91"/>
      <c r="R15" s="95">
        <v>36</v>
      </c>
      <c r="T15">
        <v>36</v>
      </c>
      <c r="V15">
        <v>36</v>
      </c>
      <c r="W15">
        <v>0</v>
      </c>
      <c r="X15">
        <v>0</v>
      </c>
      <c r="Y15" s="91">
        <v>510000</v>
      </c>
      <c r="Z15">
        <v>1</v>
      </c>
      <c r="AB15" s="91"/>
    </row>
    <row r="16" spans="1:29">
      <c r="B16">
        <v>1</v>
      </c>
      <c r="C16" t="s">
        <v>252</v>
      </c>
      <c r="D16" s="90">
        <v>43643</v>
      </c>
      <c r="E16" s="91">
        <v>1000000</v>
      </c>
      <c r="F16" s="91">
        <v>1014000</v>
      </c>
      <c r="G16" s="93">
        <v>1.0149999999999999</v>
      </c>
      <c r="H16" s="91">
        <v>1029210</v>
      </c>
      <c r="I16" s="91">
        <v>0</v>
      </c>
      <c r="J16" s="91">
        <v>1029210</v>
      </c>
      <c r="K16" s="91" t="s">
        <v>38</v>
      </c>
      <c r="L16">
        <v>0</v>
      </c>
      <c r="M16" s="91" t="s">
        <v>38</v>
      </c>
      <c r="N16">
        <v>0</v>
      </c>
      <c r="O16" s="94">
        <v>43643</v>
      </c>
      <c r="P16" s="91">
        <v>1029210</v>
      </c>
      <c r="R16" s="95">
        <v>120</v>
      </c>
      <c r="S16" s="91">
        <v>0</v>
      </c>
      <c r="T16">
        <v>120</v>
      </c>
      <c r="U16">
        <v>4</v>
      </c>
      <c r="V16">
        <v>116</v>
      </c>
      <c r="W16" s="91">
        <v>8577</v>
      </c>
      <c r="X16" s="91">
        <v>34307</v>
      </c>
      <c r="Y16" s="91">
        <v>34307</v>
      </c>
      <c r="Z16" s="91">
        <v>994903</v>
      </c>
      <c r="AA16" s="91"/>
      <c r="AB16" s="91"/>
      <c r="AC16" s="91"/>
    </row>
    <row r="17" spans="2:29">
      <c r="B17">
        <v>1</v>
      </c>
      <c r="C17" t="s">
        <v>253</v>
      </c>
      <c r="D17" s="90">
        <v>43647</v>
      </c>
      <c r="E17" s="91">
        <v>1000000</v>
      </c>
      <c r="F17" s="91">
        <v>1013000</v>
      </c>
      <c r="G17" s="93">
        <v>1.0149999999999999</v>
      </c>
      <c r="H17" s="91">
        <v>1028195</v>
      </c>
      <c r="I17" s="91">
        <v>0</v>
      </c>
      <c r="J17" s="91">
        <v>1028195</v>
      </c>
      <c r="K17" s="91" t="s">
        <v>38</v>
      </c>
      <c r="L17">
        <v>0</v>
      </c>
      <c r="M17" s="91" t="s">
        <v>38</v>
      </c>
      <c r="N17">
        <v>0</v>
      </c>
      <c r="O17" s="94">
        <v>43647</v>
      </c>
      <c r="P17" s="91">
        <v>1028195</v>
      </c>
      <c r="R17" s="95">
        <v>120</v>
      </c>
      <c r="S17" s="91">
        <v>0</v>
      </c>
      <c r="T17">
        <v>120</v>
      </c>
      <c r="U17">
        <v>4</v>
      </c>
      <c r="V17">
        <v>116</v>
      </c>
      <c r="W17" s="91">
        <v>8568</v>
      </c>
      <c r="X17" s="91">
        <v>34273</v>
      </c>
      <c r="Y17" s="91">
        <v>34273</v>
      </c>
      <c r="Z17" s="91">
        <v>993922</v>
      </c>
      <c r="AA17" s="91"/>
      <c r="AB17" s="91"/>
      <c r="AC17" s="91"/>
    </row>
    <row r="18" spans="2:29">
      <c r="B18">
        <v>1</v>
      </c>
      <c r="C18" t="s">
        <v>254</v>
      </c>
      <c r="D18" s="90">
        <v>43678</v>
      </c>
      <c r="E18" s="91">
        <v>1000000</v>
      </c>
      <c r="F18" s="91">
        <v>1011000</v>
      </c>
      <c r="G18" s="93">
        <v>1.0149999999999999</v>
      </c>
      <c r="H18" s="91">
        <v>1026165</v>
      </c>
      <c r="I18" s="91">
        <v>0</v>
      </c>
      <c r="J18" s="91">
        <v>1026165</v>
      </c>
      <c r="K18" s="91" t="s">
        <v>38</v>
      </c>
      <c r="L18">
        <v>0</v>
      </c>
      <c r="M18" s="91" t="s">
        <v>38</v>
      </c>
      <c r="N18">
        <v>0</v>
      </c>
      <c r="O18" s="94">
        <v>43678</v>
      </c>
      <c r="P18" s="91">
        <v>1026165</v>
      </c>
      <c r="R18" s="95">
        <v>120</v>
      </c>
      <c r="S18" s="91">
        <v>0</v>
      </c>
      <c r="T18">
        <v>120</v>
      </c>
      <c r="U18">
        <v>4</v>
      </c>
      <c r="V18">
        <v>116</v>
      </c>
      <c r="W18" s="91">
        <v>8551</v>
      </c>
      <c r="X18" s="91">
        <v>34206</v>
      </c>
      <c r="Y18" s="91">
        <v>34206</v>
      </c>
      <c r="Z18" s="91">
        <v>991959</v>
      </c>
      <c r="AA18" s="91"/>
      <c r="AB18" s="91"/>
      <c r="AC18" s="91"/>
    </row>
    <row r="19" spans="2:29">
      <c r="B19">
        <v>1</v>
      </c>
      <c r="C19" t="s">
        <v>255</v>
      </c>
      <c r="D19" s="90">
        <v>43735</v>
      </c>
      <c r="E19" s="91">
        <v>1000000</v>
      </c>
      <c r="F19" s="91">
        <v>1009000</v>
      </c>
      <c r="G19" s="93">
        <v>1.0149999999999999</v>
      </c>
      <c r="H19" s="91">
        <v>1024135</v>
      </c>
      <c r="I19" s="91">
        <v>0</v>
      </c>
      <c r="J19" s="91">
        <v>1024135</v>
      </c>
      <c r="K19" s="91" t="s">
        <v>38</v>
      </c>
      <c r="L19" s="91">
        <v>33633</v>
      </c>
      <c r="M19" s="91" t="s">
        <v>38</v>
      </c>
      <c r="N19" s="91">
        <v>34137</v>
      </c>
      <c r="O19" s="94">
        <v>43735</v>
      </c>
      <c r="P19" s="91">
        <v>989998</v>
      </c>
      <c r="Q19" s="91"/>
      <c r="R19" s="95">
        <v>120</v>
      </c>
      <c r="S19" s="91">
        <v>4</v>
      </c>
      <c r="T19">
        <v>116</v>
      </c>
      <c r="U19">
        <v>4</v>
      </c>
      <c r="V19">
        <v>112</v>
      </c>
      <c r="W19" s="91">
        <v>8534</v>
      </c>
      <c r="X19" s="91">
        <v>34138</v>
      </c>
      <c r="Y19" s="91">
        <v>68275</v>
      </c>
      <c r="Z19" s="91">
        <v>955860</v>
      </c>
      <c r="AA19" s="91"/>
      <c r="AB19" s="91"/>
      <c r="AC19" s="91"/>
    </row>
    <row r="20" spans="2:29">
      <c r="B20">
        <v>1</v>
      </c>
      <c r="C20" t="s">
        <v>256</v>
      </c>
      <c r="D20" s="90">
        <v>43739</v>
      </c>
      <c r="E20" s="91">
        <v>1000000</v>
      </c>
      <c r="F20" s="91">
        <v>1009000</v>
      </c>
      <c r="G20" s="93">
        <v>1.0149999999999999</v>
      </c>
      <c r="H20" s="91">
        <v>1024135</v>
      </c>
      <c r="I20" s="91">
        <v>0</v>
      </c>
      <c r="J20" s="91">
        <v>1024135</v>
      </c>
      <c r="K20" s="91" t="s">
        <v>38</v>
      </c>
      <c r="L20">
        <v>0</v>
      </c>
      <c r="M20" s="91" t="s">
        <v>38</v>
      </c>
      <c r="N20">
        <v>0</v>
      </c>
      <c r="O20" s="94">
        <v>43739</v>
      </c>
      <c r="P20" s="91">
        <v>1024135</v>
      </c>
      <c r="R20" s="95">
        <v>130</v>
      </c>
      <c r="S20" s="91">
        <v>0</v>
      </c>
      <c r="T20">
        <v>130</v>
      </c>
      <c r="U20">
        <v>4</v>
      </c>
      <c r="V20">
        <v>126</v>
      </c>
      <c r="W20" s="91">
        <v>7878</v>
      </c>
      <c r="X20" s="91">
        <v>31512</v>
      </c>
      <c r="Y20" s="91">
        <v>31512</v>
      </c>
      <c r="Z20" s="91">
        <v>992623</v>
      </c>
      <c r="AA20" s="91"/>
      <c r="AB20" s="91"/>
      <c r="AC20" s="91"/>
    </row>
    <row r="21" spans="2:29">
      <c r="B21">
        <v>1</v>
      </c>
      <c r="C21" t="s">
        <v>257</v>
      </c>
      <c r="D21" s="90">
        <v>43748</v>
      </c>
      <c r="E21" s="91">
        <v>1000000</v>
      </c>
      <c r="F21" s="91">
        <v>1009000</v>
      </c>
      <c r="G21" s="93">
        <v>1.0149999999999999</v>
      </c>
      <c r="H21" s="91">
        <v>1024135</v>
      </c>
      <c r="I21" s="91">
        <v>0</v>
      </c>
      <c r="J21" s="91">
        <v>1024135</v>
      </c>
      <c r="K21" s="91" t="s">
        <v>261</v>
      </c>
      <c r="L21" s="91">
        <v>567563</v>
      </c>
      <c r="M21" s="91" t="s">
        <v>38</v>
      </c>
      <c r="N21" s="91">
        <v>576076</v>
      </c>
      <c r="O21" s="94">
        <v>43748</v>
      </c>
      <c r="P21" s="91">
        <v>448059</v>
      </c>
      <c r="Q21" s="91"/>
      <c r="R21" s="95">
        <v>24</v>
      </c>
      <c r="S21" s="91">
        <v>3</v>
      </c>
      <c r="T21">
        <v>21</v>
      </c>
      <c r="U21">
        <v>4</v>
      </c>
      <c r="V21">
        <v>17</v>
      </c>
      <c r="W21" s="91">
        <v>21336</v>
      </c>
      <c r="X21" s="91">
        <v>85345</v>
      </c>
      <c r="Y21" s="91">
        <v>661421</v>
      </c>
      <c r="Z21" s="91">
        <v>362714</v>
      </c>
      <c r="AA21" s="91"/>
      <c r="AB21" s="91"/>
      <c r="AC21" s="91"/>
    </row>
    <row r="22" spans="2:29">
      <c r="B22">
        <v>1</v>
      </c>
      <c r="C22" t="s">
        <v>259</v>
      </c>
      <c r="D22" s="90">
        <v>43748</v>
      </c>
      <c r="E22" s="91">
        <v>1000000</v>
      </c>
      <c r="F22" s="91">
        <v>1009000</v>
      </c>
      <c r="G22" s="93">
        <v>1</v>
      </c>
      <c r="H22" s="91">
        <v>1009000</v>
      </c>
      <c r="I22" s="91">
        <v>0</v>
      </c>
      <c r="J22" s="91">
        <v>1009000</v>
      </c>
      <c r="K22" s="91" t="s">
        <v>250</v>
      </c>
      <c r="L22" s="91">
        <v>1009000</v>
      </c>
      <c r="M22" s="91"/>
      <c r="N22" s="91">
        <v>1009000</v>
      </c>
      <c r="O22" s="94">
        <v>43748</v>
      </c>
      <c r="P22">
        <v>0</v>
      </c>
      <c r="Q22" s="91"/>
      <c r="R22" s="95">
        <v>24</v>
      </c>
      <c r="T22">
        <v>24</v>
      </c>
      <c r="V22">
        <v>24</v>
      </c>
      <c r="W22">
        <v>0</v>
      </c>
      <c r="X22">
        <v>0</v>
      </c>
      <c r="Y22" s="91">
        <v>1009000</v>
      </c>
      <c r="Z22">
        <v>1</v>
      </c>
      <c r="AB22" s="91"/>
    </row>
    <row r="23" spans="2:29">
      <c r="B23">
        <v>1</v>
      </c>
      <c r="C23" t="s">
        <v>260</v>
      </c>
      <c r="D23" s="90">
        <v>43749</v>
      </c>
      <c r="E23" s="91">
        <v>1000000</v>
      </c>
      <c r="F23" s="91">
        <v>1009000</v>
      </c>
      <c r="G23" s="93">
        <v>1.0149999999999999</v>
      </c>
      <c r="H23" s="91">
        <v>1024135</v>
      </c>
      <c r="I23" s="91">
        <v>0</v>
      </c>
      <c r="J23" s="91">
        <v>1024135</v>
      </c>
      <c r="K23" s="91" t="s">
        <v>261</v>
      </c>
      <c r="L23" s="91">
        <v>567563</v>
      </c>
      <c r="M23" s="91" t="s">
        <v>38</v>
      </c>
      <c r="N23" s="91">
        <v>576076</v>
      </c>
      <c r="O23" s="94">
        <v>43749</v>
      </c>
      <c r="P23" s="91">
        <v>448059</v>
      </c>
      <c r="Q23" s="91"/>
      <c r="R23" s="95">
        <v>24</v>
      </c>
      <c r="S23" s="91">
        <v>3</v>
      </c>
      <c r="T23">
        <v>21</v>
      </c>
      <c r="U23">
        <v>4</v>
      </c>
      <c r="V23">
        <v>17</v>
      </c>
      <c r="W23" s="91">
        <v>21336</v>
      </c>
      <c r="X23" s="91">
        <v>85345</v>
      </c>
      <c r="Y23" s="91">
        <v>661421</v>
      </c>
      <c r="Z23" s="91">
        <v>362714</v>
      </c>
      <c r="AA23" s="91"/>
      <c r="AB23" s="91"/>
      <c r="AC23" s="91"/>
    </row>
    <row r="24" spans="2:29">
      <c r="B24">
        <v>1</v>
      </c>
      <c r="C24" t="s">
        <v>262</v>
      </c>
      <c r="D24" s="90">
        <v>43770</v>
      </c>
      <c r="E24" s="91">
        <v>1000000</v>
      </c>
      <c r="F24" s="91">
        <v>1001000</v>
      </c>
      <c r="G24" s="93">
        <v>1.0149999999999999</v>
      </c>
      <c r="H24" s="91">
        <v>1016015</v>
      </c>
      <c r="I24" s="91">
        <v>0</v>
      </c>
      <c r="J24" s="91">
        <v>1016015</v>
      </c>
      <c r="K24" s="91" t="s">
        <v>261</v>
      </c>
      <c r="L24" s="91">
        <v>500500</v>
      </c>
      <c r="M24" s="91" t="s">
        <v>38</v>
      </c>
      <c r="N24" s="91">
        <v>508008</v>
      </c>
      <c r="O24" s="94">
        <v>43770</v>
      </c>
      <c r="P24" s="91">
        <v>508007</v>
      </c>
      <c r="Q24" s="91"/>
      <c r="R24" s="95">
        <v>170</v>
      </c>
      <c r="S24" s="91">
        <v>0</v>
      </c>
      <c r="T24">
        <v>170</v>
      </c>
      <c r="U24">
        <v>4</v>
      </c>
      <c r="V24">
        <v>166</v>
      </c>
      <c r="W24" s="91">
        <v>2988</v>
      </c>
      <c r="X24" s="91">
        <v>11953</v>
      </c>
      <c r="Y24" s="91">
        <v>519961</v>
      </c>
      <c r="Z24" s="91">
        <v>496054</v>
      </c>
      <c r="AA24" s="91"/>
      <c r="AB24" s="91"/>
      <c r="AC24" s="91"/>
    </row>
    <row r="25" spans="2:29">
      <c r="B25">
        <v>1</v>
      </c>
      <c r="C25" t="s">
        <v>263</v>
      </c>
      <c r="D25" s="90">
        <v>43779</v>
      </c>
      <c r="E25" s="91">
        <v>25500000</v>
      </c>
      <c r="F25" s="91">
        <v>25525500</v>
      </c>
      <c r="G25" s="93">
        <v>1.0149999999999999</v>
      </c>
      <c r="H25" s="91">
        <v>25908383</v>
      </c>
      <c r="I25" s="91">
        <v>0</v>
      </c>
      <c r="J25" s="91">
        <v>25908383</v>
      </c>
      <c r="K25" s="91" t="s">
        <v>258</v>
      </c>
      <c r="L25" s="91">
        <v>13028641</v>
      </c>
      <c r="M25" s="91" t="s">
        <v>38</v>
      </c>
      <c r="N25" s="91">
        <v>13224071</v>
      </c>
      <c r="O25" s="94">
        <v>43779</v>
      </c>
      <c r="P25" s="91">
        <v>12684312</v>
      </c>
      <c r="Q25" s="91"/>
      <c r="R25" s="95">
        <v>96</v>
      </c>
      <c r="S25" s="91">
        <v>2</v>
      </c>
      <c r="T25">
        <v>94</v>
      </c>
      <c r="U25">
        <v>4</v>
      </c>
      <c r="V25">
        <v>90</v>
      </c>
      <c r="W25" s="91">
        <v>134939</v>
      </c>
      <c r="X25" s="91">
        <v>539758</v>
      </c>
      <c r="Y25" s="91">
        <v>13763829</v>
      </c>
      <c r="Z25" s="91">
        <v>12144554</v>
      </c>
      <c r="AA25" s="91"/>
      <c r="AB25" s="91"/>
      <c r="AC25" s="91"/>
    </row>
    <row r="26" spans="2:29">
      <c r="B26">
        <v>1</v>
      </c>
      <c r="C26" t="s">
        <v>264</v>
      </c>
      <c r="D26" s="90">
        <v>43779</v>
      </c>
      <c r="E26" s="91">
        <v>131500000</v>
      </c>
      <c r="F26" s="91">
        <v>131631500</v>
      </c>
      <c r="G26" s="93">
        <v>1</v>
      </c>
      <c r="H26" s="91">
        <v>131631500</v>
      </c>
      <c r="I26" s="91">
        <v>0</v>
      </c>
      <c r="J26" s="91">
        <v>131631500</v>
      </c>
      <c r="K26" s="91" t="s">
        <v>250</v>
      </c>
      <c r="L26" s="91">
        <v>131631500</v>
      </c>
      <c r="M26" s="91"/>
      <c r="N26" s="91">
        <v>131631500</v>
      </c>
      <c r="O26" s="94">
        <v>43779</v>
      </c>
      <c r="P26">
        <v>0</v>
      </c>
      <c r="Q26" s="91"/>
      <c r="R26" s="95">
        <v>276</v>
      </c>
      <c r="T26">
        <v>276</v>
      </c>
      <c r="V26">
        <v>276</v>
      </c>
      <c r="W26">
        <v>0</v>
      </c>
      <c r="X26">
        <v>0</v>
      </c>
      <c r="Y26" s="91">
        <v>131631500</v>
      </c>
      <c r="Z26">
        <v>1</v>
      </c>
      <c r="AB26" s="91"/>
    </row>
    <row r="27" spans="2:29">
      <c r="B27">
        <v>1</v>
      </c>
      <c r="C27" t="s">
        <v>265</v>
      </c>
      <c r="D27" s="90">
        <v>43800</v>
      </c>
      <c r="E27" s="91">
        <v>1000000</v>
      </c>
      <c r="F27" s="91">
        <v>950100</v>
      </c>
      <c r="G27" s="93">
        <v>1.0149999999999999</v>
      </c>
      <c r="H27" s="91">
        <v>964352</v>
      </c>
      <c r="I27" s="91">
        <v>0</v>
      </c>
      <c r="J27" s="91">
        <v>964352</v>
      </c>
      <c r="K27" s="91" t="s">
        <v>38</v>
      </c>
      <c r="L27">
        <v>0</v>
      </c>
      <c r="M27" s="91" t="s">
        <v>38</v>
      </c>
      <c r="N27">
        <v>0</v>
      </c>
      <c r="O27" s="94">
        <v>43830</v>
      </c>
      <c r="P27" s="91">
        <v>964352</v>
      </c>
      <c r="R27" s="95">
        <v>140</v>
      </c>
      <c r="S27" s="91">
        <v>0</v>
      </c>
      <c r="T27">
        <v>140</v>
      </c>
      <c r="U27">
        <v>4</v>
      </c>
      <c r="V27">
        <v>136</v>
      </c>
      <c r="W27" s="91">
        <v>6888</v>
      </c>
      <c r="X27" s="91">
        <v>27553</v>
      </c>
      <c r="Y27" s="91">
        <v>27553</v>
      </c>
      <c r="Z27" s="91">
        <v>936799</v>
      </c>
      <c r="AA27" s="91"/>
      <c r="AB27" s="91"/>
      <c r="AC27" s="91"/>
    </row>
    <row r="28" spans="2:29">
      <c r="C28" t="s">
        <v>134</v>
      </c>
      <c r="E28" s="91">
        <v>172100000</v>
      </c>
      <c r="F28" s="91">
        <v>172427700</v>
      </c>
      <c r="H28" s="91">
        <v>173015331</v>
      </c>
      <c r="I28" s="91">
        <v>0</v>
      </c>
      <c r="J28" s="91">
        <v>173015331</v>
      </c>
      <c r="K28" s="91">
        <v>0</v>
      </c>
      <c r="L28" s="91">
        <v>148027510</v>
      </c>
      <c r="M28" s="91">
        <v>0</v>
      </c>
      <c r="N28" s="91">
        <v>148249134</v>
      </c>
      <c r="P28" s="91">
        <v>23618536</v>
      </c>
      <c r="Q28" s="91"/>
      <c r="S28" s="91"/>
      <c r="W28" s="91">
        <v>256843</v>
      </c>
      <c r="X28" s="91">
        <v>1027384</v>
      </c>
      <c r="Y28" s="91">
        <v>149276518</v>
      </c>
      <c r="Z28" s="91">
        <v>23738817</v>
      </c>
      <c r="AA28" s="91"/>
      <c r="AB28" s="91"/>
      <c r="AC28" s="9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>
      <selection activeCell="A10" sqref="A10:XFD10"/>
    </sheetView>
  </sheetViews>
  <sheetFormatPr defaultRowHeight="15"/>
  <cols>
    <col min="1" max="1" width="15.85546875" customWidth="1"/>
    <col min="2" max="2" width="9.5703125" bestFit="1" customWidth="1"/>
    <col min="3" max="3" width="38" bestFit="1" customWidth="1"/>
    <col min="4" max="4" width="10.7109375" bestFit="1" customWidth="1"/>
    <col min="5" max="6" width="11.140625" bestFit="1" customWidth="1"/>
    <col min="7" max="7" width="12.7109375" bestFit="1" customWidth="1"/>
    <col min="8" max="8" width="11.140625" bestFit="1" customWidth="1"/>
    <col min="9" max="9" width="9.7109375" bestFit="1" customWidth="1"/>
    <col min="10" max="10" width="11.140625" bestFit="1" customWidth="1"/>
    <col min="11" max="12" width="12.5703125" bestFit="1" customWidth="1"/>
    <col min="13" max="13" width="26.85546875" bestFit="1" customWidth="1"/>
    <col min="14" max="14" width="12.5703125" bestFit="1" customWidth="1"/>
    <col min="15" max="15" width="10.7109375" bestFit="1" customWidth="1"/>
    <col min="16" max="16" width="11.28515625" bestFit="1" customWidth="1"/>
    <col min="17" max="17" width="10.85546875" bestFit="1" customWidth="1"/>
    <col min="18" max="18" width="8.5703125" bestFit="1" customWidth="1"/>
    <col min="19" max="19" width="11" bestFit="1" customWidth="1"/>
    <col min="20" max="20" width="13.5703125" bestFit="1" customWidth="1"/>
    <col min="21" max="21" width="10" bestFit="1" customWidth="1"/>
    <col min="22" max="22" width="8.5703125" bestFit="1" customWidth="1"/>
    <col min="23" max="23" width="12.5703125" bestFit="1" customWidth="1"/>
    <col min="24" max="24" width="18.85546875" bestFit="1" customWidth="1"/>
    <col min="25" max="25" width="12.5703125" bestFit="1" customWidth="1"/>
    <col min="26" max="26" width="10.140625" bestFit="1" customWidth="1"/>
  </cols>
  <sheetData>
    <row r="1" spans="1:26">
      <c r="A1" t="s">
        <v>115</v>
      </c>
      <c r="B1" t="s">
        <v>166</v>
      </c>
    </row>
    <row r="2" spans="1:26">
      <c r="E2" t="s">
        <v>117</v>
      </c>
      <c r="G2" t="s">
        <v>118</v>
      </c>
      <c r="I2" t="s">
        <v>119</v>
      </c>
      <c r="J2" t="s">
        <v>41</v>
      </c>
      <c r="K2" t="s">
        <v>120</v>
      </c>
      <c r="L2" t="s">
        <v>2</v>
      </c>
      <c r="M2" t="s">
        <v>120</v>
      </c>
      <c r="N2" t="s">
        <v>2</v>
      </c>
      <c r="P2" t="s">
        <v>121</v>
      </c>
      <c r="R2" t="s">
        <v>122</v>
      </c>
      <c r="S2" t="s">
        <v>123</v>
      </c>
      <c r="T2" t="s">
        <v>122</v>
      </c>
      <c r="U2" t="s">
        <v>124</v>
      </c>
      <c r="V2" t="s">
        <v>122</v>
      </c>
      <c r="Y2" t="s">
        <v>2</v>
      </c>
      <c r="Z2" t="s">
        <v>41</v>
      </c>
    </row>
    <row r="3" spans="1:26">
      <c r="A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41</v>
      </c>
      <c r="I3" t="s">
        <v>130</v>
      </c>
      <c r="J3" t="s">
        <v>131</v>
      </c>
      <c r="K3" t="s">
        <v>2</v>
      </c>
      <c r="L3" t="s">
        <v>132</v>
      </c>
      <c r="M3" t="s">
        <v>2</v>
      </c>
      <c r="N3" t="s">
        <v>132</v>
      </c>
      <c r="O3" t="s">
        <v>126</v>
      </c>
      <c r="P3" t="s">
        <v>133</v>
      </c>
      <c r="Q3" t="s">
        <v>126</v>
      </c>
      <c r="R3" t="s">
        <v>134</v>
      </c>
      <c r="S3" t="s">
        <v>135</v>
      </c>
      <c r="T3" t="s">
        <v>136</v>
      </c>
      <c r="U3" t="s">
        <v>137</v>
      </c>
      <c r="V3" t="s">
        <v>138</v>
      </c>
      <c r="W3" t="s">
        <v>2</v>
      </c>
      <c r="X3" t="s">
        <v>2</v>
      </c>
      <c r="Y3" t="s">
        <v>132</v>
      </c>
      <c r="Z3" t="s">
        <v>139</v>
      </c>
    </row>
    <row r="4" spans="1:26">
      <c r="A4" t="s">
        <v>140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 t="s">
        <v>146</v>
      </c>
      <c r="H4" t="s">
        <v>131</v>
      </c>
      <c r="J4" t="s">
        <v>147</v>
      </c>
      <c r="K4" t="s">
        <v>148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154</v>
      </c>
      <c r="T4" t="s">
        <v>154</v>
      </c>
      <c r="U4" t="s">
        <v>154</v>
      </c>
      <c r="V4" t="s">
        <v>154</v>
      </c>
      <c r="W4" t="s">
        <v>155</v>
      </c>
      <c r="X4" t="s">
        <v>146</v>
      </c>
      <c r="Y4" t="s">
        <v>165</v>
      </c>
      <c r="Z4">
        <v>2019</v>
      </c>
    </row>
    <row r="5" spans="1:26">
      <c r="B5">
        <v>1</v>
      </c>
      <c r="C5" t="s">
        <v>272</v>
      </c>
      <c r="D5" s="90">
        <v>43591</v>
      </c>
      <c r="E5" s="91">
        <v>500000</v>
      </c>
      <c r="F5" s="91">
        <v>500000</v>
      </c>
      <c r="G5">
        <v>1.02</v>
      </c>
      <c r="H5" s="91">
        <v>510000</v>
      </c>
      <c r="I5">
        <v>0</v>
      </c>
      <c r="J5" s="91">
        <v>510000</v>
      </c>
      <c r="L5">
        <v>0</v>
      </c>
      <c r="M5" t="s">
        <v>38</v>
      </c>
      <c r="N5">
        <v>0</v>
      </c>
      <c r="O5" s="90">
        <v>43683</v>
      </c>
      <c r="P5" s="91">
        <v>510000</v>
      </c>
      <c r="R5">
        <v>24</v>
      </c>
      <c r="T5">
        <v>24</v>
      </c>
      <c r="U5">
        <v>5</v>
      </c>
      <c r="V5">
        <v>19</v>
      </c>
      <c r="W5" s="91">
        <v>21250</v>
      </c>
      <c r="X5" s="91">
        <v>106250</v>
      </c>
      <c r="Y5" s="91">
        <v>106250</v>
      </c>
      <c r="Z5" s="91">
        <v>403750</v>
      </c>
    </row>
    <row r="6" spans="1:26">
      <c r="B6">
        <v>1</v>
      </c>
      <c r="C6" t="s">
        <v>273</v>
      </c>
      <c r="D6" s="90">
        <v>43714</v>
      </c>
      <c r="E6" s="91">
        <v>400000</v>
      </c>
      <c r="F6" s="91">
        <v>400000</v>
      </c>
      <c r="G6">
        <v>1.0089999999999999</v>
      </c>
      <c r="H6" s="91">
        <v>403600</v>
      </c>
      <c r="I6">
        <v>0</v>
      </c>
      <c r="J6" s="91">
        <v>403600</v>
      </c>
      <c r="L6">
        <v>0</v>
      </c>
      <c r="M6" t="s">
        <v>261</v>
      </c>
      <c r="N6">
        <v>0</v>
      </c>
      <c r="O6" s="90">
        <v>43845</v>
      </c>
      <c r="P6" s="91">
        <v>201800</v>
      </c>
      <c r="R6">
        <v>36</v>
      </c>
      <c r="T6">
        <v>36</v>
      </c>
      <c r="U6">
        <v>0</v>
      </c>
      <c r="V6">
        <v>36</v>
      </c>
      <c r="W6" s="91">
        <v>5606</v>
      </c>
      <c r="X6" t="s">
        <v>274</v>
      </c>
      <c r="Y6" s="91">
        <v>201800</v>
      </c>
      <c r="Z6" s="91">
        <v>201800</v>
      </c>
    </row>
    <row r="7" spans="1:26">
      <c r="B7">
        <v>1</v>
      </c>
      <c r="C7" t="s">
        <v>257</v>
      </c>
      <c r="D7" s="90">
        <v>43748</v>
      </c>
      <c r="E7" s="91">
        <v>1000000</v>
      </c>
      <c r="F7" s="91">
        <v>1000000</v>
      </c>
      <c r="G7">
        <v>1.0089999999999999</v>
      </c>
      <c r="H7" s="91">
        <v>1009000</v>
      </c>
      <c r="I7">
        <v>0</v>
      </c>
      <c r="J7" s="91">
        <v>1009000</v>
      </c>
      <c r="L7">
        <v>0</v>
      </c>
      <c r="M7" t="s">
        <v>261</v>
      </c>
      <c r="N7">
        <v>0</v>
      </c>
      <c r="O7" s="90">
        <v>43748</v>
      </c>
      <c r="P7" s="91">
        <v>504500</v>
      </c>
      <c r="R7">
        <v>24</v>
      </c>
      <c r="T7">
        <v>24</v>
      </c>
      <c r="U7">
        <v>3</v>
      </c>
      <c r="V7">
        <v>21</v>
      </c>
      <c r="W7" s="91">
        <v>21021</v>
      </c>
      <c r="X7" t="s">
        <v>266</v>
      </c>
      <c r="Y7" s="91">
        <v>567563</v>
      </c>
      <c r="Z7" s="91">
        <v>441437</v>
      </c>
    </row>
    <row r="8" spans="1:26">
      <c r="B8">
        <v>1</v>
      </c>
      <c r="C8" t="s">
        <v>259</v>
      </c>
      <c r="D8" s="90">
        <v>43748</v>
      </c>
      <c r="E8" s="91">
        <v>1000000</v>
      </c>
      <c r="F8" s="91">
        <v>1000000</v>
      </c>
      <c r="G8">
        <v>1.0089999999999999</v>
      </c>
      <c r="H8" s="91">
        <v>1009000</v>
      </c>
      <c r="I8">
        <v>0</v>
      </c>
      <c r="J8" s="91">
        <v>1009000</v>
      </c>
      <c r="L8">
        <v>0</v>
      </c>
      <c r="M8" t="s">
        <v>250</v>
      </c>
      <c r="N8">
        <v>0</v>
      </c>
      <c r="O8" s="90">
        <v>43748</v>
      </c>
      <c r="P8" s="91">
        <v>1009000</v>
      </c>
      <c r="R8">
        <v>24</v>
      </c>
      <c r="T8">
        <v>24</v>
      </c>
      <c r="U8">
        <v>24</v>
      </c>
      <c r="V8">
        <v>0</v>
      </c>
      <c r="X8" s="91">
        <v>1009000</v>
      </c>
      <c r="Y8" s="91">
        <v>1009000</v>
      </c>
      <c r="Z8">
        <v>1</v>
      </c>
    </row>
    <row r="9" spans="1:26">
      <c r="B9">
        <v>1</v>
      </c>
      <c r="C9" t="s">
        <v>263</v>
      </c>
      <c r="D9" s="90">
        <v>43779</v>
      </c>
      <c r="E9" s="91">
        <v>25500000</v>
      </c>
      <c r="F9" s="91">
        <v>25500000</v>
      </c>
      <c r="G9">
        <v>1.0009999999999999</v>
      </c>
      <c r="H9" s="91">
        <v>25525500</v>
      </c>
      <c r="I9">
        <v>0</v>
      </c>
      <c r="J9" s="91">
        <v>25525500</v>
      </c>
      <c r="L9">
        <v>0</v>
      </c>
      <c r="M9" t="s">
        <v>258</v>
      </c>
      <c r="N9">
        <v>0</v>
      </c>
      <c r="O9" s="90">
        <v>43779</v>
      </c>
      <c r="P9" s="91">
        <v>12762750</v>
      </c>
      <c r="R9">
        <v>96</v>
      </c>
      <c r="T9">
        <v>96</v>
      </c>
      <c r="U9">
        <v>2</v>
      </c>
      <c r="V9">
        <v>94</v>
      </c>
      <c r="W9" s="91">
        <v>132945</v>
      </c>
      <c r="X9" t="s">
        <v>268</v>
      </c>
      <c r="Y9" s="91">
        <v>13028641</v>
      </c>
      <c r="Z9" s="91">
        <v>12496859</v>
      </c>
    </row>
    <row r="10" spans="1:26">
      <c r="B10">
        <v>1</v>
      </c>
      <c r="C10" t="s">
        <v>264</v>
      </c>
      <c r="D10" s="90">
        <v>43779</v>
      </c>
      <c r="E10" s="91">
        <v>131500000</v>
      </c>
      <c r="F10" s="91">
        <v>131500000</v>
      </c>
      <c r="G10">
        <v>1.0009999999999999</v>
      </c>
      <c r="H10" s="91">
        <v>131631500</v>
      </c>
      <c r="I10">
        <v>0</v>
      </c>
      <c r="J10" s="91">
        <v>131631500</v>
      </c>
      <c r="L10">
        <v>0</v>
      </c>
      <c r="M10" t="s">
        <v>250</v>
      </c>
      <c r="N10">
        <v>0</v>
      </c>
      <c r="O10" s="90">
        <v>43779</v>
      </c>
      <c r="P10" s="91">
        <v>131631500</v>
      </c>
      <c r="R10">
        <v>276</v>
      </c>
      <c r="T10">
        <v>276</v>
      </c>
      <c r="U10">
        <v>276</v>
      </c>
      <c r="V10">
        <v>0</v>
      </c>
      <c r="X10" s="91">
        <v>131631500</v>
      </c>
      <c r="Y10" s="91">
        <v>131631500</v>
      </c>
      <c r="Z10">
        <v>1</v>
      </c>
    </row>
    <row r="11" spans="1:26">
      <c r="C11" t="s">
        <v>134</v>
      </c>
      <c r="E11" s="91">
        <v>159900000</v>
      </c>
      <c r="F11" s="91">
        <v>159900000</v>
      </c>
      <c r="H11" s="91">
        <v>160088600</v>
      </c>
      <c r="I11">
        <v>0</v>
      </c>
      <c r="J11" s="91">
        <v>160088600</v>
      </c>
      <c r="K11">
        <v>0</v>
      </c>
      <c r="L11">
        <v>0</v>
      </c>
      <c r="M11">
        <v>0</v>
      </c>
      <c r="N11">
        <v>0</v>
      </c>
      <c r="P11" s="91">
        <v>146619550</v>
      </c>
      <c r="W11" s="91">
        <v>180822</v>
      </c>
      <c r="X11" s="91">
        <v>146544754</v>
      </c>
      <c r="Y11" s="91">
        <v>146544754</v>
      </c>
      <c r="Z11" s="91">
        <v>13543848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>
      <selection activeCell="A10" sqref="A10:XFD10"/>
    </sheetView>
  </sheetViews>
  <sheetFormatPr defaultRowHeight="15"/>
  <cols>
    <col min="1" max="1" width="16.140625" customWidth="1"/>
    <col min="2" max="2" width="9.5703125" bestFit="1" customWidth="1"/>
    <col min="3" max="3" width="38" bestFit="1" customWidth="1"/>
    <col min="4" max="4" width="10.7109375" bestFit="1" customWidth="1"/>
    <col min="5" max="6" width="11.140625" bestFit="1" customWidth="1"/>
    <col min="7" max="7" width="12.7109375" bestFit="1" customWidth="1"/>
    <col min="8" max="8" width="11.140625" bestFit="1" customWidth="1"/>
    <col min="9" max="9" width="9.7109375" bestFit="1" customWidth="1"/>
    <col min="10" max="10" width="11.140625" bestFit="1" customWidth="1"/>
    <col min="11" max="11" width="26.85546875" bestFit="1" customWidth="1"/>
    <col min="12" max="14" width="12.5703125" bestFit="1" customWidth="1"/>
    <col min="15" max="15" width="10.7109375" bestFit="1" customWidth="1"/>
    <col min="16" max="16" width="11.28515625" bestFit="1" customWidth="1"/>
    <col min="17" max="17" width="10.85546875" bestFit="1" customWidth="1"/>
    <col min="18" max="18" width="8.5703125" bestFit="1" customWidth="1"/>
    <col min="19" max="19" width="11" bestFit="1" customWidth="1"/>
    <col min="20" max="20" width="13.5703125" bestFit="1" customWidth="1"/>
    <col min="21" max="21" width="10" bestFit="1" customWidth="1"/>
    <col min="22" max="22" width="8.5703125" bestFit="1" customWidth="1"/>
    <col min="23" max="25" width="12.5703125" bestFit="1" customWidth="1"/>
    <col min="26" max="26" width="10.140625" bestFit="1" customWidth="1"/>
  </cols>
  <sheetData>
    <row r="1" spans="1:26">
      <c r="A1" t="s">
        <v>115</v>
      </c>
      <c r="B1" t="s">
        <v>116</v>
      </c>
    </row>
    <row r="2" spans="1:26">
      <c r="E2" t="s">
        <v>117</v>
      </c>
      <c r="G2" t="s">
        <v>118</v>
      </c>
      <c r="I2" t="s">
        <v>119</v>
      </c>
      <c r="J2" t="s">
        <v>41</v>
      </c>
      <c r="K2" t="s">
        <v>120</v>
      </c>
      <c r="L2" t="s">
        <v>2</v>
      </c>
      <c r="M2" t="s">
        <v>120</v>
      </c>
      <c r="N2" t="s">
        <v>2</v>
      </c>
      <c r="P2" t="s">
        <v>121</v>
      </c>
      <c r="R2" t="s">
        <v>122</v>
      </c>
      <c r="S2" t="s">
        <v>123</v>
      </c>
      <c r="T2" t="s">
        <v>122</v>
      </c>
      <c r="U2" t="s">
        <v>124</v>
      </c>
      <c r="V2" t="s">
        <v>122</v>
      </c>
      <c r="Y2" t="s">
        <v>2</v>
      </c>
      <c r="Z2" t="s">
        <v>41</v>
      </c>
    </row>
    <row r="3" spans="1:26">
      <c r="A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41</v>
      </c>
      <c r="I3" t="s">
        <v>130</v>
      </c>
      <c r="J3" t="s">
        <v>131</v>
      </c>
      <c r="K3" t="s">
        <v>2</v>
      </c>
      <c r="L3" t="s">
        <v>132</v>
      </c>
      <c r="M3" t="s">
        <v>2</v>
      </c>
      <c r="N3" t="s">
        <v>132</v>
      </c>
      <c r="O3" t="s">
        <v>126</v>
      </c>
      <c r="P3" t="s">
        <v>133</v>
      </c>
      <c r="Q3" t="s">
        <v>126</v>
      </c>
      <c r="R3" t="s">
        <v>134</v>
      </c>
      <c r="S3" t="s">
        <v>135</v>
      </c>
      <c r="T3" t="s">
        <v>136</v>
      </c>
      <c r="U3" t="s">
        <v>137</v>
      </c>
      <c r="V3" t="s">
        <v>138</v>
      </c>
      <c r="W3" t="s">
        <v>2</v>
      </c>
      <c r="X3" t="s">
        <v>2</v>
      </c>
      <c r="Y3" t="s">
        <v>132</v>
      </c>
      <c r="Z3" t="s">
        <v>139</v>
      </c>
    </row>
    <row r="4" spans="1:26">
      <c r="A4" t="s">
        <v>140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 t="s">
        <v>146</v>
      </c>
      <c r="H4" t="s">
        <v>131</v>
      </c>
      <c r="J4" t="s">
        <v>147</v>
      </c>
      <c r="K4" t="s">
        <v>148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154</v>
      </c>
      <c r="T4" t="s">
        <v>154</v>
      </c>
      <c r="U4" t="s">
        <v>154</v>
      </c>
      <c r="V4" t="s">
        <v>154</v>
      </c>
      <c r="W4" t="s">
        <v>155</v>
      </c>
      <c r="X4" t="s">
        <v>146</v>
      </c>
      <c r="Y4" t="s">
        <v>156</v>
      </c>
      <c r="Z4">
        <v>2020</v>
      </c>
    </row>
    <row r="5" spans="1:26">
      <c r="B5">
        <v>1</v>
      </c>
      <c r="C5" t="s">
        <v>272</v>
      </c>
      <c r="D5" s="90">
        <v>43591</v>
      </c>
      <c r="E5" s="91">
        <v>500000</v>
      </c>
      <c r="F5" s="91">
        <v>510000</v>
      </c>
      <c r="G5">
        <v>1.0149999999999999</v>
      </c>
      <c r="H5" s="91">
        <v>517650</v>
      </c>
      <c r="I5">
        <v>0</v>
      </c>
      <c r="J5" s="91">
        <v>517650</v>
      </c>
      <c r="K5" t="s">
        <v>38</v>
      </c>
      <c r="L5" s="91">
        <v>106250</v>
      </c>
      <c r="M5" t="s">
        <v>38</v>
      </c>
      <c r="N5" s="91">
        <v>107844</v>
      </c>
      <c r="O5" s="90">
        <v>43683</v>
      </c>
      <c r="P5" s="91">
        <v>409806</v>
      </c>
      <c r="R5">
        <v>24</v>
      </c>
      <c r="S5">
        <v>5</v>
      </c>
      <c r="T5">
        <v>19</v>
      </c>
      <c r="U5">
        <v>4</v>
      </c>
      <c r="V5">
        <v>15</v>
      </c>
      <c r="W5" s="91">
        <v>21569</v>
      </c>
      <c r="X5" s="91">
        <v>86275</v>
      </c>
      <c r="Y5" s="91">
        <v>194119</v>
      </c>
      <c r="Z5" s="91">
        <v>323531</v>
      </c>
    </row>
    <row r="6" spans="1:26">
      <c r="B6">
        <v>1</v>
      </c>
      <c r="C6" t="s">
        <v>273</v>
      </c>
      <c r="D6" s="90">
        <v>43714</v>
      </c>
      <c r="E6" s="91">
        <v>400000</v>
      </c>
      <c r="F6" s="91">
        <v>403600</v>
      </c>
      <c r="G6">
        <v>1.0149999999999999</v>
      </c>
      <c r="H6" s="91">
        <v>409654</v>
      </c>
      <c r="I6">
        <v>0</v>
      </c>
      <c r="J6" s="91">
        <v>409654</v>
      </c>
      <c r="K6" t="s">
        <v>261</v>
      </c>
      <c r="L6" s="91">
        <v>201800</v>
      </c>
      <c r="M6" t="s">
        <v>38</v>
      </c>
      <c r="N6" s="91">
        <v>204827</v>
      </c>
      <c r="O6" s="90">
        <v>43845</v>
      </c>
      <c r="P6" s="91">
        <v>204827</v>
      </c>
      <c r="R6">
        <v>36</v>
      </c>
      <c r="S6">
        <v>0</v>
      </c>
      <c r="T6">
        <v>36</v>
      </c>
      <c r="U6">
        <v>4</v>
      </c>
      <c r="V6">
        <v>32</v>
      </c>
      <c r="W6" s="91">
        <v>5690</v>
      </c>
      <c r="X6" s="91">
        <v>22759</v>
      </c>
      <c r="Y6" s="91">
        <v>227586</v>
      </c>
      <c r="Z6" s="91">
        <v>182068</v>
      </c>
    </row>
    <row r="7" spans="1:26">
      <c r="B7">
        <v>1</v>
      </c>
      <c r="C7" t="s">
        <v>257</v>
      </c>
      <c r="D7" s="90">
        <v>43748</v>
      </c>
      <c r="E7" s="91">
        <v>1000000</v>
      </c>
      <c r="F7" s="91">
        <v>1009000</v>
      </c>
      <c r="G7">
        <v>1.0149999999999999</v>
      </c>
      <c r="H7" s="91">
        <v>1024135</v>
      </c>
      <c r="I7">
        <v>0</v>
      </c>
      <c r="J7" s="91">
        <v>1024135</v>
      </c>
      <c r="K7" t="s">
        <v>261</v>
      </c>
      <c r="L7" s="91">
        <v>567563</v>
      </c>
      <c r="M7" t="s">
        <v>38</v>
      </c>
      <c r="N7" s="91">
        <v>576076</v>
      </c>
      <c r="O7" s="90">
        <v>43748</v>
      </c>
      <c r="P7" s="91">
        <v>448059</v>
      </c>
      <c r="R7">
        <v>24</v>
      </c>
      <c r="S7">
        <v>3</v>
      </c>
      <c r="T7">
        <v>21</v>
      </c>
      <c r="U7">
        <v>4</v>
      </c>
      <c r="V7">
        <v>17</v>
      </c>
      <c r="W7" s="91">
        <v>21336</v>
      </c>
      <c r="X7" s="91">
        <v>85345</v>
      </c>
      <c r="Y7" s="91">
        <v>661421</v>
      </c>
      <c r="Z7" s="91">
        <v>362714</v>
      </c>
    </row>
    <row r="8" spans="1:26">
      <c r="B8">
        <v>1</v>
      </c>
      <c r="C8" t="s">
        <v>259</v>
      </c>
      <c r="D8" s="90">
        <v>43748</v>
      </c>
      <c r="E8" s="91">
        <v>1000000</v>
      </c>
      <c r="F8" s="91">
        <v>1009000</v>
      </c>
      <c r="G8">
        <v>1</v>
      </c>
      <c r="H8" s="91">
        <v>1009000</v>
      </c>
      <c r="I8">
        <v>0</v>
      </c>
      <c r="J8" s="91">
        <v>1009000</v>
      </c>
      <c r="K8" t="s">
        <v>250</v>
      </c>
      <c r="L8" s="91">
        <v>1009000</v>
      </c>
      <c r="N8" s="91">
        <v>1009000</v>
      </c>
      <c r="O8" s="90">
        <v>43748</v>
      </c>
      <c r="P8">
        <v>0</v>
      </c>
      <c r="R8">
        <v>24</v>
      </c>
      <c r="T8">
        <v>24</v>
      </c>
      <c r="V8">
        <v>24</v>
      </c>
      <c r="W8">
        <v>0</v>
      </c>
      <c r="X8">
        <v>0</v>
      </c>
      <c r="Y8" s="91">
        <v>1009000</v>
      </c>
      <c r="Z8">
        <v>1</v>
      </c>
    </row>
    <row r="9" spans="1:26">
      <c r="B9">
        <v>1</v>
      </c>
      <c r="C9" t="s">
        <v>263</v>
      </c>
      <c r="D9" s="90">
        <v>43779</v>
      </c>
      <c r="E9" s="91">
        <v>25500000</v>
      </c>
      <c r="F9" s="91">
        <v>25525500</v>
      </c>
      <c r="G9">
        <v>1.0149999999999999</v>
      </c>
      <c r="H9" s="91">
        <v>25908383</v>
      </c>
      <c r="I9">
        <v>0</v>
      </c>
      <c r="J9" s="91">
        <v>25908383</v>
      </c>
      <c r="K9" t="s">
        <v>258</v>
      </c>
      <c r="L9" s="91">
        <v>13028641</v>
      </c>
      <c r="M9" t="s">
        <v>38</v>
      </c>
      <c r="N9" s="91">
        <v>13224071</v>
      </c>
      <c r="O9" s="90">
        <v>43779</v>
      </c>
      <c r="P9" s="91">
        <v>12684312</v>
      </c>
      <c r="R9">
        <v>96</v>
      </c>
      <c r="S9">
        <v>2</v>
      </c>
      <c r="T9">
        <v>94</v>
      </c>
      <c r="U9">
        <v>4</v>
      </c>
      <c r="V9">
        <v>90</v>
      </c>
      <c r="W9" s="91">
        <v>134939</v>
      </c>
      <c r="X9" s="91">
        <v>539758</v>
      </c>
      <c r="Y9" s="91">
        <v>13763829</v>
      </c>
      <c r="Z9" s="91">
        <v>12144554</v>
      </c>
    </row>
    <row r="10" spans="1:26">
      <c r="B10">
        <v>1</v>
      </c>
      <c r="C10" t="s">
        <v>264</v>
      </c>
      <c r="D10" s="90">
        <v>43779</v>
      </c>
      <c r="E10" s="91">
        <v>131500000</v>
      </c>
      <c r="F10" s="91">
        <v>131631500</v>
      </c>
      <c r="G10">
        <v>1</v>
      </c>
      <c r="H10" s="91">
        <v>131631500</v>
      </c>
      <c r="I10">
        <v>0</v>
      </c>
      <c r="J10" s="91">
        <v>131631500</v>
      </c>
      <c r="K10" t="s">
        <v>250</v>
      </c>
      <c r="L10" s="91">
        <v>131631500</v>
      </c>
      <c r="N10" s="91">
        <v>131631500</v>
      </c>
      <c r="O10" s="90">
        <v>43779</v>
      </c>
      <c r="P10">
        <v>0</v>
      </c>
      <c r="R10">
        <v>276</v>
      </c>
      <c r="T10">
        <v>276</v>
      </c>
      <c r="V10">
        <v>276</v>
      </c>
      <c r="W10">
        <v>0</v>
      </c>
      <c r="X10">
        <v>0</v>
      </c>
      <c r="Y10" s="91">
        <v>131631500</v>
      </c>
      <c r="Z10">
        <v>1</v>
      </c>
    </row>
    <row r="11" spans="1:26">
      <c r="C11" t="s">
        <v>134</v>
      </c>
      <c r="E11" s="91">
        <v>159900000</v>
      </c>
      <c r="F11" s="91">
        <v>160088600</v>
      </c>
      <c r="H11" s="91">
        <v>160500322</v>
      </c>
      <c r="I11">
        <v>0</v>
      </c>
      <c r="J11" s="91">
        <v>160500322</v>
      </c>
      <c r="K11">
        <v>0</v>
      </c>
      <c r="L11" s="91">
        <v>146544754</v>
      </c>
      <c r="M11">
        <v>0</v>
      </c>
      <c r="N11" s="91">
        <v>146753318</v>
      </c>
      <c r="P11" s="91">
        <v>13747004</v>
      </c>
      <c r="W11" s="91">
        <v>183534</v>
      </c>
      <c r="X11" s="91">
        <v>734137</v>
      </c>
      <c r="Y11" s="91">
        <v>147487455</v>
      </c>
      <c r="Z11" s="91">
        <v>13012869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zoomScaleNormal="100" workbookViewId="0"/>
  </sheetViews>
  <sheetFormatPr defaultColWidth="11.42578125" defaultRowHeight="15"/>
  <cols>
    <col min="1" max="9" width="11.42578125" style="3"/>
    <col min="10" max="10" width="8" style="3" customWidth="1"/>
    <col min="11" max="11" width="4" style="3" customWidth="1"/>
    <col min="12" max="16384" width="11.42578125" style="3"/>
  </cols>
  <sheetData>
    <row r="1" spans="1:13">
      <c r="A1" s="4" t="s">
        <v>107</v>
      </c>
    </row>
    <row r="4" spans="1:13">
      <c r="K4" s="3" t="s">
        <v>7</v>
      </c>
      <c r="L4" s="3" t="s">
        <v>196</v>
      </c>
    </row>
    <row r="6" spans="1:13">
      <c r="K6" s="3" t="s">
        <v>8</v>
      </c>
      <c r="L6" s="3" t="s">
        <v>197</v>
      </c>
    </row>
    <row r="7" spans="1:13">
      <c r="L7" s="3" t="s">
        <v>198</v>
      </c>
    </row>
    <row r="9" spans="1:13">
      <c r="K9" s="3" t="s">
        <v>9</v>
      </c>
      <c r="L9" s="3" t="s">
        <v>108</v>
      </c>
    </row>
    <row r="10" spans="1:13">
      <c r="L10" s="3" t="s">
        <v>11</v>
      </c>
    </row>
    <row r="11" spans="1:13">
      <c r="M11" s="3" t="s">
        <v>65</v>
      </c>
    </row>
    <row r="12" spans="1:13">
      <c r="M12" s="3" t="s">
        <v>66</v>
      </c>
    </row>
    <row r="14" spans="1:13">
      <c r="L14" s="3" t="s">
        <v>200</v>
      </c>
    </row>
    <row r="15" spans="1:13">
      <c r="L15" s="3" t="s">
        <v>199</v>
      </c>
    </row>
    <row r="17" spans="11:12">
      <c r="K17" s="3" t="s">
        <v>10</v>
      </c>
      <c r="L17" s="3" t="s">
        <v>12</v>
      </c>
    </row>
    <row r="18" spans="11:12">
      <c r="L18" s="3" t="s">
        <v>14</v>
      </c>
    </row>
    <row r="19" spans="11:12">
      <c r="L19" s="3" t="s">
        <v>67</v>
      </c>
    </row>
    <row r="21" spans="11:12">
      <c r="K21" s="3" t="s">
        <v>195</v>
      </c>
      <c r="L21" s="3" t="s">
        <v>13</v>
      </c>
    </row>
    <row r="22" spans="11:12">
      <c r="L22" s="3" t="s">
        <v>80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70"/>
  <sheetViews>
    <sheetView topLeftCell="A7" workbookViewId="0">
      <selection activeCell="C170" sqref="C170"/>
    </sheetView>
  </sheetViews>
  <sheetFormatPr defaultColWidth="11.42578125" defaultRowHeight="15"/>
  <cols>
    <col min="1" max="9" width="11.42578125" style="3"/>
    <col min="10" max="10" width="7.28515625" style="3" customWidth="1"/>
    <col min="11" max="11" width="11.42578125" style="3"/>
    <col min="12" max="12" width="5" style="3" customWidth="1"/>
    <col min="13" max="16384" width="11.42578125" style="3"/>
  </cols>
  <sheetData>
    <row r="1" spans="1:15">
      <c r="A1" s="4" t="s">
        <v>107</v>
      </c>
    </row>
    <row r="2" spans="1:15" ht="15.75">
      <c r="K2" s="71" t="s">
        <v>219</v>
      </c>
    </row>
    <row r="4" spans="1:15">
      <c r="K4" s="3" t="s">
        <v>109</v>
      </c>
    </row>
    <row r="6" spans="1:15">
      <c r="L6" s="3" t="s">
        <v>7</v>
      </c>
      <c r="M6" s="3" t="s">
        <v>22</v>
      </c>
    </row>
    <row r="7" spans="1:15">
      <c r="L7" s="3" t="s">
        <v>8</v>
      </c>
      <c r="M7" s="3" t="s">
        <v>23</v>
      </c>
    </row>
    <row r="10" spans="1:15">
      <c r="K10" s="14" t="s">
        <v>24</v>
      </c>
    </row>
    <row r="11" spans="1:15">
      <c r="L11" s="3" t="s">
        <v>25</v>
      </c>
      <c r="M11" s="3" t="s">
        <v>26</v>
      </c>
    </row>
    <row r="12" spans="1:15">
      <c r="M12" s="3" t="s">
        <v>191</v>
      </c>
    </row>
    <row r="13" spans="1:15">
      <c r="N13" s="3" t="s">
        <v>27</v>
      </c>
    </row>
    <row r="14" spans="1:15">
      <c r="N14" s="3" t="s">
        <v>179</v>
      </c>
    </row>
    <row r="15" spans="1:15">
      <c r="O15" s="3" t="s">
        <v>183</v>
      </c>
    </row>
    <row r="16" spans="1:15">
      <c r="O16" s="3" t="s">
        <v>47</v>
      </c>
    </row>
    <row r="17" spans="11:13">
      <c r="M17" s="3" t="s">
        <v>30</v>
      </c>
    </row>
    <row r="21" spans="11:13">
      <c r="K21" s="14" t="s">
        <v>28</v>
      </c>
    </row>
    <row r="23" spans="11:13">
      <c r="L23" s="3" t="s">
        <v>25</v>
      </c>
      <c r="M23" s="3" t="s">
        <v>29</v>
      </c>
    </row>
    <row r="24" spans="11:13">
      <c r="M24" s="3" t="s">
        <v>30</v>
      </c>
    </row>
    <row r="37" spans="2:17">
      <c r="O37" s="51" t="s">
        <v>25</v>
      </c>
      <c r="P37" s="3" t="s">
        <v>74</v>
      </c>
    </row>
    <row r="38" spans="2:17">
      <c r="B38" s="3" t="s">
        <v>31</v>
      </c>
      <c r="O38" s="51" t="s">
        <v>111</v>
      </c>
      <c r="P38" s="3" t="s">
        <v>110</v>
      </c>
    </row>
    <row r="39" spans="2:17" ht="15.75" thickBot="1"/>
    <row r="40" spans="2:17">
      <c r="B40" s="80" t="s">
        <v>32</v>
      </c>
      <c r="C40" s="81"/>
      <c r="D40" s="81"/>
      <c r="E40" s="81"/>
      <c r="F40" s="81"/>
      <c r="G40" s="81"/>
      <c r="H40" s="81"/>
      <c r="I40" s="81"/>
      <c r="J40" s="82"/>
    </row>
    <row r="41" spans="2:17">
      <c r="B41" s="7"/>
      <c r="C41" s="8"/>
      <c r="D41" s="8"/>
      <c r="E41" s="8"/>
      <c r="F41" s="8"/>
      <c r="G41" s="8"/>
      <c r="H41" s="8"/>
      <c r="I41" s="8"/>
      <c r="J41" s="9"/>
    </row>
    <row r="42" spans="2:17" ht="15.75" thickBot="1">
      <c r="B42" s="15" t="s">
        <v>33</v>
      </c>
      <c r="C42" s="8"/>
      <c r="D42" s="8"/>
      <c r="E42" s="8"/>
      <c r="F42" s="8"/>
      <c r="G42" s="8"/>
      <c r="H42" s="8"/>
      <c r="I42" s="8"/>
      <c r="J42" s="9"/>
    </row>
    <row r="43" spans="2:17" ht="15.75" thickBot="1">
      <c r="B43" s="7"/>
      <c r="C43" s="8"/>
      <c r="D43" s="8" t="s">
        <v>35</v>
      </c>
      <c r="E43" s="8"/>
      <c r="F43" s="8"/>
      <c r="G43" s="8"/>
      <c r="H43" s="17" t="s">
        <v>75</v>
      </c>
      <c r="I43" s="8"/>
      <c r="J43" s="9"/>
    </row>
    <row r="44" spans="2:17">
      <c r="B44" s="7"/>
      <c r="C44" s="8"/>
      <c r="D44" s="8"/>
      <c r="E44" s="8"/>
      <c r="F44" s="8"/>
      <c r="G44" s="8"/>
      <c r="H44" s="20"/>
      <c r="I44" s="8"/>
      <c r="J44" s="9"/>
    </row>
    <row r="45" spans="2:17" ht="15.75" thickBot="1">
      <c r="B45" s="7"/>
      <c r="C45" s="8"/>
      <c r="D45" s="8"/>
      <c r="E45" s="8"/>
      <c r="F45" s="8"/>
      <c r="G45" s="8"/>
      <c r="H45" s="79" t="s">
        <v>41</v>
      </c>
      <c r="I45" s="79"/>
      <c r="J45" s="9"/>
    </row>
    <row r="46" spans="2:17" ht="15.75" thickBot="1">
      <c r="B46" s="7"/>
      <c r="C46" s="8"/>
      <c r="D46" s="8"/>
      <c r="E46" s="8" t="s">
        <v>36</v>
      </c>
      <c r="F46" s="8"/>
      <c r="G46" s="8"/>
      <c r="H46" s="18" t="s">
        <v>37</v>
      </c>
      <c r="I46" s="19"/>
      <c r="J46" s="9"/>
      <c r="O46" s="3" t="s">
        <v>184</v>
      </c>
    </row>
    <row r="47" spans="2:17" ht="15.75" thickBot="1">
      <c r="B47" s="7"/>
      <c r="C47" s="8"/>
      <c r="D47" s="8"/>
      <c r="E47" s="8" t="s">
        <v>73</v>
      </c>
      <c r="F47" s="8"/>
      <c r="G47" s="8"/>
      <c r="H47" s="16" t="s">
        <v>68</v>
      </c>
      <c r="I47" s="19"/>
      <c r="J47" s="9"/>
      <c r="O47" s="3" t="s">
        <v>201</v>
      </c>
    </row>
    <row r="48" spans="2:17" ht="15.75" thickBot="1">
      <c r="B48" s="10"/>
      <c r="C48" s="11"/>
      <c r="D48" s="11"/>
      <c r="E48" s="11"/>
      <c r="F48" s="11"/>
      <c r="G48" s="11"/>
      <c r="H48" s="49"/>
      <c r="I48" s="50"/>
      <c r="J48" s="12"/>
      <c r="Q48" s="3" t="s">
        <v>27</v>
      </c>
    </row>
    <row r="49" spans="2:17" ht="15.75" thickBot="1">
      <c r="B49" s="7"/>
      <c r="C49" s="8"/>
      <c r="D49" s="8" t="s">
        <v>35</v>
      </c>
      <c r="E49" s="8"/>
      <c r="F49" s="8"/>
      <c r="G49" s="8"/>
      <c r="H49" s="48" t="s">
        <v>75</v>
      </c>
      <c r="I49" s="20"/>
      <c r="J49" s="9"/>
      <c r="Q49" s="3" t="s">
        <v>190</v>
      </c>
    </row>
    <row r="50" spans="2:17">
      <c r="B50" s="15" t="s">
        <v>34</v>
      </c>
      <c r="C50" s="8"/>
      <c r="D50" s="8"/>
      <c r="E50" s="8"/>
      <c r="F50" s="8"/>
      <c r="G50" s="8"/>
      <c r="H50" s="8"/>
      <c r="I50" s="8"/>
      <c r="J50" s="9"/>
      <c r="Q50" s="3" t="s">
        <v>47</v>
      </c>
    </row>
    <row r="51" spans="2:17">
      <c r="B51" s="7"/>
      <c r="C51" s="8"/>
      <c r="D51" s="52" t="s">
        <v>40</v>
      </c>
      <c r="E51" s="52"/>
      <c r="F51" s="52"/>
      <c r="G51" s="52"/>
      <c r="H51" s="52"/>
      <c r="I51" s="52"/>
      <c r="J51" s="53"/>
      <c r="K51" s="3" t="s">
        <v>175</v>
      </c>
    </row>
    <row r="52" spans="2:17">
      <c r="B52" s="7"/>
      <c r="C52" s="8"/>
      <c r="D52" s="52" t="s">
        <v>83</v>
      </c>
      <c r="E52" s="52"/>
      <c r="F52" s="52"/>
      <c r="G52" s="52"/>
      <c r="H52" s="52"/>
      <c r="I52" s="52"/>
      <c r="J52" s="53"/>
      <c r="K52" s="3" t="s">
        <v>176</v>
      </c>
    </row>
    <row r="53" spans="2:17">
      <c r="B53" s="7"/>
      <c r="C53" s="8"/>
      <c r="D53" s="8"/>
      <c r="E53" s="8"/>
      <c r="F53" s="8"/>
      <c r="G53" s="8"/>
      <c r="H53" s="8"/>
      <c r="I53" s="8"/>
      <c r="J53" s="9"/>
    </row>
    <row r="54" spans="2:17" ht="15.75" thickBot="1">
      <c r="B54" s="7"/>
      <c r="C54" s="8"/>
      <c r="D54" s="8"/>
      <c r="E54" s="8"/>
      <c r="F54" s="8"/>
      <c r="G54" s="8"/>
      <c r="H54" s="79" t="s">
        <v>41</v>
      </c>
      <c r="I54" s="79"/>
      <c r="J54" s="9"/>
    </row>
    <row r="55" spans="2:17" ht="15.75" thickBot="1">
      <c r="B55" s="7"/>
      <c r="C55" s="8"/>
      <c r="D55" s="8"/>
      <c r="E55" s="8"/>
      <c r="F55" s="8"/>
      <c r="G55" s="8"/>
      <c r="H55" s="77" t="s">
        <v>42</v>
      </c>
      <c r="I55" s="78"/>
      <c r="J55" s="9"/>
      <c r="O55" s="3" t="s">
        <v>84</v>
      </c>
    </row>
    <row r="56" spans="2:17" ht="15.75" thickBot="1">
      <c r="B56" s="10"/>
      <c r="C56" s="11"/>
      <c r="D56" s="11"/>
      <c r="E56" s="11"/>
      <c r="F56" s="11"/>
      <c r="G56" s="11"/>
      <c r="H56" s="11"/>
      <c r="I56" s="11"/>
      <c r="J56" s="12"/>
      <c r="O56" s="3" t="s">
        <v>185</v>
      </c>
    </row>
    <row r="57" spans="2:17">
      <c r="O57" s="3" t="s">
        <v>186</v>
      </c>
    </row>
    <row r="60" spans="2:17">
      <c r="B60" s="3" t="s">
        <v>76</v>
      </c>
    </row>
    <row r="91" spans="2:3">
      <c r="B91" s="21" t="s">
        <v>81</v>
      </c>
    </row>
    <row r="92" spans="2:3">
      <c r="B92" s="3" t="s">
        <v>7</v>
      </c>
      <c r="C92" s="3" t="s">
        <v>202</v>
      </c>
    </row>
    <row r="93" spans="2:3">
      <c r="C93" s="3" t="s">
        <v>82</v>
      </c>
    </row>
    <row r="95" spans="2:3">
      <c r="B95" s="3" t="s">
        <v>8</v>
      </c>
      <c r="C95" s="3" t="s">
        <v>85</v>
      </c>
    </row>
    <row r="96" spans="2:3">
      <c r="C96" s="3" t="s">
        <v>86</v>
      </c>
    </row>
    <row r="98" spans="2:6">
      <c r="B98" s="3" t="s">
        <v>9</v>
      </c>
      <c r="C98" s="3" t="s">
        <v>87</v>
      </c>
    </row>
    <row r="100" spans="2:6">
      <c r="B100" s="3" t="s">
        <v>10</v>
      </c>
      <c r="C100" s="3" t="s">
        <v>177</v>
      </c>
    </row>
    <row r="101" spans="2:6">
      <c r="C101" s="3" t="s">
        <v>178</v>
      </c>
    </row>
    <row r="102" spans="2:6">
      <c r="C102" s="3" t="s">
        <v>203</v>
      </c>
    </row>
    <row r="103" spans="2:6">
      <c r="C103" s="3" t="s">
        <v>204</v>
      </c>
    </row>
    <row r="107" spans="2:6">
      <c r="B107" s="72" t="s">
        <v>221</v>
      </c>
      <c r="C107" s="73"/>
      <c r="D107" s="73"/>
      <c r="E107" s="73"/>
      <c r="F107" s="73"/>
    </row>
    <row r="108" spans="2:6">
      <c r="B108" s="73"/>
      <c r="C108" s="73"/>
      <c r="D108" s="73"/>
      <c r="E108" s="73"/>
      <c r="F108" s="73"/>
    </row>
    <row r="109" spans="2:6">
      <c r="B109" s="73"/>
      <c r="C109" s="73" t="s">
        <v>215</v>
      </c>
      <c r="D109" s="73"/>
      <c r="E109" s="73"/>
      <c r="F109" s="73"/>
    </row>
    <row r="110" spans="2:6">
      <c r="B110" s="73"/>
      <c r="C110" s="73" t="s">
        <v>216</v>
      </c>
      <c r="D110" s="73"/>
      <c r="E110" s="73"/>
      <c r="F110" s="73"/>
    </row>
    <row r="111" spans="2:6">
      <c r="B111" s="73"/>
      <c r="C111" s="73" t="s">
        <v>217</v>
      </c>
      <c r="D111" s="73"/>
      <c r="E111" s="73"/>
      <c r="F111" s="73"/>
    </row>
    <row r="112" spans="2:6">
      <c r="B112" s="73"/>
      <c r="C112" s="73"/>
      <c r="D112" s="73"/>
      <c r="E112" s="73"/>
      <c r="F112" s="73"/>
    </row>
    <row r="113" spans="2:6">
      <c r="B113" s="72" t="s">
        <v>218</v>
      </c>
      <c r="C113" s="73"/>
      <c r="D113" s="73"/>
      <c r="E113" s="73"/>
      <c r="F113" s="73"/>
    </row>
    <row r="114" spans="2:6">
      <c r="B114" s="73"/>
      <c r="C114" s="73"/>
      <c r="D114" s="73"/>
      <c r="E114" s="73"/>
      <c r="F114" s="73"/>
    </row>
    <row r="115" spans="2:6">
      <c r="B115" s="72" t="s">
        <v>220</v>
      </c>
      <c r="C115" s="73"/>
      <c r="D115" s="73"/>
      <c r="E115" s="73"/>
      <c r="F115" s="73"/>
    </row>
    <row r="166" spans="2:11">
      <c r="B166" s="76" t="s">
        <v>224</v>
      </c>
      <c r="C166" s="75"/>
      <c r="D166" s="75"/>
      <c r="E166" s="75"/>
      <c r="F166" s="75"/>
      <c r="G166" s="75"/>
      <c r="H166" s="75"/>
      <c r="I166" s="75"/>
      <c r="J166" s="75"/>
      <c r="K166" s="75"/>
    </row>
    <row r="167" spans="2:11">
      <c r="B167" s="75" t="s">
        <v>225</v>
      </c>
      <c r="C167" s="75" t="s">
        <v>236</v>
      </c>
      <c r="D167" s="75"/>
      <c r="E167" s="75"/>
      <c r="F167" s="75"/>
      <c r="G167" s="75"/>
      <c r="H167" s="75"/>
      <c r="I167" s="75"/>
      <c r="J167" s="75"/>
      <c r="K167" s="75"/>
    </row>
    <row r="168" spans="2:11">
      <c r="B168" s="75"/>
      <c r="C168" s="75" t="s">
        <v>237</v>
      </c>
      <c r="D168" s="75"/>
      <c r="E168" s="75"/>
      <c r="F168" s="75"/>
      <c r="G168" s="75"/>
      <c r="H168" s="75"/>
      <c r="I168" s="75" t="s">
        <v>239</v>
      </c>
      <c r="J168" s="75"/>
      <c r="K168" s="75"/>
    </row>
    <row r="169" spans="2:11">
      <c r="B169" s="75" t="s">
        <v>8</v>
      </c>
      <c r="C169" s="75" t="s">
        <v>238</v>
      </c>
      <c r="D169" s="75"/>
      <c r="E169" s="75"/>
      <c r="F169" s="75"/>
      <c r="G169" s="75"/>
      <c r="H169" s="75"/>
      <c r="I169" s="75"/>
      <c r="J169" s="75"/>
      <c r="K169" s="75"/>
    </row>
    <row r="170" spans="2:11">
      <c r="B170" s="75"/>
      <c r="C170" s="75" t="s">
        <v>226</v>
      </c>
      <c r="D170" s="75"/>
      <c r="E170" s="75"/>
      <c r="F170" s="75"/>
      <c r="G170" s="75"/>
      <c r="H170" s="75"/>
      <c r="I170" s="75"/>
      <c r="J170" s="75"/>
      <c r="K170" s="75"/>
    </row>
  </sheetData>
  <mergeCells count="4">
    <mergeCell ref="H55:I55"/>
    <mergeCell ref="H54:I54"/>
    <mergeCell ref="B40:J40"/>
    <mergeCell ref="H45:I45"/>
  </mergeCells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7"/>
  <sheetViews>
    <sheetView zoomScale="70" zoomScaleNormal="70" workbookViewId="0">
      <selection activeCell="M6" sqref="M6"/>
    </sheetView>
  </sheetViews>
  <sheetFormatPr defaultColWidth="11.42578125" defaultRowHeight="15"/>
  <cols>
    <col min="1" max="10" width="11.42578125" style="3"/>
    <col min="11" max="11" width="3.42578125" style="3" customWidth="1"/>
    <col min="12" max="16384" width="11.42578125" style="3"/>
  </cols>
  <sheetData>
    <row r="1" spans="1:25">
      <c r="A1" s="4" t="s">
        <v>107</v>
      </c>
    </row>
    <row r="4" spans="1:25">
      <c r="K4" s="3" t="s">
        <v>7</v>
      </c>
      <c r="L4" s="3" t="s">
        <v>92</v>
      </c>
      <c r="S4" s="74" t="s">
        <v>222</v>
      </c>
    </row>
    <row r="5" spans="1:25">
      <c r="S5" s="74" t="s">
        <v>223</v>
      </c>
    </row>
    <row r="6" spans="1:25">
      <c r="M6" s="3" t="s">
        <v>192</v>
      </c>
    </row>
    <row r="8" spans="1:25">
      <c r="S8" s="76" t="s">
        <v>224</v>
      </c>
      <c r="T8" s="75"/>
      <c r="U8" s="75"/>
      <c r="V8" s="75"/>
      <c r="W8" s="75"/>
      <c r="X8" s="75"/>
      <c r="Y8" s="75"/>
    </row>
    <row r="9" spans="1:25">
      <c r="S9" s="75" t="s">
        <v>227</v>
      </c>
      <c r="T9" s="75"/>
      <c r="U9" s="75"/>
      <c r="V9" s="75"/>
      <c r="W9" s="75"/>
      <c r="X9" s="75"/>
      <c r="Y9" s="75"/>
    </row>
    <row r="10" spans="1:25">
      <c r="K10" s="3" t="s">
        <v>8</v>
      </c>
      <c r="L10" s="3" t="s">
        <v>19</v>
      </c>
      <c r="S10" s="75" t="s">
        <v>228</v>
      </c>
      <c r="T10" s="75"/>
      <c r="U10" s="75"/>
      <c r="V10" s="75"/>
      <c r="W10" s="75"/>
      <c r="X10" s="75"/>
      <c r="Y10" s="75"/>
    </row>
    <row r="11" spans="1:25">
      <c r="L11" s="3" t="s">
        <v>16</v>
      </c>
      <c r="S11" s="75" t="s">
        <v>229</v>
      </c>
      <c r="T11" s="75"/>
      <c r="U11" s="75"/>
      <c r="V11" s="75"/>
      <c r="W11" s="75"/>
      <c r="X11" s="75"/>
      <c r="Y11" s="75"/>
    </row>
    <row r="12" spans="1:25" ht="15.75" thickBot="1">
      <c r="S12" s="75"/>
      <c r="T12" s="75"/>
      <c r="U12" s="75"/>
      <c r="V12" s="75"/>
      <c r="W12" s="75"/>
      <c r="X12" s="75"/>
      <c r="Y12" s="75"/>
    </row>
    <row r="13" spans="1:25">
      <c r="K13" s="3" t="s">
        <v>9</v>
      </c>
      <c r="L13" s="13" t="s">
        <v>88</v>
      </c>
      <c r="M13" s="5"/>
      <c r="N13" s="5"/>
      <c r="O13" s="5"/>
      <c r="P13" s="6"/>
    </row>
    <row r="14" spans="1:25">
      <c r="L14" s="7" t="s">
        <v>17</v>
      </c>
      <c r="M14" s="8"/>
      <c r="N14" s="8"/>
      <c r="O14" s="8"/>
      <c r="P14" s="9"/>
    </row>
    <row r="15" spans="1:25" ht="15.75" thickBot="1">
      <c r="L15" s="10" t="s">
        <v>18</v>
      </c>
      <c r="M15" s="11"/>
      <c r="N15" s="11"/>
      <c r="O15" s="11"/>
      <c r="P15" s="12"/>
    </row>
    <row r="17" spans="11:14">
      <c r="N17" s="3" t="s">
        <v>21</v>
      </c>
    </row>
    <row r="26" spans="11:14">
      <c r="K26" s="3" t="s">
        <v>10</v>
      </c>
      <c r="L26" s="3" t="s">
        <v>70</v>
      </c>
    </row>
    <row r="27" spans="11:14">
      <c r="M27" s="3" t="s">
        <v>20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4"/>
  <sheetViews>
    <sheetView topLeftCell="A25" zoomScale="50" zoomScaleNormal="50" workbookViewId="0"/>
  </sheetViews>
  <sheetFormatPr defaultColWidth="11.5703125" defaultRowHeight="15"/>
  <cols>
    <col min="1" max="16384" width="11.5703125" style="3"/>
  </cols>
  <sheetData>
    <row r="1" spans="1:2">
      <c r="A1" s="4" t="s">
        <v>107</v>
      </c>
    </row>
    <row r="2" spans="1:2">
      <c r="B2" s="21" t="s">
        <v>93</v>
      </c>
    </row>
    <row r="21" spans="2:6">
      <c r="B21" s="21" t="s">
        <v>94</v>
      </c>
    </row>
    <row r="23" spans="2:6">
      <c r="B23" s="3" t="s">
        <v>7</v>
      </c>
      <c r="C23" s="3" t="s">
        <v>112</v>
      </c>
    </row>
    <row r="24" spans="2:6">
      <c r="D24" s="3" t="s">
        <v>95</v>
      </c>
    </row>
    <row r="25" spans="2:6">
      <c r="D25" s="3" t="s">
        <v>34</v>
      </c>
    </row>
    <row r="26" spans="2:6">
      <c r="C26" s="3" t="s">
        <v>187</v>
      </c>
    </row>
    <row r="28" spans="2:6">
      <c r="B28" s="3" t="s">
        <v>8</v>
      </c>
      <c r="C28" s="3" t="s">
        <v>205</v>
      </c>
    </row>
    <row r="29" spans="2:6">
      <c r="D29" s="3" t="s">
        <v>96</v>
      </c>
    </row>
    <row r="30" spans="2:6">
      <c r="F30" s="3" t="s">
        <v>206</v>
      </c>
    </row>
    <row r="31" spans="2:6">
      <c r="D31" s="3" t="s">
        <v>97</v>
      </c>
    </row>
    <row r="32" spans="2:6">
      <c r="D32" s="3" t="s">
        <v>188</v>
      </c>
    </row>
    <row r="36" spans="2:6">
      <c r="B36" s="3" t="s">
        <v>9</v>
      </c>
      <c r="C36" s="3" t="s">
        <v>207</v>
      </c>
    </row>
    <row r="37" spans="2:6">
      <c r="D37" s="3" t="s">
        <v>98</v>
      </c>
    </row>
    <row r="38" spans="2:6">
      <c r="F38" s="3" t="s">
        <v>113</v>
      </c>
    </row>
    <row r="40" spans="2:6">
      <c r="D40" s="3" t="s">
        <v>208</v>
      </c>
    </row>
    <row r="41" spans="2:6">
      <c r="D41" s="3" t="s">
        <v>193</v>
      </c>
    </row>
    <row r="42" spans="2:6">
      <c r="D42" s="3" t="s">
        <v>99</v>
      </c>
    </row>
    <row r="43" spans="2:6">
      <c r="D43" s="3" t="s">
        <v>100</v>
      </c>
    </row>
    <row r="44" spans="2:6">
      <c r="D44" s="3" t="s">
        <v>189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5"/>
  <sheetViews>
    <sheetView zoomScale="60" zoomScaleNormal="60" workbookViewId="0"/>
  </sheetViews>
  <sheetFormatPr defaultColWidth="11.5703125" defaultRowHeight="15"/>
  <cols>
    <col min="1" max="16384" width="11.5703125" style="3"/>
  </cols>
  <sheetData>
    <row r="1" spans="1:2">
      <c r="A1" s="4" t="s">
        <v>107</v>
      </c>
    </row>
    <row r="3" spans="1:2">
      <c r="B3" s="21" t="s">
        <v>104</v>
      </c>
    </row>
    <row r="41" spans="2:3">
      <c r="B41" s="21" t="s">
        <v>81</v>
      </c>
    </row>
    <row r="42" spans="2:3">
      <c r="B42" s="3" t="s">
        <v>7</v>
      </c>
      <c r="C42" s="3" t="s">
        <v>101</v>
      </c>
    </row>
    <row r="43" spans="2:3">
      <c r="C43" s="3" t="s">
        <v>180</v>
      </c>
    </row>
    <row r="45" spans="2:3">
      <c r="B45" s="3" t="s">
        <v>8</v>
      </c>
      <c r="C45" s="3" t="s">
        <v>209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ColWidth="11.5703125" defaultRowHeight="15"/>
  <cols>
    <col min="1" max="16384" width="11.5703125" style="3"/>
  </cols>
  <sheetData>
    <row r="1" spans="1:4">
      <c r="A1" s="4" t="s">
        <v>107</v>
      </c>
    </row>
    <row r="3" spans="1:4">
      <c r="B3" s="21" t="s">
        <v>105</v>
      </c>
    </row>
    <row r="5" spans="1:4">
      <c r="B5" s="3" t="s">
        <v>7</v>
      </c>
      <c r="C5" s="3" t="s">
        <v>102</v>
      </c>
    </row>
    <row r="6" spans="1:4">
      <c r="C6" s="3" t="s">
        <v>103</v>
      </c>
    </row>
    <row r="7" spans="1:4">
      <c r="C7" s="3" t="s">
        <v>181</v>
      </c>
    </row>
    <row r="9" spans="1:4">
      <c r="B9" s="3" t="s">
        <v>8</v>
      </c>
      <c r="C9" s="3" t="s">
        <v>114</v>
      </c>
    </row>
    <row r="10" spans="1:4">
      <c r="D10" s="3" t="s">
        <v>182</v>
      </c>
    </row>
    <row r="11" spans="1:4">
      <c r="D11" s="3" t="s">
        <v>194</v>
      </c>
    </row>
  </sheetData>
  <hyperlinks>
    <hyperlink ref="A1" location="Temario!A1" display="Volv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zoomScale="60" zoomScaleNormal="60" workbookViewId="0">
      <selection activeCell="L11" sqref="L11"/>
    </sheetView>
  </sheetViews>
  <sheetFormatPr defaultColWidth="11.42578125" defaultRowHeight="14.25"/>
  <cols>
    <col min="1" max="1" width="9.42578125" style="22" customWidth="1"/>
    <col min="2" max="9" width="11.42578125" style="22"/>
    <col min="10" max="10" width="4.85546875" style="22" customWidth="1"/>
    <col min="11" max="11" width="31.28515625" style="22" customWidth="1"/>
    <col min="12" max="12" width="14.7109375" style="22" customWidth="1"/>
    <col min="13" max="13" width="18.7109375" style="22" customWidth="1"/>
    <col min="14" max="14" width="14.140625" style="22" customWidth="1"/>
    <col min="15" max="15" width="3.5703125" style="22" customWidth="1"/>
    <col min="16" max="16" width="11.42578125" style="22"/>
    <col min="17" max="17" width="34" style="22" customWidth="1"/>
    <col min="18" max="18" width="44.140625" style="22" customWidth="1"/>
    <col min="19" max="21" width="11.42578125" style="22"/>
    <col min="22" max="22" width="13.85546875" style="22" customWidth="1"/>
    <col min="23" max="23" width="0.7109375" style="22" customWidth="1"/>
    <col min="24" max="16384" width="11.42578125" style="22"/>
  </cols>
  <sheetData>
    <row r="1" spans="1:15" ht="15">
      <c r="A1" s="4" t="s">
        <v>107</v>
      </c>
    </row>
    <row r="4" spans="1:15" ht="15" thickBot="1"/>
    <row r="5" spans="1:15" ht="15">
      <c r="K5" s="84" t="s">
        <v>44</v>
      </c>
      <c r="L5" s="85"/>
      <c r="M5" s="85"/>
      <c r="N5" s="23"/>
      <c r="O5" s="24"/>
    </row>
    <row r="6" spans="1:15" ht="15">
      <c r="K6" s="25"/>
      <c r="L6" s="83" t="s">
        <v>56</v>
      </c>
      <c r="M6" s="83"/>
      <c r="N6" s="26"/>
      <c r="O6" s="27"/>
    </row>
    <row r="7" spans="1:15" ht="15">
      <c r="K7" s="28" t="s">
        <v>2</v>
      </c>
      <c r="L7" s="29" t="s">
        <v>48</v>
      </c>
      <c r="M7" s="29" t="s">
        <v>51</v>
      </c>
      <c r="N7" s="26"/>
      <c r="O7" s="27"/>
    </row>
    <row r="8" spans="1:15">
      <c r="K8" s="25"/>
      <c r="L8" s="26"/>
      <c r="M8" s="26"/>
      <c r="N8" s="26"/>
      <c r="O8" s="27"/>
    </row>
    <row r="9" spans="1:15">
      <c r="K9" s="25" t="s">
        <v>38</v>
      </c>
      <c r="L9" s="30" t="s">
        <v>49</v>
      </c>
      <c r="M9" s="30" t="s">
        <v>50</v>
      </c>
      <c r="N9" s="26" t="s">
        <v>52</v>
      </c>
      <c r="O9" s="27"/>
    </row>
    <row r="10" spans="1:15">
      <c r="K10" s="25" t="s">
        <v>39</v>
      </c>
      <c r="L10" s="30" t="s">
        <v>49</v>
      </c>
      <c r="M10" s="30" t="s">
        <v>50</v>
      </c>
      <c r="N10" s="26" t="s">
        <v>52</v>
      </c>
      <c r="O10" s="27"/>
    </row>
    <row r="11" spans="1:15">
      <c r="K11" s="25" t="s">
        <v>45</v>
      </c>
      <c r="L11" s="30" t="s">
        <v>49</v>
      </c>
      <c r="M11" s="31">
        <v>43830</v>
      </c>
      <c r="N11" s="26" t="s">
        <v>53</v>
      </c>
      <c r="O11" s="27"/>
    </row>
    <row r="12" spans="1:15">
      <c r="K12" s="25" t="s">
        <v>46</v>
      </c>
      <c r="L12" s="30" t="s">
        <v>49</v>
      </c>
      <c r="M12" s="31">
        <v>43830</v>
      </c>
      <c r="N12" s="26" t="s">
        <v>53</v>
      </c>
      <c r="O12" s="27"/>
    </row>
    <row r="13" spans="1:15">
      <c r="K13" s="25" t="s">
        <v>47</v>
      </c>
      <c r="L13" s="31">
        <v>43831</v>
      </c>
      <c r="M13" s="30" t="s">
        <v>50</v>
      </c>
      <c r="N13" s="26" t="s">
        <v>54</v>
      </c>
      <c r="O13" s="27"/>
    </row>
    <row r="14" spans="1:15">
      <c r="K14" s="25" t="s">
        <v>33</v>
      </c>
      <c r="L14" s="31">
        <v>43739</v>
      </c>
      <c r="M14" s="31">
        <v>44561</v>
      </c>
      <c r="N14" s="26" t="s">
        <v>55</v>
      </c>
      <c r="O14" s="27"/>
    </row>
    <row r="15" spans="1:15">
      <c r="K15" s="25" t="s">
        <v>34</v>
      </c>
      <c r="L15" s="31">
        <v>43739</v>
      </c>
      <c r="M15" s="31">
        <v>44561</v>
      </c>
      <c r="N15" s="26" t="s">
        <v>55</v>
      </c>
      <c r="O15" s="27"/>
    </row>
    <row r="16" spans="1:15" ht="15" thickBot="1">
      <c r="K16" s="32"/>
      <c r="L16" s="33"/>
      <c r="M16" s="33"/>
      <c r="N16" s="33"/>
      <c r="O16" s="34"/>
    </row>
    <row r="20" spans="11:23" ht="15" thickBot="1"/>
    <row r="21" spans="11:23" ht="15">
      <c r="K21" s="86" t="s">
        <v>64</v>
      </c>
      <c r="L21" s="87"/>
      <c r="M21" s="87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11:23" ht="15">
      <c r="K22" s="37"/>
      <c r="L22" s="88" t="s">
        <v>56</v>
      </c>
      <c r="M22" s="88"/>
      <c r="N22" s="38"/>
      <c r="O22" s="38"/>
      <c r="P22" s="38"/>
      <c r="Q22" s="38"/>
      <c r="R22" s="38"/>
      <c r="S22" s="38"/>
      <c r="T22" s="38"/>
      <c r="U22" s="38"/>
      <c r="V22" s="38"/>
      <c r="W22" s="39"/>
    </row>
    <row r="23" spans="11:23" ht="15">
      <c r="K23" s="40" t="s">
        <v>2</v>
      </c>
      <c r="L23" s="41" t="s">
        <v>48</v>
      </c>
      <c r="M23" s="41" t="s">
        <v>51</v>
      </c>
      <c r="N23" s="42" t="s">
        <v>57</v>
      </c>
      <c r="O23" s="42" t="s">
        <v>58</v>
      </c>
      <c r="P23" s="42"/>
      <c r="Q23" s="42"/>
      <c r="R23" s="42" t="s">
        <v>61</v>
      </c>
      <c r="S23" s="42" t="s">
        <v>62</v>
      </c>
      <c r="T23" s="42"/>
      <c r="U23" s="38"/>
      <c r="V23" s="38"/>
      <c r="W23" s="39"/>
    </row>
    <row r="24" spans="11:23">
      <c r="K24" s="37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</row>
    <row r="25" spans="11:23">
      <c r="K25" s="37" t="s">
        <v>38</v>
      </c>
      <c r="L25" s="43" t="s">
        <v>49</v>
      </c>
      <c r="M25" s="43" t="s">
        <v>50</v>
      </c>
      <c r="N25" s="38" t="s">
        <v>52</v>
      </c>
      <c r="O25" s="38" t="s">
        <v>52</v>
      </c>
      <c r="P25" s="38"/>
      <c r="Q25" s="38"/>
      <c r="R25" s="38" t="s">
        <v>52</v>
      </c>
      <c r="S25" s="38" t="s">
        <v>52</v>
      </c>
      <c r="T25" s="38"/>
      <c r="U25" s="38"/>
      <c r="V25" s="38"/>
      <c r="W25" s="39"/>
    </row>
    <row r="26" spans="11:23">
      <c r="K26" s="37" t="s">
        <v>39</v>
      </c>
      <c r="L26" s="43" t="s">
        <v>49</v>
      </c>
      <c r="M26" s="43" t="s">
        <v>50</v>
      </c>
      <c r="N26" s="38" t="s">
        <v>52</v>
      </c>
      <c r="O26" s="38" t="s">
        <v>52</v>
      </c>
      <c r="P26" s="38"/>
      <c r="Q26" s="38"/>
      <c r="R26" s="38" t="s">
        <v>52</v>
      </c>
      <c r="S26" s="38" t="s">
        <v>52</v>
      </c>
      <c r="T26" s="38"/>
      <c r="U26" s="38"/>
      <c r="V26" s="38"/>
      <c r="W26" s="39"/>
    </row>
    <row r="27" spans="11:23">
      <c r="K27" s="37" t="s">
        <v>45</v>
      </c>
      <c r="L27" s="43" t="s">
        <v>49</v>
      </c>
      <c r="M27" s="44">
        <v>43830</v>
      </c>
      <c r="N27" s="38" t="s">
        <v>52</v>
      </c>
      <c r="O27" s="38" t="s">
        <v>59</v>
      </c>
      <c r="P27" s="38"/>
      <c r="Q27" s="38"/>
      <c r="R27" s="38" t="s">
        <v>60</v>
      </c>
      <c r="S27" s="38" t="s">
        <v>60</v>
      </c>
      <c r="T27" s="38"/>
      <c r="U27" s="38"/>
      <c r="V27" s="38"/>
      <c r="W27" s="39"/>
    </row>
    <row r="28" spans="11:23">
      <c r="K28" s="37" t="s">
        <v>46</v>
      </c>
      <c r="L28" s="43" t="s">
        <v>49</v>
      </c>
      <c r="M28" s="44">
        <v>43830</v>
      </c>
      <c r="N28" s="38" t="s">
        <v>52</v>
      </c>
      <c r="O28" s="38" t="s">
        <v>59</v>
      </c>
      <c r="P28" s="38"/>
      <c r="Q28" s="38"/>
      <c r="R28" s="38" t="s">
        <v>60</v>
      </c>
      <c r="S28" s="38" t="s">
        <v>60</v>
      </c>
      <c r="T28" s="38"/>
      <c r="U28" s="38"/>
      <c r="V28" s="38"/>
      <c r="W28" s="39"/>
    </row>
    <row r="29" spans="11:23">
      <c r="K29" s="37" t="s">
        <v>47</v>
      </c>
      <c r="L29" s="44">
        <v>43831</v>
      </c>
      <c r="M29" s="43" t="s">
        <v>50</v>
      </c>
      <c r="N29" s="38" t="s">
        <v>69</v>
      </c>
      <c r="O29" s="38" t="s">
        <v>69</v>
      </c>
      <c r="P29" s="38"/>
      <c r="Q29" s="38"/>
      <c r="R29" s="38" t="s">
        <v>71</v>
      </c>
      <c r="S29" s="38" t="s">
        <v>52</v>
      </c>
      <c r="T29" s="38"/>
      <c r="U29" s="38"/>
      <c r="V29" s="38"/>
      <c r="W29" s="39"/>
    </row>
    <row r="30" spans="11:23">
      <c r="K30" s="37" t="s">
        <v>33</v>
      </c>
      <c r="L30" s="44">
        <v>43739</v>
      </c>
      <c r="M30" s="44">
        <v>44561</v>
      </c>
      <c r="N30" s="38" t="s">
        <v>60</v>
      </c>
      <c r="O30" s="38" t="s">
        <v>72</v>
      </c>
      <c r="P30" s="38"/>
      <c r="Q30" s="38"/>
      <c r="R30" s="38" t="s">
        <v>52</v>
      </c>
      <c r="S30" s="38" t="s">
        <v>63</v>
      </c>
      <c r="T30" s="38"/>
      <c r="U30" s="38"/>
      <c r="V30" s="38"/>
      <c r="W30" s="39"/>
    </row>
    <row r="31" spans="11:23">
      <c r="K31" s="37" t="s">
        <v>34</v>
      </c>
      <c r="L31" s="44">
        <v>43739</v>
      </c>
      <c r="M31" s="44">
        <v>44561</v>
      </c>
      <c r="N31" s="38" t="s">
        <v>60</v>
      </c>
      <c r="O31" s="38" t="s">
        <v>72</v>
      </c>
      <c r="P31" s="38"/>
      <c r="Q31" s="38"/>
      <c r="R31" s="38" t="s">
        <v>52</v>
      </c>
      <c r="S31" s="38" t="s">
        <v>63</v>
      </c>
      <c r="T31" s="38"/>
      <c r="U31" s="38"/>
      <c r="V31" s="38"/>
      <c r="W31" s="39"/>
    </row>
    <row r="32" spans="11:23" ht="15" thickBot="1"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7"/>
    </row>
  </sheetData>
  <mergeCells count="4">
    <mergeCell ref="L6:M6"/>
    <mergeCell ref="K5:M5"/>
    <mergeCell ref="K21:M21"/>
    <mergeCell ref="L22:M22"/>
  </mergeCells>
  <hyperlinks>
    <hyperlink ref="A1" location="Temario!A1" display="Volver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AC70"/>
  <sheetViews>
    <sheetView topLeftCell="K41" zoomScale="90" zoomScaleNormal="90" workbookViewId="0">
      <selection activeCell="A66" sqref="A66:XFD66"/>
    </sheetView>
  </sheetViews>
  <sheetFormatPr defaultColWidth="11.5703125" defaultRowHeight="15"/>
  <cols>
    <col min="1" max="1" width="30.28515625" style="3" customWidth="1"/>
    <col min="2" max="2" width="14.42578125" style="3" bestFit="1" customWidth="1"/>
    <col min="3" max="4" width="11.5703125" style="3"/>
    <col min="5" max="6" width="12.42578125" style="3" bestFit="1" customWidth="1"/>
    <col min="7" max="7" width="11.5703125" style="3"/>
    <col min="8" max="8" width="14.42578125" style="3" bestFit="1" customWidth="1"/>
    <col min="9" max="9" width="11.5703125" style="3"/>
    <col min="10" max="10" width="14.42578125" style="3" bestFit="1" customWidth="1"/>
    <col min="11" max="11" width="14.28515625" style="3" bestFit="1" customWidth="1"/>
    <col min="12" max="12" width="14.28515625" style="3" customWidth="1"/>
    <col min="13" max="13" width="26.85546875" style="3" bestFit="1" customWidth="1"/>
    <col min="14" max="14" width="14" style="3" bestFit="1" customWidth="1"/>
    <col min="15" max="15" width="11.5703125" style="3"/>
    <col min="16" max="16" width="14" style="3" bestFit="1" customWidth="1"/>
    <col min="17" max="22" width="11.5703125" style="3"/>
    <col min="23" max="23" width="14" style="3" bestFit="1" customWidth="1"/>
    <col min="24" max="24" width="20.28515625" style="3" bestFit="1" customWidth="1"/>
    <col min="25" max="25" width="14.7109375" style="3" customWidth="1"/>
    <col min="26" max="26" width="13.7109375" style="3" customWidth="1"/>
    <col min="27" max="16384" width="11.5703125" style="3"/>
  </cols>
  <sheetData>
    <row r="2" spans="1:26">
      <c r="A2" s="89" t="s">
        <v>173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>
      <c r="A3" s="14" t="s">
        <v>158</v>
      </c>
    </row>
    <row r="4" spans="1:26">
      <c r="A4" s="3" t="s">
        <v>162</v>
      </c>
      <c r="B4" s="54">
        <v>1000000</v>
      </c>
    </row>
    <row r="5" spans="1:26">
      <c r="A5" s="3" t="s">
        <v>159</v>
      </c>
      <c r="B5" s="55">
        <v>43748</v>
      </c>
      <c r="C5" s="3" t="s">
        <v>160</v>
      </c>
      <c r="E5" s="56">
        <v>8.9999999999999993E-3</v>
      </c>
    </row>
    <row r="6" spans="1:26">
      <c r="A6" s="3" t="s">
        <v>169</v>
      </c>
      <c r="B6" s="55">
        <v>43748</v>
      </c>
      <c r="E6" s="56"/>
    </row>
    <row r="7" spans="1:26">
      <c r="A7" s="3" t="s">
        <v>163</v>
      </c>
      <c r="B7" s="55" t="s">
        <v>164</v>
      </c>
      <c r="E7" s="56"/>
    </row>
    <row r="8" spans="1:26">
      <c r="A8" s="3" t="s">
        <v>170</v>
      </c>
      <c r="B8" s="55">
        <v>43830</v>
      </c>
    </row>
    <row r="9" spans="1:26">
      <c r="A9" s="3" t="s">
        <v>171</v>
      </c>
      <c r="B9" s="55">
        <v>44196</v>
      </c>
      <c r="C9" s="3" t="s">
        <v>160</v>
      </c>
      <c r="E9" s="56">
        <v>1.2E-2</v>
      </c>
      <c r="F9" s="3" t="s">
        <v>172</v>
      </c>
    </row>
    <row r="10" spans="1:26">
      <c r="B10" s="55"/>
    </row>
    <row r="11" spans="1:26">
      <c r="A11" s="3" t="s">
        <v>161</v>
      </c>
    </row>
    <row r="12" spans="1:26">
      <c r="A12" s="3" t="s">
        <v>162</v>
      </c>
      <c r="B12" s="57">
        <f>B4</f>
        <v>1000000</v>
      </c>
    </row>
    <row r="13" spans="1:26">
      <c r="A13" s="58" t="s">
        <v>167</v>
      </c>
      <c r="B13" s="57">
        <f>B12*50%</f>
        <v>500000</v>
      </c>
    </row>
    <row r="14" spans="1:26">
      <c r="A14" s="3" t="s">
        <v>168</v>
      </c>
      <c r="B14" s="57">
        <f>B12-B13</f>
        <v>500000</v>
      </c>
    </row>
    <row r="16" spans="1:26" ht="15.75" thickBot="1"/>
    <row r="17" spans="1:29">
      <c r="A17" s="59" t="s">
        <v>115</v>
      </c>
      <c r="B17" s="5" t="s">
        <v>166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9">
      <c r="A18" s="7"/>
      <c r="B18" s="8"/>
      <c r="C18" s="8"/>
      <c r="D18" s="8"/>
      <c r="E18" s="8" t="s">
        <v>117</v>
      </c>
      <c r="F18" s="8"/>
      <c r="G18" s="8" t="s">
        <v>118</v>
      </c>
      <c r="H18" s="8"/>
      <c r="I18" s="8" t="s">
        <v>119</v>
      </c>
      <c r="J18" s="8" t="s">
        <v>41</v>
      </c>
      <c r="K18" s="8" t="s">
        <v>120</v>
      </c>
      <c r="L18" s="8" t="s">
        <v>2</v>
      </c>
      <c r="M18" s="8" t="s">
        <v>120</v>
      </c>
      <c r="N18" s="8" t="s">
        <v>2</v>
      </c>
      <c r="O18" s="8"/>
      <c r="P18" s="8" t="s">
        <v>121</v>
      </c>
      <c r="Q18" s="8"/>
      <c r="R18" s="8" t="s">
        <v>122</v>
      </c>
      <c r="S18" s="8" t="s">
        <v>123</v>
      </c>
      <c r="T18" s="8" t="s">
        <v>122</v>
      </c>
      <c r="U18" s="8" t="s">
        <v>124</v>
      </c>
      <c r="V18" s="8" t="s">
        <v>122</v>
      </c>
      <c r="W18" s="8"/>
      <c r="X18" s="8"/>
      <c r="Y18" s="8" t="s">
        <v>2</v>
      </c>
      <c r="Z18" s="9" t="s">
        <v>41</v>
      </c>
    </row>
    <row r="19" spans="1:29">
      <c r="A19" s="7" t="s">
        <v>125</v>
      </c>
      <c r="B19" s="8"/>
      <c r="C19" s="8"/>
      <c r="D19" s="8" t="s">
        <v>126</v>
      </c>
      <c r="E19" s="8" t="s">
        <v>127</v>
      </c>
      <c r="F19" s="8" t="s">
        <v>128</v>
      </c>
      <c r="G19" s="8" t="s">
        <v>129</v>
      </c>
      <c r="H19" s="8" t="s">
        <v>41</v>
      </c>
      <c r="I19" s="8" t="s">
        <v>130</v>
      </c>
      <c r="J19" s="8" t="s">
        <v>131</v>
      </c>
      <c r="K19" s="8" t="s">
        <v>2</v>
      </c>
      <c r="L19" s="8" t="s">
        <v>132</v>
      </c>
      <c r="M19" s="8" t="s">
        <v>2</v>
      </c>
      <c r="N19" s="8" t="s">
        <v>132</v>
      </c>
      <c r="O19" s="8" t="s">
        <v>126</v>
      </c>
      <c r="P19" s="8" t="s">
        <v>133</v>
      </c>
      <c r="Q19" s="8" t="s">
        <v>126</v>
      </c>
      <c r="R19" s="8" t="s">
        <v>134</v>
      </c>
      <c r="S19" s="8" t="s">
        <v>135</v>
      </c>
      <c r="T19" s="8" t="s">
        <v>136</v>
      </c>
      <c r="U19" s="8" t="s">
        <v>137</v>
      </c>
      <c r="V19" s="8" t="s">
        <v>138</v>
      </c>
      <c r="W19" s="8" t="s">
        <v>2</v>
      </c>
      <c r="X19" s="8" t="s">
        <v>2</v>
      </c>
      <c r="Y19" s="8" t="s">
        <v>132</v>
      </c>
      <c r="Z19" s="9" t="s">
        <v>139</v>
      </c>
    </row>
    <row r="20" spans="1:29">
      <c r="A20" s="7" t="s">
        <v>140</v>
      </c>
      <c r="B20" s="8" t="s">
        <v>141</v>
      </c>
      <c r="C20" s="8" t="s">
        <v>142</v>
      </c>
      <c r="D20" s="8" t="s">
        <v>143</v>
      </c>
      <c r="E20" s="8" t="s">
        <v>144</v>
      </c>
      <c r="F20" s="8" t="s">
        <v>145</v>
      </c>
      <c r="G20" s="8" t="s">
        <v>146</v>
      </c>
      <c r="H20" s="8" t="s">
        <v>131</v>
      </c>
      <c r="I20" s="8"/>
      <c r="J20" s="8" t="s">
        <v>147</v>
      </c>
      <c r="K20" s="8" t="s">
        <v>148</v>
      </c>
      <c r="L20" s="8" t="s">
        <v>148</v>
      </c>
      <c r="M20" s="8" t="s">
        <v>149</v>
      </c>
      <c r="N20" s="8" t="s">
        <v>150</v>
      </c>
      <c r="O20" s="8" t="s">
        <v>151</v>
      </c>
      <c r="P20" s="8" t="s">
        <v>152</v>
      </c>
      <c r="Q20" s="8" t="s">
        <v>153</v>
      </c>
      <c r="R20" s="8" t="s">
        <v>154</v>
      </c>
      <c r="S20" s="8" t="s">
        <v>154</v>
      </c>
      <c r="T20" s="8" t="s">
        <v>154</v>
      </c>
      <c r="U20" s="8" t="s">
        <v>154</v>
      </c>
      <c r="V20" s="8" t="s">
        <v>154</v>
      </c>
      <c r="W20" s="8" t="s">
        <v>155</v>
      </c>
      <c r="X20" s="8" t="s">
        <v>146</v>
      </c>
      <c r="Y20" s="8" t="s">
        <v>165</v>
      </c>
      <c r="Z20" s="9">
        <v>2019</v>
      </c>
    </row>
    <row r="21" spans="1:29">
      <c r="A21" s="7"/>
      <c r="B21" s="8">
        <v>1</v>
      </c>
      <c r="C21" s="8" t="s">
        <v>157</v>
      </c>
      <c r="D21" s="65">
        <v>43748</v>
      </c>
      <c r="E21" s="66">
        <f>B4</f>
        <v>1000000</v>
      </c>
      <c r="F21" s="66">
        <f>E21</f>
        <v>1000000</v>
      </c>
      <c r="G21" s="8">
        <v>1.0089999999999999</v>
      </c>
      <c r="H21" s="67">
        <f>F21*G21</f>
        <v>1008999.9999999999</v>
      </c>
      <c r="I21" s="8">
        <v>0</v>
      </c>
      <c r="J21" s="68">
        <f>H21-I21</f>
        <v>1008999.9999999999</v>
      </c>
      <c r="K21" s="8"/>
      <c r="L21" s="8">
        <v>0</v>
      </c>
      <c r="M21" s="8" t="s">
        <v>38</v>
      </c>
      <c r="N21" s="8">
        <v>0</v>
      </c>
      <c r="O21" s="65">
        <v>43748</v>
      </c>
      <c r="P21" s="68">
        <f>B4*50%*1.009</f>
        <v>504499.99999999994</v>
      </c>
      <c r="Q21" s="8"/>
      <c r="R21" s="8">
        <v>24</v>
      </c>
      <c r="S21" s="8">
        <v>0</v>
      </c>
      <c r="T21" s="8">
        <f>R21-S21</f>
        <v>24</v>
      </c>
      <c r="U21" s="8">
        <v>3</v>
      </c>
      <c r="V21" s="8">
        <f>T21-U21</f>
        <v>21</v>
      </c>
      <c r="W21" s="68">
        <f>P21/R21</f>
        <v>21020.833333333332</v>
      </c>
      <c r="X21" s="68">
        <f>W21*3</f>
        <v>63062.5</v>
      </c>
      <c r="Y21" s="68">
        <f>X21+X22</f>
        <v>567562.5</v>
      </c>
      <c r="Z21" s="69">
        <f>J21-Y21</f>
        <v>441437.49999999988</v>
      </c>
    </row>
    <row r="22" spans="1:29" ht="15.75" thickBot="1">
      <c r="A22" s="10"/>
      <c r="B22" s="11"/>
      <c r="C22" s="11"/>
      <c r="D22" s="11"/>
      <c r="E22" s="61"/>
      <c r="F22" s="61"/>
      <c r="G22" s="11"/>
      <c r="H22" s="11"/>
      <c r="I22" s="11"/>
      <c r="J22" s="11"/>
      <c r="K22" s="11"/>
      <c r="L22" s="11"/>
      <c r="M22" s="11" t="s">
        <v>95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63">
        <f>50%*J21</f>
        <v>504499.99999999994</v>
      </c>
      <c r="Y22" s="11"/>
      <c r="Z22" s="12"/>
    </row>
    <row r="23" spans="1:29" customFormat="1">
      <c r="B23">
        <v>1</v>
      </c>
      <c r="C23" t="s">
        <v>257</v>
      </c>
      <c r="D23" s="90">
        <v>43748</v>
      </c>
      <c r="E23" s="91">
        <v>1000000</v>
      </c>
      <c r="F23" s="91">
        <v>1000000</v>
      </c>
      <c r="G23" s="92">
        <v>1.0089999999999999</v>
      </c>
      <c r="H23" s="91">
        <v>1009000</v>
      </c>
      <c r="I23" s="91">
        <v>0</v>
      </c>
      <c r="J23" s="91">
        <v>1009000</v>
      </c>
      <c r="K23" s="91"/>
      <c r="L23">
        <v>0</v>
      </c>
      <c r="M23" s="91" t="s">
        <v>261</v>
      </c>
      <c r="N23">
        <v>0</v>
      </c>
      <c r="O23" s="94">
        <v>43748</v>
      </c>
      <c r="P23" s="91">
        <v>504500</v>
      </c>
      <c r="Q23" s="91"/>
      <c r="R23" s="95">
        <v>24</v>
      </c>
      <c r="S23" s="91"/>
      <c r="T23">
        <v>24</v>
      </c>
      <c r="U23">
        <v>3</v>
      </c>
      <c r="V23">
        <v>21</v>
      </c>
      <c r="W23" s="91">
        <v>21021</v>
      </c>
      <c r="X23" s="96" t="s">
        <v>266</v>
      </c>
      <c r="Y23" s="91">
        <v>567563</v>
      </c>
      <c r="Z23" s="91">
        <v>441437</v>
      </c>
      <c r="AA23" s="91"/>
      <c r="AB23" s="91"/>
      <c r="AC23" s="91"/>
    </row>
    <row r="24" spans="1:29" customFormat="1">
      <c r="B24">
        <v>1</v>
      </c>
      <c r="C24" t="s">
        <v>257</v>
      </c>
      <c r="D24" s="90">
        <v>43748</v>
      </c>
      <c r="E24" s="91">
        <v>1000000</v>
      </c>
      <c r="F24" s="91">
        <v>1000000</v>
      </c>
      <c r="G24">
        <v>1.0089999999999999</v>
      </c>
      <c r="H24" s="91">
        <v>1009000</v>
      </c>
      <c r="I24">
        <v>0</v>
      </c>
      <c r="J24" s="91">
        <v>1009000</v>
      </c>
      <c r="L24">
        <v>0</v>
      </c>
      <c r="M24" t="s">
        <v>261</v>
      </c>
      <c r="N24">
        <v>0</v>
      </c>
      <c r="O24" s="90">
        <v>43748</v>
      </c>
      <c r="P24" s="91">
        <v>504500</v>
      </c>
      <c r="R24">
        <v>24</v>
      </c>
      <c r="T24">
        <v>24</v>
      </c>
      <c r="U24">
        <v>3</v>
      </c>
      <c r="V24">
        <v>21</v>
      </c>
      <c r="W24" s="91">
        <v>21021</v>
      </c>
      <c r="X24" t="s">
        <v>266</v>
      </c>
      <c r="Y24" s="91">
        <v>567563</v>
      </c>
      <c r="Z24" s="91">
        <v>441437</v>
      </c>
    </row>
    <row r="25" spans="1:29" ht="15.75" thickBot="1"/>
    <row r="26" spans="1:29">
      <c r="A26" s="59" t="s">
        <v>115</v>
      </c>
      <c r="B26" s="5" t="s">
        <v>116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</row>
    <row r="27" spans="1:29">
      <c r="A27" s="7"/>
      <c r="B27" s="8"/>
      <c r="C27" s="8"/>
      <c r="D27" s="8"/>
      <c r="E27" s="8" t="s">
        <v>117</v>
      </c>
      <c r="F27" s="8"/>
      <c r="G27" s="8" t="s">
        <v>118</v>
      </c>
      <c r="H27" s="8"/>
      <c r="I27" s="8" t="s">
        <v>119</v>
      </c>
      <c r="J27" s="8" t="s">
        <v>41</v>
      </c>
      <c r="K27" s="8" t="s">
        <v>120</v>
      </c>
      <c r="L27" s="8" t="s">
        <v>2</v>
      </c>
      <c r="M27" s="8" t="s">
        <v>120</v>
      </c>
      <c r="N27" s="8" t="s">
        <v>2</v>
      </c>
      <c r="O27" s="8"/>
      <c r="P27" s="8" t="s">
        <v>121</v>
      </c>
      <c r="Q27" s="8"/>
      <c r="R27" s="8" t="s">
        <v>122</v>
      </c>
      <c r="S27" s="8" t="s">
        <v>123</v>
      </c>
      <c r="T27" s="8" t="s">
        <v>122</v>
      </c>
      <c r="U27" s="8" t="s">
        <v>124</v>
      </c>
      <c r="V27" s="8" t="s">
        <v>122</v>
      </c>
      <c r="W27" s="8"/>
      <c r="X27" s="8"/>
      <c r="Y27" s="8" t="s">
        <v>2</v>
      </c>
      <c r="Z27" s="9" t="s">
        <v>41</v>
      </c>
    </row>
    <row r="28" spans="1:29">
      <c r="A28" s="7" t="s">
        <v>125</v>
      </c>
      <c r="B28" s="8"/>
      <c r="C28" s="8"/>
      <c r="D28" s="8" t="s">
        <v>126</v>
      </c>
      <c r="E28" s="8" t="s">
        <v>127</v>
      </c>
      <c r="F28" s="8" t="s">
        <v>128</v>
      </c>
      <c r="G28" s="8" t="s">
        <v>129</v>
      </c>
      <c r="H28" s="8" t="s">
        <v>41</v>
      </c>
      <c r="I28" s="8" t="s">
        <v>130</v>
      </c>
      <c r="J28" s="8" t="s">
        <v>131</v>
      </c>
      <c r="K28" s="8" t="s">
        <v>2</v>
      </c>
      <c r="L28" s="8" t="s">
        <v>132</v>
      </c>
      <c r="M28" s="8" t="s">
        <v>2</v>
      </c>
      <c r="N28" s="8" t="s">
        <v>132</v>
      </c>
      <c r="O28" s="8" t="s">
        <v>126</v>
      </c>
      <c r="P28" s="8" t="s">
        <v>133</v>
      </c>
      <c r="Q28" s="8" t="s">
        <v>126</v>
      </c>
      <c r="R28" s="8" t="s">
        <v>134</v>
      </c>
      <c r="S28" s="8" t="s">
        <v>135</v>
      </c>
      <c r="T28" s="8" t="s">
        <v>136</v>
      </c>
      <c r="U28" s="8" t="s">
        <v>137</v>
      </c>
      <c r="V28" s="8" t="s">
        <v>138</v>
      </c>
      <c r="W28" s="8" t="s">
        <v>2</v>
      </c>
      <c r="X28" s="8" t="s">
        <v>2</v>
      </c>
      <c r="Y28" s="8" t="s">
        <v>132</v>
      </c>
      <c r="Z28" s="9" t="s">
        <v>139</v>
      </c>
    </row>
    <row r="29" spans="1:29">
      <c r="A29" s="7" t="s">
        <v>140</v>
      </c>
      <c r="B29" s="8" t="s">
        <v>141</v>
      </c>
      <c r="C29" s="8" t="s">
        <v>142</v>
      </c>
      <c r="D29" s="8" t="s">
        <v>143</v>
      </c>
      <c r="E29" s="8" t="s">
        <v>144</v>
      </c>
      <c r="F29" s="8" t="s">
        <v>145</v>
      </c>
      <c r="G29" s="8" t="s">
        <v>146</v>
      </c>
      <c r="H29" s="8" t="s">
        <v>131</v>
      </c>
      <c r="I29" s="8"/>
      <c r="J29" s="8" t="s">
        <v>147</v>
      </c>
      <c r="K29" s="8" t="s">
        <v>148</v>
      </c>
      <c r="L29" s="8" t="s">
        <v>148</v>
      </c>
      <c r="M29" s="8" t="s">
        <v>149</v>
      </c>
      <c r="N29" s="8" t="s">
        <v>150</v>
      </c>
      <c r="O29" s="8" t="s">
        <v>151</v>
      </c>
      <c r="P29" s="8" t="s">
        <v>152</v>
      </c>
      <c r="Q29" s="8" t="s">
        <v>153</v>
      </c>
      <c r="R29" s="8" t="s">
        <v>154</v>
      </c>
      <c r="S29" s="8" t="s">
        <v>154</v>
      </c>
      <c r="T29" s="8" t="s">
        <v>154</v>
      </c>
      <c r="U29" s="8" t="s">
        <v>154</v>
      </c>
      <c r="V29" s="8" t="s">
        <v>154</v>
      </c>
      <c r="W29" s="8" t="s">
        <v>155</v>
      </c>
      <c r="X29" s="8" t="s">
        <v>146</v>
      </c>
      <c r="Y29" s="8" t="s">
        <v>156</v>
      </c>
      <c r="Z29" s="9" t="s">
        <v>156</v>
      </c>
    </row>
    <row r="30" spans="1:29">
      <c r="A30" s="7"/>
      <c r="B30" s="8">
        <v>1</v>
      </c>
      <c r="C30" s="8" t="s">
        <v>157</v>
      </c>
      <c r="D30" s="65">
        <v>43748</v>
      </c>
      <c r="E30" s="66">
        <f>E21</f>
        <v>1000000</v>
      </c>
      <c r="F30" s="66">
        <f>J21</f>
        <v>1008999.9999999999</v>
      </c>
      <c r="G30" s="8">
        <v>1.012</v>
      </c>
      <c r="H30" s="67">
        <f>F30*G30</f>
        <v>1021107.9999999999</v>
      </c>
      <c r="I30" s="8">
        <v>0</v>
      </c>
      <c r="J30" s="68">
        <f>H30-I30</f>
        <v>1021107.9999999999</v>
      </c>
      <c r="K30" s="8" t="s">
        <v>38</v>
      </c>
      <c r="L30" s="68">
        <f>Y21</f>
        <v>567562.5</v>
      </c>
      <c r="M30" s="8" t="s">
        <v>38</v>
      </c>
      <c r="N30" s="68">
        <f>L30*1.012</f>
        <v>574373.25</v>
      </c>
      <c r="O30" s="65">
        <v>43748</v>
      </c>
      <c r="P30" s="68">
        <f>J30-N30</f>
        <v>446734.74999999988</v>
      </c>
      <c r="Q30" s="8"/>
      <c r="R30" s="8">
        <v>24</v>
      </c>
      <c r="S30" s="8">
        <f>U21</f>
        <v>3</v>
      </c>
      <c r="T30" s="8">
        <f>R30-S30</f>
        <v>21</v>
      </c>
      <c r="U30" s="8">
        <v>12</v>
      </c>
      <c r="V30" s="8">
        <f>T30-U30</f>
        <v>9</v>
      </c>
      <c r="W30" s="68">
        <f>P30/U30</f>
        <v>37227.895833333321</v>
      </c>
      <c r="X30" s="68">
        <f>W30*9</f>
        <v>335051.06249999988</v>
      </c>
      <c r="Y30" s="68">
        <f>X30+N30</f>
        <v>909424.31249999988</v>
      </c>
      <c r="Z30" s="69">
        <f>H30-Y30</f>
        <v>111683.6875</v>
      </c>
    </row>
    <row r="31" spans="1:29" ht="15.75" thickBo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 t="s">
        <v>95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spans="1:29" customFormat="1">
      <c r="B32">
        <v>1</v>
      </c>
      <c r="C32" t="s">
        <v>257</v>
      </c>
      <c r="D32" s="90">
        <v>43748</v>
      </c>
      <c r="E32" s="91">
        <v>1000000</v>
      </c>
      <c r="F32" s="91">
        <v>1009000</v>
      </c>
      <c r="G32" s="93">
        <v>1.0149999999999999</v>
      </c>
      <c r="H32" s="91">
        <v>1024135</v>
      </c>
      <c r="I32" s="91">
        <v>0</v>
      </c>
      <c r="J32" s="91">
        <v>1024135</v>
      </c>
      <c r="K32" s="91" t="s">
        <v>261</v>
      </c>
      <c r="L32" s="91">
        <v>567563</v>
      </c>
      <c r="M32" s="91" t="s">
        <v>38</v>
      </c>
      <c r="N32" s="91">
        <v>576076</v>
      </c>
      <c r="O32" s="94">
        <v>43748</v>
      </c>
      <c r="P32" s="91">
        <v>448059</v>
      </c>
      <c r="Q32" s="91"/>
      <c r="R32" s="95">
        <v>24</v>
      </c>
      <c r="S32" s="91">
        <v>3</v>
      </c>
      <c r="T32">
        <v>21</v>
      </c>
      <c r="U32">
        <v>4</v>
      </c>
      <c r="V32">
        <v>17</v>
      </c>
      <c r="W32" s="91">
        <v>21336</v>
      </c>
      <c r="X32" s="91">
        <v>85345</v>
      </c>
      <c r="Y32" s="91">
        <v>661421</v>
      </c>
      <c r="Z32" s="91">
        <v>362714</v>
      </c>
      <c r="AA32" s="91"/>
      <c r="AB32" s="91"/>
      <c r="AC32" s="91"/>
    </row>
    <row r="33" spans="1:26" customFormat="1">
      <c r="B33">
        <v>1</v>
      </c>
      <c r="C33" t="s">
        <v>257</v>
      </c>
      <c r="D33" s="90">
        <v>43748</v>
      </c>
      <c r="E33" s="91">
        <v>1000000</v>
      </c>
      <c r="F33" s="91">
        <v>1009000</v>
      </c>
      <c r="G33">
        <v>1.0149999999999999</v>
      </c>
      <c r="H33" s="91">
        <v>1024135</v>
      </c>
      <c r="I33">
        <v>0</v>
      </c>
      <c r="J33" s="91">
        <v>1024135</v>
      </c>
      <c r="K33" t="s">
        <v>261</v>
      </c>
      <c r="L33" s="91">
        <v>567563</v>
      </c>
      <c r="M33" t="s">
        <v>38</v>
      </c>
      <c r="N33" s="91">
        <v>576076</v>
      </c>
      <c r="O33" s="90">
        <v>43748</v>
      </c>
      <c r="P33" s="91">
        <v>448059</v>
      </c>
      <c r="R33">
        <v>24</v>
      </c>
      <c r="S33">
        <v>3</v>
      </c>
      <c r="T33">
        <v>21</v>
      </c>
      <c r="U33">
        <v>4</v>
      </c>
      <c r="V33">
        <v>17</v>
      </c>
      <c r="W33" s="91">
        <v>21336</v>
      </c>
      <c r="X33" s="91">
        <v>85345</v>
      </c>
      <c r="Y33" s="91">
        <v>661421</v>
      </c>
      <c r="Z33" s="91">
        <v>362714</v>
      </c>
    </row>
    <row r="35" spans="1:26">
      <c r="A35" s="89" t="s">
        <v>212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>
      <c r="A36" s="14" t="s">
        <v>158</v>
      </c>
    </row>
    <row r="37" spans="1:26">
      <c r="A37" s="3" t="s">
        <v>162</v>
      </c>
      <c r="B37" s="54">
        <v>25500000</v>
      </c>
    </row>
    <row r="38" spans="1:26">
      <c r="A38" s="3" t="s">
        <v>159</v>
      </c>
      <c r="B38" s="55">
        <v>43779</v>
      </c>
      <c r="C38" s="3" t="s">
        <v>160</v>
      </c>
      <c r="E38" s="56">
        <v>1E-3</v>
      </c>
    </row>
    <row r="39" spans="1:26">
      <c r="A39" s="3" t="s">
        <v>169</v>
      </c>
      <c r="B39" s="55">
        <v>43779</v>
      </c>
      <c r="E39" s="56"/>
    </row>
    <row r="40" spans="1:26">
      <c r="A40" s="3" t="s">
        <v>163</v>
      </c>
      <c r="B40" s="55" t="s">
        <v>210</v>
      </c>
      <c r="E40" s="56"/>
    </row>
    <row r="41" spans="1:26">
      <c r="A41" s="3" t="s">
        <v>170</v>
      </c>
      <c r="B41" s="55">
        <v>43830</v>
      </c>
    </row>
    <row r="42" spans="1:26">
      <c r="A42" s="3" t="s">
        <v>171</v>
      </c>
      <c r="B42" s="55">
        <v>44196</v>
      </c>
      <c r="C42" s="3" t="s">
        <v>160</v>
      </c>
      <c r="E42" s="56">
        <v>1.2E-2</v>
      </c>
      <c r="F42" s="3" t="s">
        <v>172</v>
      </c>
    </row>
    <row r="43" spans="1:26">
      <c r="B43" s="55"/>
    </row>
    <row r="44" spans="1:26">
      <c r="A44" s="3" t="s">
        <v>161</v>
      </c>
    </row>
    <row r="45" spans="1:26">
      <c r="A45" s="3" t="s">
        <v>162</v>
      </c>
      <c r="B45" s="57">
        <f>B37</f>
        <v>25500000</v>
      </c>
    </row>
    <row r="46" spans="1:26">
      <c r="A46" s="58" t="s">
        <v>167</v>
      </c>
      <c r="B46" s="57">
        <f>B45*50%</f>
        <v>12750000</v>
      </c>
    </row>
    <row r="47" spans="1:26">
      <c r="A47" s="3" t="s">
        <v>168</v>
      </c>
      <c r="B47" s="57">
        <f>B45-B46</f>
        <v>12750000</v>
      </c>
    </row>
    <row r="49" spans="1:29" ht="15.75" thickBot="1"/>
    <row r="50" spans="1:29">
      <c r="A50" s="59" t="s">
        <v>115</v>
      </c>
      <c r="B50" s="5" t="s">
        <v>166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6"/>
    </row>
    <row r="51" spans="1:29">
      <c r="A51" s="7"/>
      <c r="B51" s="8"/>
      <c r="C51" s="8"/>
      <c r="D51" s="8"/>
      <c r="E51" s="8" t="s">
        <v>117</v>
      </c>
      <c r="F51" s="8"/>
      <c r="G51" s="8" t="s">
        <v>118</v>
      </c>
      <c r="H51" s="8"/>
      <c r="I51" s="8" t="s">
        <v>119</v>
      </c>
      <c r="J51" s="8" t="s">
        <v>41</v>
      </c>
      <c r="K51" s="8" t="s">
        <v>120</v>
      </c>
      <c r="L51" s="8" t="s">
        <v>2</v>
      </c>
      <c r="M51" s="8" t="s">
        <v>120</v>
      </c>
      <c r="N51" s="8" t="s">
        <v>2</v>
      </c>
      <c r="O51" s="8"/>
      <c r="P51" s="8" t="s">
        <v>121</v>
      </c>
      <c r="Q51" s="8"/>
      <c r="R51" s="8" t="s">
        <v>122</v>
      </c>
      <c r="S51" s="8" t="s">
        <v>123</v>
      </c>
      <c r="T51" s="8" t="s">
        <v>122</v>
      </c>
      <c r="U51" s="8" t="s">
        <v>124</v>
      </c>
      <c r="V51" s="8" t="s">
        <v>122</v>
      </c>
      <c r="W51" s="8"/>
      <c r="X51" s="8"/>
      <c r="Y51" s="8" t="s">
        <v>2</v>
      </c>
      <c r="Z51" s="9" t="s">
        <v>41</v>
      </c>
    </row>
    <row r="52" spans="1:29">
      <c r="A52" s="7" t="s">
        <v>125</v>
      </c>
      <c r="B52" s="8"/>
      <c r="C52" s="8"/>
      <c r="D52" s="8" t="s">
        <v>126</v>
      </c>
      <c r="E52" s="8" t="s">
        <v>127</v>
      </c>
      <c r="F52" s="8" t="s">
        <v>128</v>
      </c>
      <c r="G52" s="8" t="s">
        <v>129</v>
      </c>
      <c r="H52" s="8" t="s">
        <v>41</v>
      </c>
      <c r="I52" s="8" t="s">
        <v>130</v>
      </c>
      <c r="J52" s="8" t="s">
        <v>131</v>
      </c>
      <c r="K52" s="8" t="s">
        <v>2</v>
      </c>
      <c r="L52" s="8" t="s">
        <v>132</v>
      </c>
      <c r="M52" s="8" t="s">
        <v>2</v>
      </c>
      <c r="N52" s="8" t="s">
        <v>132</v>
      </c>
      <c r="O52" s="8" t="s">
        <v>126</v>
      </c>
      <c r="P52" s="8" t="s">
        <v>133</v>
      </c>
      <c r="Q52" s="8" t="s">
        <v>126</v>
      </c>
      <c r="R52" s="8" t="s">
        <v>134</v>
      </c>
      <c r="S52" s="8" t="s">
        <v>135</v>
      </c>
      <c r="T52" s="8" t="s">
        <v>136</v>
      </c>
      <c r="U52" s="8" t="s">
        <v>137</v>
      </c>
      <c r="V52" s="8" t="s">
        <v>138</v>
      </c>
      <c r="W52" s="8" t="s">
        <v>2</v>
      </c>
      <c r="X52" s="8" t="s">
        <v>2</v>
      </c>
      <c r="Y52" s="8" t="s">
        <v>132</v>
      </c>
      <c r="Z52" s="9" t="s">
        <v>139</v>
      </c>
    </row>
    <row r="53" spans="1:29">
      <c r="A53" s="7" t="s">
        <v>140</v>
      </c>
      <c r="B53" s="8" t="s">
        <v>141</v>
      </c>
      <c r="C53" s="8" t="s">
        <v>142</v>
      </c>
      <c r="D53" s="8" t="s">
        <v>143</v>
      </c>
      <c r="E53" s="8" t="s">
        <v>144</v>
      </c>
      <c r="F53" s="8" t="s">
        <v>145</v>
      </c>
      <c r="G53" s="8" t="s">
        <v>146</v>
      </c>
      <c r="H53" s="8" t="s">
        <v>131</v>
      </c>
      <c r="I53" s="8"/>
      <c r="J53" s="8" t="s">
        <v>147</v>
      </c>
      <c r="K53" s="8" t="s">
        <v>148</v>
      </c>
      <c r="L53" s="8" t="s">
        <v>148</v>
      </c>
      <c r="M53" s="8" t="s">
        <v>149</v>
      </c>
      <c r="N53" s="8" t="s">
        <v>150</v>
      </c>
      <c r="O53" s="8" t="s">
        <v>151</v>
      </c>
      <c r="P53" s="8" t="s">
        <v>152</v>
      </c>
      <c r="Q53" s="8" t="s">
        <v>153</v>
      </c>
      <c r="R53" s="8" t="s">
        <v>154</v>
      </c>
      <c r="S53" s="8" t="s">
        <v>154</v>
      </c>
      <c r="T53" s="8" t="s">
        <v>154</v>
      </c>
      <c r="U53" s="8" t="s">
        <v>154</v>
      </c>
      <c r="V53" s="8" t="s">
        <v>154</v>
      </c>
      <c r="W53" s="8" t="s">
        <v>155</v>
      </c>
      <c r="X53" s="8" t="s">
        <v>146</v>
      </c>
      <c r="Y53" s="8" t="s">
        <v>165</v>
      </c>
      <c r="Z53" s="9">
        <v>2019</v>
      </c>
    </row>
    <row r="54" spans="1:29">
      <c r="A54" s="7"/>
      <c r="B54" s="8">
        <v>1</v>
      </c>
      <c r="C54" s="8" t="s">
        <v>157</v>
      </c>
      <c r="D54" s="65">
        <v>43779</v>
      </c>
      <c r="E54" s="66">
        <f>B37</f>
        <v>25500000</v>
      </c>
      <c r="F54" s="66">
        <f>E54</f>
        <v>25500000</v>
      </c>
      <c r="G54" s="8">
        <v>1.0009999999999999</v>
      </c>
      <c r="H54" s="67">
        <f>F54*G54</f>
        <v>25525499.999999996</v>
      </c>
      <c r="I54" s="8">
        <v>0</v>
      </c>
      <c r="J54" s="68">
        <f>H54-I54</f>
        <v>25525499.999999996</v>
      </c>
      <c r="K54" s="8"/>
      <c r="L54" s="8">
        <v>0</v>
      </c>
      <c r="M54" s="8" t="s">
        <v>211</v>
      </c>
      <c r="N54" s="8">
        <v>0</v>
      </c>
      <c r="O54" s="65">
        <v>43779</v>
      </c>
      <c r="P54" s="68">
        <f>B37*50%*1.001</f>
        <v>12762749.999999998</v>
      </c>
      <c r="Q54" s="8"/>
      <c r="R54" s="8">
        <v>12</v>
      </c>
      <c r="S54" s="8">
        <v>0</v>
      </c>
      <c r="T54" s="8">
        <f>R54-S54</f>
        <v>12</v>
      </c>
      <c r="U54" s="8">
        <v>2</v>
      </c>
      <c r="V54" s="8">
        <f>T54-U54</f>
        <v>10</v>
      </c>
      <c r="W54" s="68">
        <f>P54/R54</f>
        <v>1063562.4999999998</v>
      </c>
      <c r="X54" s="68">
        <f>W54*2</f>
        <v>2127124.9999999995</v>
      </c>
      <c r="Y54" s="68">
        <f>X54+X55</f>
        <v>14889874.999999998</v>
      </c>
      <c r="Z54" s="69">
        <f>J54-Y54</f>
        <v>10635624.999999998</v>
      </c>
    </row>
    <row r="55" spans="1:29" ht="15.75" thickBot="1">
      <c r="A55" s="10"/>
      <c r="B55" s="11"/>
      <c r="C55" s="11"/>
      <c r="D55" s="11"/>
      <c r="E55" s="61"/>
      <c r="F55" s="61"/>
      <c r="G55" s="11"/>
      <c r="H55" s="11"/>
      <c r="I55" s="11"/>
      <c r="J55" s="11"/>
      <c r="K55" s="11"/>
      <c r="L55" s="11"/>
      <c r="M55" s="11" t="s">
        <v>95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63">
        <f>50%*J54</f>
        <v>12762749.999999998</v>
      </c>
      <c r="Y55" s="11"/>
      <c r="Z55" s="12"/>
    </row>
    <row r="56" spans="1:29" customFormat="1">
      <c r="B56">
        <v>1</v>
      </c>
      <c r="C56" t="s">
        <v>263</v>
      </c>
      <c r="D56" s="90">
        <v>43779</v>
      </c>
      <c r="E56" s="91">
        <v>25500000</v>
      </c>
      <c r="F56" s="91">
        <v>25500000</v>
      </c>
      <c r="G56" s="92">
        <v>1.0009999999999999</v>
      </c>
      <c r="H56" s="91">
        <v>25525500</v>
      </c>
      <c r="I56" s="91">
        <v>0</v>
      </c>
      <c r="J56" s="91">
        <v>25525500</v>
      </c>
      <c r="K56" s="91"/>
      <c r="L56">
        <v>0</v>
      </c>
      <c r="M56" s="91" t="s">
        <v>258</v>
      </c>
      <c r="N56">
        <v>0</v>
      </c>
      <c r="O56" s="94">
        <v>43779</v>
      </c>
      <c r="P56" s="91">
        <v>12762750</v>
      </c>
      <c r="Q56" s="91"/>
      <c r="R56" s="95">
        <v>96</v>
      </c>
      <c r="S56" s="91"/>
      <c r="T56">
        <v>96</v>
      </c>
      <c r="U56">
        <v>2</v>
      </c>
      <c r="V56">
        <v>94</v>
      </c>
      <c r="W56" s="91">
        <v>132945</v>
      </c>
      <c r="X56" s="96" t="s">
        <v>268</v>
      </c>
      <c r="Y56" s="91">
        <v>13028641</v>
      </c>
      <c r="Z56" s="91">
        <v>12496859</v>
      </c>
      <c r="AA56" s="91"/>
      <c r="AB56" s="91"/>
      <c r="AC56" s="91"/>
    </row>
    <row r="57" spans="1:29" customFormat="1">
      <c r="B57">
        <v>1</v>
      </c>
      <c r="C57" t="s">
        <v>263</v>
      </c>
      <c r="D57" s="90">
        <v>43779</v>
      </c>
      <c r="E57" s="91">
        <v>25500000</v>
      </c>
      <c r="F57" s="91">
        <v>25500000</v>
      </c>
      <c r="G57">
        <v>1.0009999999999999</v>
      </c>
      <c r="H57" s="91">
        <v>25525500</v>
      </c>
      <c r="I57">
        <v>0</v>
      </c>
      <c r="J57" s="91">
        <v>25525500</v>
      </c>
      <c r="L57">
        <v>0</v>
      </c>
      <c r="M57" t="s">
        <v>258</v>
      </c>
      <c r="N57">
        <v>0</v>
      </c>
      <c r="O57" s="90">
        <v>43779</v>
      </c>
      <c r="P57" s="91">
        <v>12762750</v>
      </c>
      <c r="R57">
        <v>96</v>
      </c>
      <c r="T57">
        <v>96</v>
      </c>
      <c r="U57">
        <v>2</v>
      </c>
      <c r="V57">
        <v>94</v>
      </c>
      <c r="W57" s="91">
        <v>132945</v>
      </c>
      <c r="X57" t="s">
        <v>268</v>
      </c>
      <c r="Y57" s="91">
        <v>13028641</v>
      </c>
      <c r="Z57" s="91">
        <v>12496859</v>
      </c>
    </row>
    <row r="58" spans="1:29" ht="15.75" thickBot="1"/>
    <row r="59" spans="1:29">
      <c r="A59" s="59" t="s">
        <v>115</v>
      </c>
      <c r="B59" s="5" t="s">
        <v>116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spans="1:29">
      <c r="A60" s="7"/>
      <c r="B60" s="8"/>
      <c r="C60" s="8"/>
      <c r="D60" s="8"/>
      <c r="E60" s="8" t="s">
        <v>117</v>
      </c>
      <c r="F60" s="8"/>
      <c r="G60" s="8" t="s">
        <v>118</v>
      </c>
      <c r="H60" s="8"/>
      <c r="I60" s="8" t="s">
        <v>119</v>
      </c>
      <c r="J60" s="8" t="s">
        <v>41</v>
      </c>
      <c r="K60" s="8" t="s">
        <v>120</v>
      </c>
      <c r="L60" s="8" t="s">
        <v>2</v>
      </c>
      <c r="M60" s="8" t="s">
        <v>120</v>
      </c>
      <c r="N60" s="8" t="s">
        <v>2</v>
      </c>
      <c r="O60" s="8"/>
      <c r="P60" s="8" t="s">
        <v>121</v>
      </c>
      <c r="Q60" s="8"/>
      <c r="R60" s="8" t="s">
        <v>122</v>
      </c>
      <c r="S60" s="8" t="s">
        <v>123</v>
      </c>
      <c r="T60" s="8" t="s">
        <v>122</v>
      </c>
      <c r="U60" s="8" t="s">
        <v>124</v>
      </c>
      <c r="V60" s="8" t="s">
        <v>122</v>
      </c>
      <c r="W60" s="8"/>
      <c r="X60" s="8"/>
      <c r="Y60" s="8" t="s">
        <v>2</v>
      </c>
      <c r="Z60" s="9" t="s">
        <v>41</v>
      </c>
    </row>
    <row r="61" spans="1:29">
      <c r="A61" s="7" t="s">
        <v>125</v>
      </c>
      <c r="B61" s="8"/>
      <c r="C61" s="8"/>
      <c r="D61" s="8" t="s">
        <v>126</v>
      </c>
      <c r="E61" s="8" t="s">
        <v>127</v>
      </c>
      <c r="F61" s="8" t="s">
        <v>128</v>
      </c>
      <c r="G61" s="8" t="s">
        <v>129</v>
      </c>
      <c r="H61" s="8" t="s">
        <v>41</v>
      </c>
      <c r="I61" s="8" t="s">
        <v>130</v>
      </c>
      <c r="J61" s="8" t="s">
        <v>131</v>
      </c>
      <c r="K61" s="8" t="s">
        <v>2</v>
      </c>
      <c r="L61" s="8" t="s">
        <v>132</v>
      </c>
      <c r="M61" s="8" t="s">
        <v>2</v>
      </c>
      <c r="N61" s="8" t="s">
        <v>132</v>
      </c>
      <c r="O61" s="8" t="s">
        <v>126</v>
      </c>
      <c r="P61" s="8" t="s">
        <v>133</v>
      </c>
      <c r="Q61" s="8" t="s">
        <v>126</v>
      </c>
      <c r="R61" s="8" t="s">
        <v>134</v>
      </c>
      <c r="S61" s="8" t="s">
        <v>135</v>
      </c>
      <c r="T61" s="8" t="s">
        <v>136</v>
      </c>
      <c r="U61" s="8" t="s">
        <v>137</v>
      </c>
      <c r="V61" s="8" t="s">
        <v>138</v>
      </c>
      <c r="W61" s="8" t="s">
        <v>2</v>
      </c>
      <c r="X61" s="8" t="s">
        <v>2</v>
      </c>
      <c r="Y61" s="8" t="s">
        <v>132</v>
      </c>
      <c r="Z61" s="9" t="s">
        <v>139</v>
      </c>
    </row>
    <row r="62" spans="1:29">
      <c r="A62" s="7" t="s">
        <v>140</v>
      </c>
      <c r="B62" s="8" t="s">
        <v>141</v>
      </c>
      <c r="C62" s="8" t="s">
        <v>142</v>
      </c>
      <c r="D62" s="8" t="s">
        <v>143</v>
      </c>
      <c r="E62" s="8" t="s">
        <v>144</v>
      </c>
      <c r="F62" s="8" t="s">
        <v>145</v>
      </c>
      <c r="G62" s="8" t="s">
        <v>146</v>
      </c>
      <c r="H62" s="8" t="s">
        <v>131</v>
      </c>
      <c r="I62" s="8"/>
      <c r="J62" s="8" t="s">
        <v>147</v>
      </c>
      <c r="K62" s="8" t="s">
        <v>148</v>
      </c>
      <c r="L62" s="8" t="s">
        <v>148</v>
      </c>
      <c r="M62" s="8" t="s">
        <v>149</v>
      </c>
      <c r="N62" s="8" t="s">
        <v>150</v>
      </c>
      <c r="O62" s="8" t="s">
        <v>151</v>
      </c>
      <c r="P62" s="8" t="s">
        <v>152</v>
      </c>
      <c r="Q62" s="8" t="s">
        <v>153</v>
      </c>
      <c r="R62" s="8" t="s">
        <v>154</v>
      </c>
      <c r="S62" s="8" t="s">
        <v>154</v>
      </c>
      <c r="T62" s="8" t="s">
        <v>154</v>
      </c>
      <c r="U62" s="8" t="s">
        <v>154</v>
      </c>
      <c r="V62" s="8" t="s">
        <v>154</v>
      </c>
      <c r="W62" s="8" t="s">
        <v>155</v>
      </c>
      <c r="X62" s="8" t="s">
        <v>146</v>
      </c>
      <c r="Y62" s="8" t="s">
        <v>156</v>
      </c>
      <c r="Z62" s="9" t="s">
        <v>156</v>
      </c>
    </row>
    <row r="63" spans="1:29">
      <c r="A63" s="7"/>
      <c r="B63" s="8">
        <v>1</v>
      </c>
      <c r="C63" s="8" t="s">
        <v>157</v>
      </c>
      <c r="D63" s="65">
        <v>43779</v>
      </c>
      <c r="E63" s="66">
        <f>E54</f>
        <v>25500000</v>
      </c>
      <c r="F63" s="66">
        <f>J54</f>
        <v>25525499.999999996</v>
      </c>
      <c r="G63" s="8">
        <v>1.012</v>
      </c>
      <c r="H63" s="67">
        <f>F63*G63</f>
        <v>25831805.999999996</v>
      </c>
      <c r="I63" s="8">
        <v>0</v>
      </c>
      <c r="J63" s="68">
        <f>H63-I63</f>
        <v>25831805.999999996</v>
      </c>
      <c r="K63" s="8" t="s">
        <v>211</v>
      </c>
      <c r="L63" s="68">
        <f>Y54</f>
        <v>14889874.999999998</v>
      </c>
      <c r="M63" s="8" t="s">
        <v>38</v>
      </c>
      <c r="N63" s="68">
        <f>L63*1.012</f>
        <v>15068553.499999998</v>
      </c>
      <c r="O63" s="65">
        <v>43779</v>
      </c>
      <c r="P63" s="68">
        <f>J63-N63</f>
        <v>10763252.499999998</v>
      </c>
      <c r="Q63" s="8"/>
      <c r="R63" s="8">
        <v>12</v>
      </c>
      <c r="S63" s="8">
        <f>U54</f>
        <v>2</v>
      </c>
      <c r="T63" s="8">
        <f>R63-S63</f>
        <v>10</v>
      </c>
      <c r="U63" s="8">
        <v>10</v>
      </c>
      <c r="V63" s="8">
        <f>T63-U63</f>
        <v>0</v>
      </c>
      <c r="W63" s="68">
        <f>P63/U63</f>
        <v>1076325.2499999998</v>
      </c>
      <c r="X63" s="68">
        <f>W63*10</f>
        <v>10763252.499999998</v>
      </c>
      <c r="Y63" s="68">
        <f>X63+N63</f>
        <v>25831805.999999996</v>
      </c>
      <c r="Z63" s="69">
        <f>H63-Y63+1</f>
        <v>1</v>
      </c>
    </row>
    <row r="64" spans="1:29" ht="15.75" thickBot="1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 t="s">
        <v>95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spans="1:29" customFormat="1">
      <c r="B65">
        <v>1</v>
      </c>
      <c r="C65" t="s">
        <v>263</v>
      </c>
      <c r="D65" s="90">
        <v>43779</v>
      </c>
      <c r="E65" s="91">
        <v>25500000</v>
      </c>
      <c r="F65" s="91">
        <v>25525500</v>
      </c>
      <c r="G65" s="93">
        <v>1.0149999999999999</v>
      </c>
      <c r="H65" s="91">
        <v>25908383</v>
      </c>
      <c r="I65" s="91">
        <v>0</v>
      </c>
      <c r="J65" s="91">
        <v>25908383</v>
      </c>
      <c r="K65" s="91" t="s">
        <v>258</v>
      </c>
      <c r="L65" s="91">
        <v>13028641</v>
      </c>
      <c r="M65" s="91" t="s">
        <v>38</v>
      </c>
      <c r="N65" s="91">
        <v>13224071</v>
      </c>
      <c r="O65" s="94">
        <v>43779</v>
      </c>
      <c r="P65" s="91">
        <v>12684312</v>
      </c>
      <c r="Q65" s="91"/>
      <c r="R65" s="95">
        <v>96</v>
      </c>
      <c r="S65" s="91">
        <v>2</v>
      </c>
      <c r="T65">
        <v>94</v>
      </c>
      <c r="U65">
        <v>4</v>
      </c>
      <c r="V65">
        <v>90</v>
      </c>
      <c r="W65" s="91">
        <v>134939</v>
      </c>
      <c r="X65" s="91">
        <v>539758</v>
      </c>
      <c r="Y65" s="91">
        <v>13763829</v>
      </c>
      <c r="Z65" s="91">
        <v>12144554</v>
      </c>
      <c r="AA65" s="91"/>
      <c r="AB65" s="91"/>
      <c r="AC65" s="91"/>
    </row>
    <row r="66" spans="1:29" customFormat="1">
      <c r="B66">
        <v>1</v>
      </c>
      <c r="C66" t="s">
        <v>263</v>
      </c>
      <c r="D66" s="90">
        <v>43779</v>
      </c>
      <c r="E66" s="91">
        <v>25500000</v>
      </c>
      <c r="F66" s="91">
        <v>25525500</v>
      </c>
      <c r="G66">
        <v>1.0149999999999999</v>
      </c>
      <c r="H66" s="91">
        <v>25908383</v>
      </c>
      <c r="I66">
        <v>0</v>
      </c>
      <c r="J66" s="91">
        <v>25908383</v>
      </c>
      <c r="K66" t="s">
        <v>258</v>
      </c>
      <c r="L66" s="91">
        <v>13028641</v>
      </c>
      <c r="M66" t="s">
        <v>38</v>
      </c>
      <c r="N66" s="91">
        <v>13224071</v>
      </c>
      <c r="O66" s="90">
        <v>43779</v>
      </c>
      <c r="P66" s="91">
        <v>12684312</v>
      </c>
      <c r="R66">
        <v>96</v>
      </c>
      <c r="S66">
        <v>2</v>
      </c>
      <c r="T66">
        <v>94</v>
      </c>
      <c r="U66">
        <v>4</v>
      </c>
      <c r="V66">
        <v>90</v>
      </c>
      <c r="W66" s="91">
        <v>134939</v>
      </c>
      <c r="X66" s="91">
        <v>539758</v>
      </c>
      <c r="Y66" s="91">
        <v>13763829</v>
      </c>
      <c r="Z66" s="91">
        <v>12144554</v>
      </c>
    </row>
    <row r="68" spans="1:29">
      <c r="A68" s="76" t="s">
        <v>224</v>
      </c>
      <c r="B68" s="75"/>
      <c r="C68" s="75"/>
      <c r="D68" s="75"/>
      <c r="E68" s="75"/>
      <c r="F68" s="75"/>
    </row>
    <row r="69" spans="1:29">
      <c r="A69" s="75" t="s">
        <v>7</v>
      </c>
      <c r="B69" s="75" t="s">
        <v>230</v>
      </c>
      <c r="C69" s="75"/>
      <c r="D69" s="75"/>
      <c r="E69" s="75"/>
      <c r="F69" s="75"/>
    </row>
    <row r="70" spans="1:29">
      <c r="A70" s="75"/>
      <c r="B70" s="75" t="s">
        <v>231</v>
      </c>
      <c r="C70" s="75"/>
      <c r="D70" s="75"/>
      <c r="E70" s="75"/>
      <c r="F70" s="75"/>
    </row>
  </sheetData>
  <mergeCells count="2">
    <mergeCell ref="A2:Z2"/>
    <mergeCell ref="A35:Z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Temario</vt:lpstr>
      <vt:lpstr>Cambio 1</vt:lpstr>
      <vt:lpstr>Cambio 2</vt:lpstr>
      <vt:lpstr>Cambio 3</vt:lpstr>
      <vt:lpstr>Cambio 4</vt:lpstr>
      <vt:lpstr>Cambio 5</vt:lpstr>
      <vt:lpstr>Cambio 6</vt:lpstr>
      <vt:lpstr>Resumen</vt:lpstr>
      <vt:lpstr>Ejemplo 1</vt:lpstr>
      <vt:lpstr>Ejemplo 2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(Tax&amp;Accounting Prof)</dc:creator>
  <cp:lastModifiedBy>Franca Oppici</cp:lastModifiedBy>
  <dcterms:created xsi:type="dcterms:W3CDTF">2015-06-05T18:17:20Z</dcterms:created>
  <dcterms:modified xsi:type="dcterms:W3CDTF">2020-05-16T03:12:14Z</dcterms:modified>
</cp:coreProperties>
</file>