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tabRatio="651" activeTab="9"/>
  </bookViews>
  <sheets>
    <sheet name="Temario" sheetId="1" r:id="rId1"/>
    <sheet name="Cambio 1" sheetId="2" r:id="rId2"/>
    <sheet name="Cambio 2" sheetId="4" r:id="rId3"/>
    <sheet name="Cambio 3" sheetId="3" r:id="rId4"/>
    <sheet name="Cambio 4" sheetId="8" r:id="rId5"/>
    <sheet name="Cambio 5" sheetId="9" r:id="rId6"/>
    <sheet name="Cambio 6" sheetId="10" r:id="rId7"/>
    <sheet name="Resumen" sheetId="5" r:id="rId8"/>
    <sheet name="Ejemplo 1" sheetId="11" r:id="rId9"/>
    <sheet name="Ejemplo 2" sheetId="12" r:id="rId10"/>
    <sheet name="Sheet1" sheetId="13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12"/>
  <c r="K58"/>
  <c r="T51"/>
  <c r="V51" s="1"/>
  <c r="E51"/>
  <c r="F51" s="1"/>
  <c r="H51" s="1"/>
  <c r="J51" s="1"/>
  <c r="B42"/>
  <c r="Z58" i="11"/>
  <c r="X58"/>
  <c r="X51"/>
  <c r="P51"/>
  <c r="W51" s="1"/>
  <c r="S58"/>
  <c r="T58" s="1"/>
  <c r="V58" s="1"/>
  <c r="T51"/>
  <c r="V51" s="1"/>
  <c r="E51"/>
  <c r="F51" s="1"/>
  <c r="H51" s="1"/>
  <c r="J51" s="1"/>
  <c r="B42"/>
  <c r="B43" s="1"/>
  <c r="B44" s="1"/>
  <c r="F58" i="12" l="1"/>
  <c r="H58" s="1"/>
  <c r="J58" s="1"/>
  <c r="P51"/>
  <c r="E58"/>
  <c r="F58" i="11"/>
  <c r="H58" s="1"/>
  <c r="X52"/>
  <c r="Y51" s="1"/>
  <c r="E58"/>
  <c r="Y21"/>
  <c r="X21"/>
  <c r="X22"/>
  <c r="W21"/>
  <c r="Y51" i="12" l="1"/>
  <c r="X51"/>
  <c r="L58" i="11"/>
  <c r="N58" s="1"/>
  <c r="Z51"/>
  <c r="J58"/>
  <c r="X21" i="12"/>
  <c r="Y21"/>
  <c r="P21"/>
  <c r="K28"/>
  <c r="E28"/>
  <c r="T21"/>
  <c r="V21" s="1"/>
  <c r="E21"/>
  <c r="F21" s="1"/>
  <c r="H21" s="1"/>
  <c r="J21" s="1"/>
  <c r="B12"/>
  <c r="S28" i="11"/>
  <c r="F28"/>
  <c r="L28"/>
  <c r="N28" s="1"/>
  <c r="P28" s="1"/>
  <c r="W28" s="1"/>
  <c r="X28" s="1"/>
  <c r="Y28" s="1"/>
  <c r="Z28" s="1"/>
  <c r="E28"/>
  <c r="H28" s="1"/>
  <c r="J28" s="1"/>
  <c r="T28"/>
  <c r="V28" s="1"/>
  <c r="P21"/>
  <c r="B14"/>
  <c r="B13"/>
  <c r="T21"/>
  <c r="V21" s="1"/>
  <c r="J21"/>
  <c r="H21"/>
  <c r="F21"/>
  <c r="E21"/>
  <c r="B12"/>
  <c r="P58" l="1"/>
  <c r="W58" s="1"/>
  <c r="Y58" s="1"/>
  <c r="F28" i="12"/>
  <c r="H28" s="1"/>
  <c r="N28"/>
  <c r="Z21" i="11"/>
  <c r="J28" i="12" l="1"/>
</calcChain>
</file>

<file path=xl/sharedStrings.xml><?xml version="1.0" encoding="utf-8"?>
<sst xmlns="http://schemas.openxmlformats.org/spreadsheetml/2006/main" count="970" uniqueCount="250">
  <si>
    <t>Vigente desde el 01.01.2020</t>
  </si>
  <si>
    <t>Vigente desde el 01.10.2019 al 31.12.2021</t>
  </si>
  <si>
    <t>Depreciación</t>
  </si>
  <si>
    <t>CAMBIO 1</t>
  </si>
  <si>
    <t>CAMBIO 2</t>
  </si>
  <si>
    <t>CAMBIO 3</t>
  </si>
  <si>
    <t>CAMBIOS LP CONTA</t>
  </si>
  <si>
    <t>1°</t>
  </si>
  <si>
    <t>2°</t>
  </si>
  <si>
    <t>3°</t>
  </si>
  <si>
    <t>4°</t>
  </si>
  <si>
    <t>estas depreciaciones (cuadro rojo)</t>
  </si>
  <si>
    <t>Los que estan marcado en el cuadro azul solo podra hacerse</t>
  </si>
  <si>
    <t>Los que estan marcado en el cuadro azul en el año 2021</t>
  </si>
  <si>
    <t xml:space="preserve">en el año 2020 cuando ingreso activo fijos del año anterior (estando en el año 2020 </t>
  </si>
  <si>
    <t>DEPRECIACION ACTIVO FIJO</t>
  </si>
  <si>
    <t>hasta el 31.12.2019</t>
  </si>
  <si>
    <t>1° Ingresos del Giro igual o inferior a 100.000 UF</t>
  </si>
  <si>
    <t>2° El bien debe ser Nuevo o Usado</t>
  </si>
  <si>
    <t xml:space="preserve">Esta depreciación es igual a la Decima parte que existe </t>
  </si>
  <si>
    <t>Acelerada Esp. (1/10) Vida Util Art. 31, 5 bis Inc 1° LIR</t>
  </si>
  <si>
    <t>Cambiar mensaje de Requisitos a partir 01.01.2020</t>
  </si>
  <si>
    <t>Depreciación Instantanea e Inmediata</t>
  </si>
  <si>
    <t>Depreciación Bienes Araucania</t>
  </si>
  <si>
    <t>Depreciacion Instantanea</t>
  </si>
  <si>
    <t>a)</t>
  </si>
  <si>
    <t>50% valor del bien actualizado</t>
  </si>
  <si>
    <t>Dep. Normal</t>
  </si>
  <si>
    <t>Depreciación Araucania</t>
  </si>
  <si>
    <t>100% valor del bien actualizado</t>
  </si>
  <si>
    <t>Valor al final de vida util $ 1</t>
  </si>
  <si>
    <t>A mi parecer podriamos hacer el siguiente cuadro (donde esta el cuadro verde)</t>
  </si>
  <si>
    <t>Depreciaciones desde el 01.10.2019 a 31.12.2021</t>
  </si>
  <si>
    <t>Instantanea e Inmediata</t>
  </si>
  <si>
    <t>Araucania</t>
  </si>
  <si>
    <t>¿Quiere acogerse a este tipo de Depreciación?</t>
  </si>
  <si>
    <t>50% Valor Bien</t>
  </si>
  <si>
    <t>Neto * 50%</t>
  </si>
  <si>
    <t>Normal</t>
  </si>
  <si>
    <t>Acelerada</t>
  </si>
  <si>
    <t>Debe aparecer marcada en el caso que los datos de empresa tenga Region Araucania</t>
  </si>
  <si>
    <t>Valor</t>
  </si>
  <si>
    <t>Neto * 100%</t>
  </si>
  <si>
    <t>Vigente hasta el 31.12.2019</t>
  </si>
  <si>
    <t>Cuadro Verde</t>
  </si>
  <si>
    <t>Instant. Art. 31, 5 Bis, inc. 1</t>
  </si>
  <si>
    <t>Decima Parte Art. 31, 5 Bis inc. 2</t>
  </si>
  <si>
    <t>Decima Parte Art. 31, 5 bis Inc. 1</t>
  </si>
  <si>
    <t>Desde</t>
  </si>
  <si>
    <t>01/01/XY</t>
  </si>
  <si>
    <t>31/12/XY</t>
  </si>
  <si>
    <t>Hasta</t>
  </si>
  <si>
    <t>Se mantiene</t>
  </si>
  <si>
    <t>Eliminada</t>
  </si>
  <si>
    <t>Nueva</t>
  </si>
  <si>
    <t>Transitoria</t>
  </si>
  <si>
    <t>Fecha Compra y Utilización</t>
  </si>
  <si>
    <t>Año 2019</t>
  </si>
  <si>
    <t>Año 2020</t>
  </si>
  <si>
    <t>Se mantiene con bienes fecha compra 31.12.2019</t>
  </si>
  <si>
    <t>no aplica</t>
  </si>
  <si>
    <t>Año 2021</t>
  </si>
  <si>
    <t>Año 2022</t>
  </si>
  <si>
    <t>Se mantiene con bienes fecha compra 31.12.2021</t>
  </si>
  <si>
    <t>Cuadro Naranjo</t>
  </si>
  <si>
    <t>Instant. Art. 31, 5 Bis Inc. 1°</t>
  </si>
  <si>
    <t>Decima Parte Art. 31, 5 bis inc. 2°</t>
  </si>
  <si>
    <t>con fecha de compra 31.12.2019)</t>
  </si>
  <si>
    <t>Valor Bien - 50% anterior</t>
  </si>
  <si>
    <t>no existe</t>
  </si>
  <si>
    <t>A partir del 01.01.2021 (cuadro verde) se debe crear</t>
  </si>
  <si>
    <t>Se crea para  bienes fecha compra 31.12.2020</t>
  </si>
  <si>
    <t>se crea para bienes con fecha compra 31.12.2019</t>
  </si>
  <si>
    <t>50% Depreciación</t>
  </si>
  <si>
    <t>Este 50% sera monto de depreciacion del ejercicio</t>
  </si>
  <si>
    <t>SI o NO</t>
  </si>
  <si>
    <t>Dato empresa - Region de la Araucania</t>
  </si>
  <si>
    <t>CAMBIO 4</t>
  </si>
  <si>
    <t>CAMBIO 5</t>
  </si>
  <si>
    <t>Manuales de Ayuda</t>
  </si>
  <si>
    <t>no debiera permitir ingresar meses (los que estan cuadro rojo tampoco debe permitir ingreso)</t>
  </si>
  <si>
    <t>Consideraciones</t>
  </si>
  <si>
    <t>es una o la otra pero no las dos</t>
  </si>
  <si>
    <t>Preguntar al usuario si lo bienes estaran fisicamente y utilizados en la  Region de la Araucania</t>
  </si>
  <si>
    <t>Este 100% sera monto de depreciación del ejercicio</t>
  </si>
  <si>
    <t>En la Dep. Instantanea e Inmediata el 50% del valor del bien es el cual</t>
  </si>
  <si>
    <t>se acoge a depreciación</t>
  </si>
  <si>
    <t>En la Dep. Araucania el monto del 100% seria la depreciación</t>
  </si>
  <si>
    <t>Requisitos Depreciación Decima Parte Art. 31, 5 Bis Inc. 1</t>
  </si>
  <si>
    <t>Reporte de Activo Fijo Tributario</t>
  </si>
  <si>
    <t>CAMBIO 6</t>
  </si>
  <si>
    <t>RESUMEN</t>
  </si>
  <si>
    <t>A partir del 01.01.2020 se debe crear una Depreciación (cuadro rojo)</t>
  </si>
  <si>
    <t>Reporte de Control Activo Fijo Tributario</t>
  </si>
  <si>
    <t>Temas Importantes</t>
  </si>
  <si>
    <t>Insta. e Inmed.</t>
  </si>
  <si>
    <t>En Columna "Valor Libro Actualizado a Depreciar"  seria</t>
  </si>
  <si>
    <t>Al final de Vida util la columna "Valor Libro" debe ser $ 1</t>
  </si>
  <si>
    <t>En columna "Valor Libro actualizado a Depreciar" seria</t>
  </si>
  <si>
    <t>La columna "Dep. Acumulada a 2020"  debiese ser el valor de la columna "Depreciacion del periodo"</t>
  </si>
  <si>
    <t>Al final del año la columna "Valor libro"  debiese ser $ 1</t>
  </si>
  <si>
    <t>el cambio en el importador de activos fijo dependera de la forma como aborde en el sistema LP Contabilidad Franca</t>
  </si>
  <si>
    <t>Para cambiar los manuales de ayuda se necesita que Franca</t>
  </si>
  <si>
    <t>primero cambie las pantallas según requerimiento</t>
  </si>
  <si>
    <t>IMPORTAR ACTIVOS FIJOS</t>
  </si>
  <si>
    <t>MANUALES DE AYUDA</t>
  </si>
  <si>
    <t>Importar Activos Fijos</t>
  </si>
  <si>
    <t>Volver</t>
  </si>
  <si>
    <r>
      <t xml:space="preserve">Eso significa que a partir del 01/01/2020 (Cuando abro el LP Contab año 2020) </t>
    </r>
    <r>
      <rPr>
        <b/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se pueden elegir</t>
    </r>
  </si>
  <si>
    <t>A partir del 01.10.2019 al 31.12.2021 (Fecha Compra) se deben crear dos depreciaciones:</t>
  </si>
  <si>
    <t>Debe aparecer el 50% valor bien</t>
  </si>
  <si>
    <t>b)</t>
  </si>
  <si>
    <r>
      <t xml:space="preserve">En la columa Tipo </t>
    </r>
    <r>
      <rPr>
        <b/>
        <sz val="11"/>
        <color theme="1"/>
        <rFont val="Calibri"/>
        <family val="2"/>
        <scheme val="minor"/>
      </rPr>
      <t>"Depreciación Actual"</t>
    </r>
    <r>
      <rPr>
        <sz val="11"/>
        <color theme="1"/>
        <rFont val="Calibri"/>
        <family val="2"/>
        <scheme val="minor"/>
      </rPr>
      <t xml:space="preserve"> debieran aparecer</t>
    </r>
  </si>
  <si>
    <t>100% del valor del bien actualizado (100% de la columma "Valor Reajustado" a la fecha que determine el usuario)</t>
  </si>
  <si>
    <t>Solicitar a Marketing doc para actualizar tema</t>
  </si>
  <si>
    <t>Control de Activo Fijo Tributario</t>
  </si>
  <si>
    <t>Año: 2020</t>
  </si>
  <si>
    <t>Valor Neto</t>
  </si>
  <si>
    <t>Factor</t>
  </si>
  <si>
    <t>Crédito</t>
  </si>
  <si>
    <t>Tipo</t>
  </si>
  <si>
    <t>Valor Libro</t>
  </si>
  <si>
    <t>Vida Útil</t>
  </si>
  <si>
    <t>Vida Útil ya</t>
  </si>
  <si>
    <t>Vida Útil a</t>
  </si>
  <si>
    <t>Documento o</t>
  </si>
  <si>
    <t>Fecha</t>
  </si>
  <si>
    <t>de Compra</t>
  </si>
  <si>
    <t>Valor a</t>
  </si>
  <si>
    <t>Actualización</t>
  </si>
  <si>
    <t>Art. 33 bis</t>
  </si>
  <si>
    <t>Reajustado</t>
  </si>
  <si>
    <t>Acumulada</t>
  </si>
  <si>
    <t>Actualizado</t>
  </si>
  <si>
    <t>Total</t>
  </si>
  <si>
    <t>Depreciada</t>
  </si>
  <si>
    <t>Disp. Residual</t>
  </si>
  <si>
    <t>Depreciar</t>
  </si>
  <si>
    <t>Residual</t>
  </si>
  <si>
    <t>Libro</t>
  </si>
  <si>
    <t>Comprobante</t>
  </si>
  <si>
    <t>Cant.</t>
  </si>
  <si>
    <t>Descripción</t>
  </si>
  <si>
    <t>Compra</t>
  </si>
  <si>
    <t>Histórico</t>
  </si>
  <si>
    <t>Reajustar</t>
  </si>
  <si>
    <t>Periodo</t>
  </si>
  <si>
    <t>Neto</t>
  </si>
  <si>
    <t>Histórica</t>
  </si>
  <si>
    <t>Actual</t>
  </si>
  <si>
    <t>Actualizada</t>
  </si>
  <si>
    <t>Utiliz.</t>
  </si>
  <si>
    <t>a Depreciar</t>
  </si>
  <si>
    <t>Venta/Baja</t>
  </si>
  <si>
    <t>(meses)</t>
  </si>
  <si>
    <t>Mensual</t>
  </si>
  <si>
    <t>a 2020</t>
  </si>
  <si>
    <t>ejemplo 1</t>
  </si>
  <si>
    <t>Dep. Instantanea e Inmediata</t>
  </si>
  <si>
    <t>Fecha Compra</t>
  </si>
  <si>
    <t>Reajuste a Diciembre</t>
  </si>
  <si>
    <t>Desarrollo</t>
  </si>
  <si>
    <t>Valor Bien</t>
  </si>
  <si>
    <t>vida util</t>
  </si>
  <si>
    <t>24 meses</t>
  </si>
  <si>
    <t>a 2019</t>
  </si>
  <si>
    <t>Año: 2019</t>
  </si>
  <si>
    <t>50% del Bien</t>
  </si>
  <si>
    <t>50% Disponible para Depreciacion</t>
  </si>
  <si>
    <t>Fecha Utilizacion</t>
  </si>
  <si>
    <t>Reporte 1</t>
  </si>
  <si>
    <t>Reporte 2</t>
  </si>
  <si>
    <t>Supuesto</t>
  </si>
  <si>
    <t>EJEMPLO 1</t>
  </si>
  <si>
    <t>EJEMPLO 2</t>
  </si>
  <si>
    <t xml:space="preserve">lo que esta en este cuadro </t>
  </si>
  <si>
    <t>solo debe aparecer como pregunta al usuario</t>
  </si>
  <si>
    <t>El tema de la dep. araucania es una opción para el cliente</t>
  </si>
  <si>
    <t>al igual que la dep. instantanea e inmediata</t>
  </si>
  <si>
    <t>Dep. Acelerada</t>
  </si>
  <si>
    <t>las depreciaciones instantanea e inmediata y la araucania</t>
  </si>
  <si>
    <t>para si modificar manual de ayuda</t>
  </si>
  <si>
    <t>Ya se solicito el documento Word</t>
  </si>
  <si>
    <t>Clasica</t>
  </si>
  <si>
    <t>Este monto se podra aplicar</t>
  </si>
  <si>
    <t>independiente el mes de compra</t>
  </si>
  <si>
    <t>(lo importante que debe ser del año)</t>
  </si>
  <si>
    <t>Cumpliendo los requisitos para cada una de ellas (indicadas en hojas de cálculo anteriores)</t>
  </si>
  <si>
    <t>Mas detalles de las columnas en hoja de cálculo "Ejemplo 1"</t>
  </si>
  <si>
    <t>Mas detalles de las columnas en hoja de cálculo "Ejemplo 2"</t>
  </si>
  <si>
    <t>Dep. Acelerada Clasica</t>
  </si>
  <si>
    <t>50% Restante se podra aplicar</t>
  </si>
  <si>
    <t>Depreciación Art. 31, 5 bis  Inc. 1 1/10</t>
  </si>
  <si>
    <t xml:space="preserve">La columna "Depreciacion del periodo" debiese ser el valor del bien actualizado  </t>
  </si>
  <si>
    <t>Marketing esta trabajando en el tema</t>
  </si>
  <si>
    <t>5°</t>
  </si>
  <si>
    <r>
      <t xml:space="preserve">Las depreciaciones marcadas en  cuadro nararanjo </t>
    </r>
    <r>
      <rPr>
        <b/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sufrieron modificaciones</t>
    </r>
  </si>
  <si>
    <t>Las depreciaciones marcadas en cuadro rojo  son vigentes</t>
  </si>
  <si>
    <t>hasta el 31/12/2019 (fecha de utilización 31/12/2019 (marcada en cuadro verde))</t>
  </si>
  <si>
    <t>El tema es que a partir del 01.01.2020 no se pueden elegir para biene nuevos</t>
  </si>
  <si>
    <t>Los activos fijos que traen estas depreciaciones deben seguir</t>
  </si>
  <si>
    <t>depreciaciones indicadas arriba:</t>
  </si>
  <si>
    <t>Un activo fijo se puede acoger a Depreciacion Instantanea e Inmediata o Araucania</t>
  </si>
  <si>
    <t>Esto significa que podrian aplicar las otras depreciaciones vigentes</t>
  </si>
  <si>
    <t>siguiente las reglas de cada una</t>
  </si>
  <si>
    <t>En el caso de "Dep. Instantanea e Inmediata"</t>
  </si>
  <si>
    <t>50% del valor bien Actualizado (50% de la columna "Valor Reajustado" a la fecha que determine el usuario(arriba cuando marca el "Hasta")</t>
  </si>
  <si>
    <t>En el caso de "Dep. Araucania"</t>
  </si>
  <si>
    <t>Las columnas en azul debiesen estar sin valor</t>
  </si>
  <si>
    <t>Aca tambien hay que cambiar el Manual de Ayuda</t>
  </si>
  <si>
    <t>96 meses</t>
  </si>
  <si>
    <t>Un Decimo</t>
  </si>
  <si>
    <t>EJEMPLO 1.1</t>
  </si>
  <si>
    <t>EJEMPLO 2.1</t>
  </si>
  <si>
    <t>276 meses</t>
  </si>
  <si>
    <t>1. es un nuevo bien</t>
  </si>
  <si>
    <t>2. estamos en el rango de fechas de la ley 21210</t>
  </si>
  <si>
    <t>3. la empresa es de la Araucanía</t>
  </si>
  <si>
    <t>OJO: este mensaje aparece sólo una vez, para no aburrir al cliente</t>
  </si>
  <si>
    <t>OJO: VER NOTAS FW abajo</t>
  </si>
  <si>
    <t>Si el usuario dice que SI, se marca Acogido y Araucanía</t>
  </si>
  <si>
    <t>FW: Se agregó el siguiente mensaje que aparece al momento de haber ingresado la fecha de utilización SOLO SI:</t>
  </si>
  <si>
    <t xml:space="preserve">FW: Aqiuí se considera la fecha de compra del bien, no la fecha de utilización, </t>
  </si>
  <si>
    <t>de acuedo a lo indicado por Víctor Morales</t>
  </si>
  <si>
    <t>adfsas</t>
  </si>
  <si>
    <t>dsafas</t>
  </si>
  <si>
    <t>ejemplo anterior</t>
  </si>
  <si>
    <t>ejemplo enero</t>
  </si>
  <si>
    <t>ejemplo febrero</t>
  </si>
  <si>
    <t>ejemplo marzo</t>
  </si>
  <si>
    <t>SDFSA</t>
  </si>
  <si>
    <t>ejemplo abril</t>
  </si>
  <si>
    <t>ejemplo mayo</t>
  </si>
  <si>
    <t>UPS HP 1</t>
  </si>
  <si>
    <t>Araucanía</t>
  </si>
  <si>
    <t>Cumputador Arauca 1</t>
  </si>
  <si>
    <t>ejemplo junio</t>
  </si>
  <si>
    <t>ejemplo julio</t>
  </si>
  <si>
    <t>ejemplo agosto</t>
  </si>
  <si>
    <t>ejemplo septiembre</t>
  </si>
  <si>
    <t>ejemplo octubre</t>
  </si>
  <si>
    <t>Ejemplo 1-1 Víctor - Dep Inst e Inmediata</t>
  </si>
  <si>
    <t>Inst.e Inmed. + Décima Parte</t>
  </si>
  <si>
    <t>Ejemplo 2-1 Victor Dep Araucania</t>
  </si>
  <si>
    <t>Computador Inst 1</t>
  </si>
  <si>
    <t>Inst.e Inmed. + Normal</t>
  </si>
  <si>
    <t>ejemplo noviembre</t>
  </si>
  <si>
    <t>Ejemplo 1-2 Victor - Dep Inst e Inmediata</t>
  </si>
  <si>
    <t>Ejemplo 2-2 Victor Dep Araucanía</t>
  </si>
  <si>
    <t>ejemplo diciembre</t>
  </si>
</sst>
</file>

<file path=xl/styles.xml><?xml version="1.0" encoding="utf-8"?>
<styleSheet xmlns="http://schemas.openxmlformats.org/spreadsheetml/2006/main">
  <numFmts count="1">
    <numFmt numFmtId="164" formatCode="_ &quot;$&quot;* #,##0_ ;_ &quot;$&quot;* \-#,##0_ ;_ &quot;$&quot;* &quot;-&quot;_ ;_ @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/>
    <xf numFmtId="0" fontId="7" fillId="2" borderId="0" xfId="0" applyFont="1" applyFill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8" fillId="3" borderId="5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7" fillId="3" borderId="7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0" xfId="0" applyFont="1" applyFill="1" applyBorder="1"/>
    <xf numFmtId="0" fontId="7" fillId="4" borderId="6" xfId="0" applyFont="1" applyFill="1" applyBorder="1"/>
    <xf numFmtId="0" fontId="8" fillId="4" borderId="5" xfId="0" applyFont="1" applyFill="1" applyBorder="1"/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7" fillId="4" borderId="0" xfId="0" applyFont="1" applyFill="1" applyBorder="1" applyAlignment="1">
      <alignment horizontal="center"/>
    </xf>
    <xf numFmtId="14" fontId="7" fillId="4" borderId="0" xfId="0" applyNumberFormat="1" applyFont="1" applyFill="1" applyBorder="1" applyAlignment="1">
      <alignment horizontal="center"/>
    </xf>
    <xf numFmtId="0" fontId="7" fillId="4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6" fillId="5" borderId="0" xfId="0" applyFont="1" applyFill="1" applyBorder="1"/>
    <xf numFmtId="0" fontId="6" fillId="5" borderId="6" xfId="0" applyFont="1" applyFill="1" applyBorder="1"/>
    <xf numFmtId="164" fontId="0" fillId="2" borderId="0" xfId="2" applyFont="1" applyFill="1"/>
    <xf numFmtId="14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9" fontId="0" fillId="2" borderId="0" xfId="0" applyNumberFormat="1" applyFill="1"/>
    <xf numFmtId="0" fontId="0" fillId="2" borderId="2" xfId="0" applyFill="1" applyBorder="1"/>
    <xf numFmtId="14" fontId="0" fillId="2" borderId="8" xfId="0" applyNumberFormat="1" applyFill="1" applyBorder="1"/>
    <xf numFmtId="3" fontId="0" fillId="2" borderId="8" xfId="0" applyNumberFormat="1" applyFill="1" applyBorder="1"/>
    <xf numFmtId="164" fontId="0" fillId="2" borderId="8" xfId="2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4" fontId="0" fillId="2" borderId="0" xfId="0" applyNumberFormat="1" applyFill="1" applyBorder="1"/>
    <xf numFmtId="3" fontId="0" fillId="2" borderId="0" xfId="0" applyNumberFormat="1" applyFill="1" applyBorder="1"/>
    <xf numFmtId="164" fontId="0" fillId="2" borderId="0" xfId="2" applyFon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4" fontId="0" fillId="0" borderId="0" xfId="0" applyNumberFormat="1"/>
    <xf numFmtId="3" fontId="0" fillId="0" borderId="0" xfId="0" applyNumberFormat="1"/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199238</xdr:colOff>
      <xdr:row>35</xdr:row>
      <xdr:rowOff>123024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7892864C-209A-4C5F-8A76-93A10B553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3771" y="370114"/>
          <a:ext cx="6469410" cy="622991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15</xdr:row>
      <xdr:rowOff>142875</xdr:rowOff>
    </xdr:from>
    <xdr:to>
      <xdr:col>8</xdr:col>
      <xdr:colOff>85725</xdr:colOff>
      <xdr:row>16</xdr:row>
      <xdr:rowOff>180975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AD0B5D55-85A1-4A5B-8DD0-D78C7271530F}"/>
            </a:ext>
          </a:extLst>
        </xdr:cNvPr>
        <xdr:cNvSpPr/>
      </xdr:nvSpPr>
      <xdr:spPr>
        <a:xfrm>
          <a:off x="3400425" y="3000375"/>
          <a:ext cx="278130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323850</xdr:colOff>
      <xdr:row>17</xdr:row>
      <xdr:rowOff>28575</xdr:rowOff>
    </xdr:from>
    <xdr:to>
      <xdr:col>8</xdr:col>
      <xdr:colOff>57150</xdr:colOff>
      <xdr:row>18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8A65C0BE-F39E-4FE3-BAA6-990A30609B05}"/>
            </a:ext>
          </a:extLst>
        </xdr:cNvPr>
        <xdr:cNvSpPr/>
      </xdr:nvSpPr>
      <xdr:spPr>
        <a:xfrm>
          <a:off x="3371850" y="3267075"/>
          <a:ext cx="278130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371475</xdr:colOff>
      <xdr:row>21</xdr:row>
      <xdr:rowOff>57150</xdr:rowOff>
    </xdr:from>
    <xdr:to>
      <xdr:col>8</xdr:col>
      <xdr:colOff>104775</xdr:colOff>
      <xdr:row>22</xdr:row>
      <xdr:rowOff>95250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356C4E61-A4AC-49B5-90A5-93BE97AF9AAC}"/>
            </a:ext>
          </a:extLst>
        </xdr:cNvPr>
        <xdr:cNvSpPr/>
      </xdr:nvSpPr>
      <xdr:spPr>
        <a:xfrm>
          <a:off x="3419475" y="4057650"/>
          <a:ext cx="2781300" cy="228600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390525</xdr:colOff>
      <xdr:row>23</xdr:row>
      <xdr:rowOff>0</xdr:rowOff>
    </xdr:from>
    <xdr:to>
      <xdr:col>8</xdr:col>
      <xdr:colOff>123825</xdr:colOff>
      <xdr:row>24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1574B98D-ABD1-4C9D-8F35-085D7C4539DB}"/>
            </a:ext>
          </a:extLst>
        </xdr:cNvPr>
        <xdr:cNvSpPr/>
      </xdr:nvSpPr>
      <xdr:spPr>
        <a:xfrm>
          <a:off x="3438525" y="4381500"/>
          <a:ext cx="2781300" cy="228600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478972</xdr:colOff>
      <xdr:row>6</xdr:row>
      <xdr:rowOff>10885</xdr:rowOff>
    </xdr:from>
    <xdr:to>
      <xdr:col>7</xdr:col>
      <xdr:colOff>54430</xdr:colOff>
      <xdr:row>7</xdr:row>
      <xdr:rowOff>130629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05B757BC-CD2F-4310-8878-02A0E977988D}"/>
            </a:ext>
          </a:extLst>
        </xdr:cNvPr>
        <xdr:cNvSpPr/>
      </xdr:nvSpPr>
      <xdr:spPr>
        <a:xfrm>
          <a:off x="3614058" y="1121228"/>
          <a:ext cx="1926772" cy="304801"/>
        </a:xfrm>
        <a:prstGeom prst="rect">
          <a:avLst/>
        </a:prstGeom>
        <a:noFill/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217715</xdr:colOff>
      <xdr:row>15</xdr:row>
      <xdr:rowOff>163286</xdr:rowOff>
    </xdr:from>
    <xdr:to>
      <xdr:col>4</xdr:col>
      <xdr:colOff>261258</xdr:colOff>
      <xdr:row>18</xdr:row>
      <xdr:rowOff>76200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1FBE2017-3ADA-417A-8988-DB6E8829DAC5}"/>
            </a:ext>
          </a:extLst>
        </xdr:cNvPr>
        <xdr:cNvSpPr/>
      </xdr:nvSpPr>
      <xdr:spPr>
        <a:xfrm>
          <a:off x="1785258" y="2939143"/>
          <a:ext cx="1611086" cy="468086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217714</xdr:colOff>
      <xdr:row>21</xdr:row>
      <xdr:rowOff>76200</xdr:rowOff>
    </xdr:from>
    <xdr:to>
      <xdr:col>4</xdr:col>
      <xdr:colOff>261257</xdr:colOff>
      <xdr:row>23</xdr:row>
      <xdr:rowOff>174172</xdr:rowOff>
    </xdr:to>
    <xdr:sp macro="" textlink="">
      <xdr:nvSpPr>
        <xdr:cNvPr id="10" name="Rectángulo 9">
          <a:extLst>
            <a:ext uri="{FF2B5EF4-FFF2-40B4-BE49-F238E27FC236}">
              <a16:creationId xmlns="" xmlns:a16="http://schemas.microsoft.com/office/drawing/2014/main" id="{BE5C0890-1210-4AFF-8DA5-6739F3AB8CC6}"/>
            </a:ext>
          </a:extLst>
        </xdr:cNvPr>
        <xdr:cNvSpPr/>
      </xdr:nvSpPr>
      <xdr:spPr>
        <a:xfrm>
          <a:off x="1785257" y="3962400"/>
          <a:ext cx="1611086" cy="468086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199238</xdr:colOff>
      <xdr:row>35</xdr:row>
      <xdr:rowOff>123024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C1CD411-4426-4EC6-B6DE-CCDD2815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381000"/>
          <a:ext cx="6295238" cy="6409524"/>
        </a:xfrm>
        <a:prstGeom prst="rect">
          <a:avLst/>
        </a:prstGeom>
      </xdr:spPr>
    </xdr:pic>
    <xdr:clientData/>
  </xdr:twoCellAnchor>
  <xdr:twoCellAnchor>
    <xdr:from>
      <xdr:col>2</xdr:col>
      <xdr:colOff>142874</xdr:colOff>
      <xdr:row>11</xdr:row>
      <xdr:rowOff>28574</xdr:rowOff>
    </xdr:from>
    <xdr:to>
      <xdr:col>8</xdr:col>
      <xdr:colOff>742949</xdr:colOff>
      <xdr:row>12</xdr:row>
      <xdr:rowOff>47625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209E9293-5CC8-421C-8AE4-ACB396CD2B34}"/>
            </a:ext>
          </a:extLst>
        </xdr:cNvPr>
        <xdr:cNvSpPr/>
      </xdr:nvSpPr>
      <xdr:spPr>
        <a:xfrm>
          <a:off x="1666874" y="2124074"/>
          <a:ext cx="5172075" cy="209551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624840</xdr:colOff>
      <xdr:row>36</xdr:row>
      <xdr:rowOff>171450</xdr:rowOff>
    </xdr:from>
    <xdr:to>
      <xdr:col>14</xdr:col>
      <xdr:colOff>485775</xdr:colOff>
      <xdr:row>45</xdr:row>
      <xdr:rowOff>68580</xdr:rowOff>
    </xdr:to>
    <xdr:cxnSp macro="">
      <xdr:nvCxnSpPr>
        <xdr:cNvPr id="5" name="Conector recto de flecha 4">
          <a:extLst>
            <a:ext uri="{FF2B5EF4-FFF2-40B4-BE49-F238E27FC236}">
              <a16:creationId xmlns="" xmlns:a16="http://schemas.microsoft.com/office/drawing/2014/main" id="{7D2A8FE4-41BA-4417-B59D-82D150C78643}"/>
            </a:ext>
          </a:extLst>
        </xdr:cNvPr>
        <xdr:cNvCxnSpPr/>
      </xdr:nvCxnSpPr>
      <xdr:spPr>
        <a:xfrm flipV="1">
          <a:off x="6903720" y="6755130"/>
          <a:ext cx="3846195" cy="1573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708660</xdr:colOff>
      <xdr:row>45</xdr:row>
      <xdr:rowOff>95251</xdr:rowOff>
    </xdr:from>
    <xdr:to>
      <xdr:col>13</xdr:col>
      <xdr:colOff>638175</xdr:colOff>
      <xdr:row>46</xdr:row>
      <xdr:rowOff>106680</xdr:rowOff>
    </xdr:to>
    <xdr:cxnSp macro="">
      <xdr:nvCxnSpPr>
        <xdr:cNvPr id="6" name="Conector recto de flecha 5">
          <a:extLst>
            <a:ext uri="{FF2B5EF4-FFF2-40B4-BE49-F238E27FC236}">
              <a16:creationId xmlns="" xmlns:a16="http://schemas.microsoft.com/office/drawing/2014/main" id="{1CD3CF66-DABC-4776-B4BA-5EBD39FCA600}"/>
            </a:ext>
          </a:extLst>
        </xdr:cNvPr>
        <xdr:cNvCxnSpPr/>
      </xdr:nvCxnSpPr>
      <xdr:spPr>
        <a:xfrm flipV="1">
          <a:off x="6987540" y="8355331"/>
          <a:ext cx="3129915" cy="2019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54</xdr:row>
      <xdr:rowOff>95250</xdr:rowOff>
    </xdr:from>
    <xdr:to>
      <xdr:col>13</xdr:col>
      <xdr:colOff>695325</xdr:colOff>
      <xdr:row>54</xdr:row>
      <xdr:rowOff>104775</xdr:rowOff>
    </xdr:to>
    <xdr:cxnSp macro="">
      <xdr:nvCxnSpPr>
        <xdr:cNvPr id="8" name="Conector recto de flecha 7">
          <a:extLst>
            <a:ext uri="{FF2B5EF4-FFF2-40B4-BE49-F238E27FC236}">
              <a16:creationId xmlns="" xmlns:a16="http://schemas.microsoft.com/office/drawing/2014/main" id="{ADFFC51B-2B36-43FD-870D-BE9A15F71F7F}"/>
            </a:ext>
          </a:extLst>
        </xdr:cNvPr>
        <xdr:cNvCxnSpPr/>
      </xdr:nvCxnSpPr>
      <xdr:spPr>
        <a:xfrm flipV="1">
          <a:off x="6877050" y="9858375"/>
          <a:ext cx="329565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38100</xdr:rowOff>
    </xdr:from>
    <xdr:to>
      <xdr:col>3</xdr:col>
      <xdr:colOff>752475</xdr:colOff>
      <xdr:row>38</xdr:row>
      <xdr:rowOff>190500</xdr:rowOff>
    </xdr:to>
    <xdr:cxnSp macro="">
      <xdr:nvCxnSpPr>
        <xdr:cNvPr id="10" name="Conector recto de flecha 9">
          <a:extLst>
            <a:ext uri="{FF2B5EF4-FFF2-40B4-BE49-F238E27FC236}">
              <a16:creationId xmlns="" xmlns:a16="http://schemas.microsoft.com/office/drawing/2014/main" id="{CA9DF2C0-E75D-48D1-AD5B-B8FDFEE0306D}"/>
            </a:ext>
          </a:extLst>
        </xdr:cNvPr>
        <xdr:cNvCxnSpPr/>
      </xdr:nvCxnSpPr>
      <xdr:spPr>
        <a:xfrm flipH="1">
          <a:off x="1790700" y="2324100"/>
          <a:ext cx="1247775" cy="5105400"/>
        </a:xfrm>
        <a:prstGeom prst="straightConnector1">
          <a:avLst/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714375</xdr:colOff>
      <xdr:row>60</xdr:row>
      <xdr:rowOff>142875</xdr:rowOff>
    </xdr:from>
    <xdr:to>
      <xdr:col>14</xdr:col>
      <xdr:colOff>46463</xdr:colOff>
      <xdr:row>87</xdr:row>
      <xdr:rowOff>180327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E24BE914-88C2-4B7E-9137-B3FE0573F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375" y="11087100"/>
          <a:ext cx="9295238" cy="5180952"/>
        </a:xfrm>
        <a:prstGeom prst="rect">
          <a:avLst/>
        </a:prstGeom>
      </xdr:spPr>
    </xdr:pic>
    <xdr:clientData/>
  </xdr:twoCellAnchor>
  <xdr:twoCellAnchor>
    <xdr:from>
      <xdr:col>2</xdr:col>
      <xdr:colOff>295275</xdr:colOff>
      <xdr:row>74</xdr:row>
      <xdr:rowOff>167640</xdr:rowOff>
    </xdr:from>
    <xdr:to>
      <xdr:col>4</xdr:col>
      <xdr:colOff>716280</xdr:colOff>
      <xdr:row>77</xdr:row>
      <xdr:rowOff>15240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3AC0CF95-53A8-41E4-87C0-4AF0C8B72444}"/>
            </a:ext>
          </a:extLst>
        </xdr:cNvPr>
        <xdr:cNvSpPr/>
      </xdr:nvSpPr>
      <xdr:spPr>
        <a:xfrm>
          <a:off x="1864995" y="13784580"/>
          <a:ext cx="1990725" cy="39624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12</xdr:col>
      <xdr:colOff>247650</xdr:colOff>
      <xdr:row>161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22012275"/>
          <a:ext cx="7924800" cy="862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114300</xdr:rowOff>
    </xdr:from>
    <xdr:to>
      <xdr:col>9</xdr:col>
      <xdr:colOff>189713</xdr:colOff>
      <xdr:row>35</xdr:row>
      <xdr:rowOff>27774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C5FE92F-78C5-49A3-92D9-FACEF2DD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2475" y="304800"/>
          <a:ext cx="6295238" cy="6409524"/>
        </a:xfrm>
        <a:prstGeom prst="rect">
          <a:avLst/>
        </a:prstGeom>
      </xdr:spPr>
    </xdr:pic>
    <xdr:clientData/>
  </xdr:twoCellAnchor>
  <xdr:twoCellAnchor>
    <xdr:from>
      <xdr:col>4</xdr:col>
      <xdr:colOff>371474</xdr:colOff>
      <xdr:row>15</xdr:row>
      <xdr:rowOff>104775</xdr:rowOff>
    </xdr:from>
    <xdr:to>
      <xdr:col>8</xdr:col>
      <xdr:colOff>647699</xdr:colOff>
      <xdr:row>19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65F5E72D-CA17-48D3-B1E4-2B8B81DA3739}"/>
            </a:ext>
          </a:extLst>
        </xdr:cNvPr>
        <xdr:cNvSpPr/>
      </xdr:nvSpPr>
      <xdr:spPr>
        <a:xfrm>
          <a:off x="3419474" y="2962275"/>
          <a:ext cx="3324225" cy="723900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10</xdr:col>
      <xdr:colOff>676275</xdr:colOff>
      <xdr:row>17</xdr:row>
      <xdr:rowOff>47625</xdr:rowOff>
    </xdr:from>
    <xdr:to>
      <xdr:col>18</xdr:col>
      <xdr:colOff>27905</xdr:colOff>
      <xdr:row>23</xdr:row>
      <xdr:rowOff>104625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99E2BF9-6DDD-4C7B-8D0E-5EEBC639A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6275" y="3305175"/>
          <a:ext cx="5361905" cy="1200000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15</xdr:row>
      <xdr:rowOff>19050</xdr:rowOff>
    </xdr:from>
    <xdr:to>
      <xdr:col>12</xdr:col>
      <xdr:colOff>600075</xdr:colOff>
      <xdr:row>17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="" xmlns:a16="http://schemas.microsoft.com/office/drawing/2014/main" id="{3CBE3BCD-7706-419E-9C18-55613C67F079}"/>
            </a:ext>
          </a:extLst>
        </xdr:cNvPr>
        <xdr:cNvCxnSpPr/>
      </xdr:nvCxnSpPr>
      <xdr:spPr>
        <a:xfrm>
          <a:off x="9725025" y="2895600"/>
          <a:ext cx="190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23</xdr:row>
      <xdr:rowOff>95249</xdr:rowOff>
    </xdr:from>
    <xdr:to>
      <xdr:col>7</xdr:col>
      <xdr:colOff>685801</xdr:colOff>
      <xdr:row>24</xdr:row>
      <xdr:rowOff>19050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AC38CC20-4130-45CE-A378-28D83BAC84BD}"/>
            </a:ext>
          </a:extLst>
        </xdr:cNvPr>
        <xdr:cNvSpPr/>
      </xdr:nvSpPr>
      <xdr:spPr>
        <a:xfrm>
          <a:off x="3505201" y="4495799"/>
          <a:ext cx="2514600" cy="114301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21</xdr:col>
      <xdr:colOff>226590</xdr:colOff>
      <xdr:row>17</xdr:row>
      <xdr:rowOff>182537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8737C9EA-B9C0-48C7-A37E-938ADCCD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548640"/>
          <a:ext cx="16076190" cy="2742857"/>
        </a:xfrm>
        <a:prstGeom prst="rect">
          <a:avLst/>
        </a:prstGeom>
      </xdr:spPr>
    </xdr:pic>
    <xdr:clientData/>
  </xdr:twoCellAnchor>
  <xdr:twoCellAnchor>
    <xdr:from>
      <xdr:col>5</xdr:col>
      <xdr:colOff>777240</xdr:colOff>
      <xdr:row>7</xdr:row>
      <xdr:rowOff>76200</xdr:rowOff>
    </xdr:from>
    <xdr:to>
      <xdr:col>19</xdr:col>
      <xdr:colOff>464820</xdr:colOff>
      <xdr:row>10</xdr:row>
      <xdr:rowOff>99060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D595AA68-2BAF-441F-BEE7-65521E7EEFF9}"/>
            </a:ext>
          </a:extLst>
        </xdr:cNvPr>
        <xdr:cNvSpPr/>
      </xdr:nvSpPr>
      <xdr:spPr>
        <a:xfrm>
          <a:off x="4739640" y="1356360"/>
          <a:ext cx="10782300" cy="571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23</xdr:col>
      <xdr:colOff>174964</xdr:colOff>
      <xdr:row>62</xdr:row>
      <xdr:rowOff>106347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C7A0C512-3FD5-40FF-AFD5-4AE75D56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" y="8595360"/>
          <a:ext cx="17609524" cy="2666667"/>
        </a:xfrm>
        <a:prstGeom prst="rect">
          <a:avLst/>
        </a:prstGeom>
      </xdr:spPr>
    </xdr:pic>
    <xdr:clientData/>
  </xdr:twoCellAnchor>
  <xdr:twoCellAnchor>
    <xdr:from>
      <xdr:col>12</xdr:col>
      <xdr:colOff>464820</xdr:colOff>
      <xdr:row>52</xdr:row>
      <xdr:rowOff>106680</xdr:rowOff>
    </xdr:from>
    <xdr:to>
      <xdr:col>19</xdr:col>
      <xdr:colOff>228600</xdr:colOff>
      <xdr:row>55</xdr:row>
      <xdr:rowOff>129540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164366B0-5FE8-4FFA-8CC1-A5F6C427ACA4}"/>
            </a:ext>
          </a:extLst>
        </xdr:cNvPr>
        <xdr:cNvSpPr/>
      </xdr:nvSpPr>
      <xdr:spPr>
        <a:xfrm>
          <a:off x="9974580" y="9616440"/>
          <a:ext cx="5311140" cy="57150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375954</xdr:colOff>
      <xdr:row>39</xdr:row>
      <xdr:rowOff>84914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4B0DD159-11F0-4F17-8F11-712E6E2B7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731520"/>
          <a:ext cx="9885714" cy="6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9</xdr:col>
      <xdr:colOff>227814</xdr:colOff>
      <xdr:row>34</xdr:row>
      <xdr:rowOff>164299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E0387EA-9D7D-4948-8223-7AF64C8C1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5" y="219075"/>
          <a:ext cx="6295238" cy="640952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14</xdr:row>
      <xdr:rowOff>152400</xdr:rowOff>
    </xdr:from>
    <xdr:to>
      <xdr:col>8</xdr:col>
      <xdr:colOff>695325</xdr:colOff>
      <xdr:row>19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8D4B1347-7CBB-4D2A-A3F8-7998FC42D347}"/>
            </a:ext>
          </a:extLst>
        </xdr:cNvPr>
        <xdr:cNvSpPr/>
      </xdr:nvSpPr>
      <xdr:spPr>
        <a:xfrm>
          <a:off x="1685925" y="2819400"/>
          <a:ext cx="5105400" cy="80010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171450</xdr:colOff>
      <xdr:row>20</xdr:row>
      <xdr:rowOff>57150</xdr:rowOff>
    </xdr:from>
    <xdr:to>
      <xdr:col>8</xdr:col>
      <xdr:colOff>704850</xdr:colOff>
      <xdr:row>24</xdr:row>
      <xdr:rowOff>104775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B6EE27DC-E6C8-46BF-9F02-A6617ACE9EA2}"/>
            </a:ext>
          </a:extLst>
        </xdr:cNvPr>
        <xdr:cNvSpPr/>
      </xdr:nvSpPr>
      <xdr:spPr>
        <a:xfrm>
          <a:off x="1695450" y="3886200"/>
          <a:ext cx="5105400" cy="8096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0"/>
  <sheetViews>
    <sheetView zoomScale="220" zoomScaleNormal="220" zoomScaleSheetLayoutView="190" workbookViewId="0">
      <selection activeCell="B4" sqref="B4"/>
    </sheetView>
  </sheetViews>
  <sheetFormatPr defaultColWidth="9.140625" defaultRowHeight="15"/>
  <cols>
    <col min="1" max="1" width="9.140625" style="1"/>
    <col min="2" max="2" width="10.42578125" style="1" customWidth="1"/>
    <col min="3" max="16384" width="9.140625" style="1"/>
  </cols>
  <sheetData>
    <row r="2" spans="2:4">
      <c r="B2" s="2" t="s">
        <v>6</v>
      </c>
      <c r="D2" s="2" t="s">
        <v>15</v>
      </c>
    </row>
    <row r="4" spans="2:4">
      <c r="B4" s="4" t="s">
        <v>3</v>
      </c>
      <c r="D4" s="1" t="s">
        <v>43</v>
      </c>
    </row>
    <row r="5" spans="2:4">
      <c r="B5" s="4" t="s">
        <v>4</v>
      </c>
      <c r="D5" s="1" t="s">
        <v>1</v>
      </c>
    </row>
    <row r="6" spans="2:4">
      <c r="B6" s="4" t="s">
        <v>5</v>
      </c>
      <c r="D6" s="1" t="s">
        <v>0</v>
      </c>
    </row>
    <row r="7" spans="2:4">
      <c r="B7" s="4" t="s">
        <v>77</v>
      </c>
      <c r="D7" s="1" t="s">
        <v>89</v>
      </c>
    </row>
    <row r="8" spans="2:4">
      <c r="B8" s="4" t="s">
        <v>78</v>
      </c>
      <c r="D8" s="1" t="s">
        <v>106</v>
      </c>
    </row>
    <row r="9" spans="2:4">
      <c r="B9" s="4" t="s">
        <v>90</v>
      </c>
      <c r="D9" s="1" t="s">
        <v>79</v>
      </c>
    </row>
    <row r="10" spans="2:4">
      <c r="B10" s="4" t="s">
        <v>91</v>
      </c>
    </row>
  </sheetData>
  <hyperlinks>
    <hyperlink ref="B4" location="'Cambio 1'!A1" display="CAMBIO 1"/>
    <hyperlink ref="B6" location="'Cambio 3'!A1" display="CAMBIO 3"/>
    <hyperlink ref="B5" location="'Cambio 2'!A1" display="CAMBIO 2"/>
    <hyperlink ref="B10" location="Resumen!A1" display="RESUMEN"/>
    <hyperlink ref="B7" location="'Cambio 4'!A1" display="CAMBIO 4"/>
    <hyperlink ref="B9" location="'Cambio 6'!A1" display="CAMBIO 6"/>
    <hyperlink ref="B8" location="'Cambio 5'!A1" display="CAMBIO 5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Z58"/>
  <sheetViews>
    <sheetView tabSelected="1" topLeftCell="A33" workbookViewId="0">
      <selection activeCell="A52" sqref="A52:XFD52"/>
    </sheetView>
  </sheetViews>
  <sheetFormatPr defaultColWidth="11.5703125" defaultRowHeight="15"/>
  <cols>
    <col min="1" max="1" width="28.85546875" style="3" bestFit="1" customWidth="1"/>
    <col min="2" max="2" width="13" style="3" bestFit="1" customWidth="1"/>
    <col min="3" max="7" width="11.5703125" style="3"/>
    <col min="8" max="8" width="13" style="3" bestFit="1" customWidth="1"/>
    <col min="9" max="9" width="11.5703125" style="3"/>
    <col min="10" max="10" width="13" style="3" bestFit="1" customWidth="1"/>
    <col min="11" max="15" width="11.5703125" style="3"/>
    <col min="16" max="16" width="13" style="3" bestFit="1" customWidth="1"/>
    <col min="17" max="23" width="11.5703125" style="3"/>
    <col min="24" max="25" width="13" style="3" bestFit="1" customWidth="1"/>
    <col min="26" max="16384" width="11.5703125" style="3"/>
  </cols>
  <sheetData>
    <row r="2" spans="1:26">
      <c r="A2" s="87" t="s">
        <v>174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70" t="s">
        <v>34</v>
      </c>
    </row>
    <row r="4" spans="1:26">
      <c r="A4" s="3" t="s">
        <v>162</v>
      </c>
      <c r="B4" s="54">
        <v>1000000</v>
      </c>
    </row>
    <row r="5" spans="1:26">
      <c r="A5" s="3" t="s">
        <v>159</v>
      </c>
      <c r="B5" s="55">
        <v>43748</v>
      </c>
      <c r="C5" s="3" t="s">
        <v>160</v>
      </c>
      <c r="E5" s="56">
        <v>8.9999999999999993E-3</v>
      </c>
    </row>
    <row r="6" spans="1:26">
      <c r="A6" s="3" t="s">
        <v>169</v>
      </c>
      <c r="B6" s="55">
        <v>43748</v>
      </c>
      <c r="E6" s="56"/>
    </row>
    <row r="7" spans="1:26">
      <c r="A7" s="3" t="s">
        <v>163</v>
      </c>
      <c r="B7" s="55" t="s">
        <v>164</v>
      </c>
      <c r="E7" s="56"/>
    </row>
    <row r="8" spans="1:26">
      <c r="A8" s="3" t="s">
        <v>170</v>
      </c>
      <c r="B8" s="55">
        <v>43830</v>
      </c>
    </row>
    <row r="9" spans="1:26">
      <c r="A9" s="3" t="s">
        <v>171</v>
      </c>
      <c r="B9" s="55">
        <v>44196</v>
      </c>
      <c r="C9" s="3" t="s">
        <v>160</v>
      </c>
      <c r="E9" s="56">
        <v>1.2E-2</v>
      </c>
      <c r="F9" s="3" t="s">
        <v>172</v>
      </c>
    </row>
    <row r="10" spans="1:26">
      <c r="B10" s="55"/>
    </row>
    <row r="11" spans="1:26">
      <c r="A11" s="3" t="s">
        <v>161</v>
      </c>
    </row>
    <row r="12" spans="1:26">
      <c r="A12" s="3" t="s">
        <v>162</v>
      </c>
      <c r="B12" s="57">
        <f>B4</f>
        <v>1000000</v>
      </c>
    </row>
    <row r="13" spans="1:26">
      <c r="A13" s="58"/>
      <c r="B13" s="57"/>
    </row>
    <row r="14" spans="1:26">
      <c r="B14" s="57"/>
    </row>
    <row r="16" spans="1:26" ht="15.75" thickBot="1"/>
    <row r="17" spans="1:26">
      <c r="A17" s="59" t="s">
        <v>115</v>
      </c>
      <c r="B17" s="5" t="s">
        <v>166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>
      <c r="A18" s="7"/>
      <c r="B18" s="8"/>
      <c r="C18" s="8"/>
      <c r="D18" s="8"/>
      <c r="E18" s="8" t="s">
        <v>117</v>
      </c>
      <c r="F18" s="8"/>
      <c r="G18" s="8" t="s">
        <v>118</v>
      </c>
      <c r="H18" s="8"/>
      <c r="I18" s="8" t="s">
        <v>119</v>
      </c>
      <c r="J18" s="8" t="s">
        <v>41</v>
      </c>
      <c r="K18" s="8" t="s">
        <v>120</v>
      </c>
      <c r="L18" s="8" t="s">
        <v>2</v>
      </c>
      <c r="M18" s="8" t="s">
        <v>120</v>
      </c>
      <c r="N18" s="8" t="s">
        <v>2</v>
      </c>
      <c r="O18" s="8"/>
      <c r="P18" s="8" t="s">
        <v>121</v>
      </c>
      <c r="Q18" s="8"/>
      <c r="R18" s="8" t="s">
        <v>122</v>
      </c>
      <c r="S18" s="8" t="s">
        <v>123</v>
      </c>
      <c r="T18" s="8" t="s">
        <v>122</v>
      </c>
      <c r="U18" s="8" t="s">
        <v>124</v>
      </c>
      <c r="V18" s="8" t="s">
        <v>122</v>
      </c>
      <c r="W18" s="8"/>
      <c r="X18" s="8"/>
      <c r="Y18" s="8" t="s">
        <v>2</v>
      </c>
      <c r="Z18" s="9" t="s">
        <v>41</v>
      </c>
    </row>
    <row r="19" spans="1:26">
      <c r="A19" s="7" t="s">
        <v>125</v>
      </c>
      <c r="B19" s="8"/>
      <c r="C19" s="8"/>
      <c r="D19" s="8" t="s">
        <v>126</v>
      </c>
      <c r="E19" s="8" t="s">
        <v>127</v>
      </c>
      <c r="F19" s="8" t="s">
        <v>128</v>
      </c>
      <c r="G19" s="8" t="s">
        <v>129</v>
      </c>
      <c r="H19" s="8" t="s">
        <v>41</v>
      </c>
      <c r="I19" s="8" t="s">
        <v>130</v>
      </c>
      <c r="J19" s="8" t="s">
        <v>131</v>
      </c>
      <c r="K19" s="8" t="s">
        <v>2</v>
      </c>
      <c r="L19" s="8" t="s">
        <v>132</v>
      </c>
      <c r="M19" s="8" t="s">
        <v>2</v>
      </c>
      <c r="N19" s="8" t="s">
        <v>132</v>
      </c>
      <c r="O19" s="8" t="s">
        <v>126</v>
      </c>
      <c r="P19" s="8" t="s">
        <v>133</v>
      </c>
      <c r="Q19" s="8" t="s">
        <v>126</v>
      </c>
      <c r="R19" s="8" t="s">
        <v>134</v>
      </c>
      <c r="S19" s="8" t="s">
        <v>135</v>
      </c>
      <c r="T19" s="8" t="s">
        <v>136</v>
      </c>
      <c r="U19" s="8" t="s">
        <v>137</v>
      </c>
      <c r="V19" s="8" t="s">
        <v>138</v>
      </c>
      <c r="W19" s="8" t="s">
        <v>2</v>
      </c>
      <c r="X19" s="8" t="s">
        <v>2</v>
      </c>
      <c r="Y19" s="8" t="s">
        <v>132</v>
      </c>
      <c r="Z19" s="9" t="s">
        <v>139</v>
      </c>
    </row>
    <row r="20" spans="1:26">
      <c r="A20" s="7" t="s">
        <v>140</v>
      </c>
      <c r="B20" s="8" t="s">
        <v>141</v>
      </c>
      <c r="C20" s="8" t="s">
        <v>142</v>
      </c>
      <c r="D20" s="8" t="s">
        <v>143</v>
      </c>
      <c r="E20" s="8" t="s">
        <v>144</v>
      </c>
      <c r="F20" s="8" t="s">
        <v>145</v>
      </c>
      <c r="G20" s="8" t="s">
        <v>146</v>
      </c>
      <c r="H20" s="8" t="s">
        <v>131</v>
      </c>
      <c r="I20" s="8"/>
      <c r="J20" s="8" t="s">
        <v>147</v>
      </c>
      <c r="K20" s="8" t="s">
        <v>148</v>
      </c>
      <c r="L20" s="8" t="s">
        <v>148</v>
      </c>
      <c r="M20" s="8" t="s">
        <v>149</v>
      </c>
      <c r="N20" s="8" t="s">
        <v>150</v>
      </c>
      <c r="O20" s="8" t="s">
        <v>151</v>
      </c>
      <c r="P20" s="8" t="s">
        <v>152</v>
      </c>
      <c r="Q20" s="8" t="s">
        <v>153</v>
      </c>
      <c r="R20" s="8" t="s">
        <v>154</v>
      </c>
      <c r="S20" s="8" t="s">
        <v>154</v>
      </c>
      <c r="T20" s="8" t="s">
        <v>154</v>
      </c>
      <c r="U20" s="8" t="s">
        <v>154</v>
      </c>
      <c r="V20" s="8" t="s">
        <v>154</v>
      </c>
      <c r="W20" s="8" t="s">
        <v>155</v>
      </c>
      <c r="X20" s="8" t="s">
        <v>146</v>
      </c>
      <c r="Y20" s="8" t="s">
        <v>165</v>
      </c>
      <c r="Z20" s="9">
        <v>2019</v>
      </c>
    </row>
    <row r="21" spans="1:26" ht="15.75" thickBot="1">
      <c r="A21" s="10"/>
      <c r="B21" s="11">
        <v>1</v>
      </c>
      <c r="C21" s="11" t="s">
        <v>157</v>
      </c>
      <c r="D21" s="60">
        <v>43748</v>
      </c>
      <c r="E21" s="61">
        <f>B4</f>
        <v>1000000</v>
      </c>
      <c r="F21" s="61">
        <f>E21</f>
        <v>1000000</v>
      </c>
      <c r="G21" s="11">
        <v>1.0089999999999999</v>
      </c>
      <c r="H21" s="62">
        <f>F21*G21</f>
        <v>1008999.9999999999</v>
      </c>
      <c r="I21" s="11">
        <v>0</v>
      </c>
      <c r="J21" s="63">
        <f>H21-I21</f>
        <v>1008999.9999999999</v>
      </c>
      <c r="K21" s="11"/>
      <c r="L21" s="11">
        <v>0</v>
      </c>
      <c r="M21" s="11" t="s">
        <v>34</v>
      </c>
      <c r="N21" s="11">
        <v>0</v>
      </c>
      <c r="O21" s="60">
        <v>43748</v>
      </c>
      <c r="P21" s="63">
        <f>J21</f>
        <v>1008999.9999999999</v>
      </c>
      <c r="Q21" s="11"/>
      <c r="R21" s="11">
        <v>24</v>
      </c>
      <c r="S21" s="11">
        <v>0</v>
      </c>
      <c r="T21" s="11">
        <f>R21-S21</f>
        <v>24</v>
      </c>
      <c r="U21" s="11">
        <v>24</v>
      </c>
      <c r="V21" s="11">
        <f>T21-U21</f>
        <v>0</v>
      </c>
      <c r="W21" s="63">
        <v>0</v>
      </c>
      <c r="X21" s="63">
        <f>P21</f>
        <v>1008999.9999999999</v>
      </c>
      <c r="Y21" s="63">
        <f>P21</f>
        <v>1008999.9999999999</v>
      </c>
      <c r="Z21" s="64">
        <v>1</v>
      </c>
    </row>
    <row r="22" spans="1:26" customFormat="1">
      <c r="B22">
        <v>1</v>
      </c>
      <c r="C22" t="s">
        <v>243</v>
      </c>
      <c r="D22" s="88">
        <v>43748</v>
      </c>
      <c r="E22" s="89">
        <v>1000000</v>
      </c>
      <c r="F22" s="89">
        <v>1000000</v>
      </c>
      <c r="G22">
        <v>1.0089999999999999</v>
      </c>
      <c r="H22" s="89">
        <v>1009000</v>
      </c>
      <c r="I22">
        <v>0</v>
      </c>
      <c r="J22" s="89">
        <v>1009000</v>
      </c>
      <c r="L22">
        <v>0</v>
      </c>
      <c r="M22" t="s">
        <v>234</v>
      </c>
      <c r="N22">
        <v>0</v>
      </c>
      <c r="O22" s="88">
        <v>43748</v>
      </c>
      <c r="P22" s="89">
        <v>1009000</v>
      </c>
      <c r="R22">
        <v>24</v>
      </c>
      <c r="T22">
        <v>24</v>
      </c>
      <c r="U22">
        <v>24</v>
      </c>
      <c r="V22">
        <v>0</v>
      </c>
      <c r="W22" s="89">
        <v>42042</v>
      </c>
      <c r="X22" s="89">
        <v>1008999</v>
      </c>
      <c r="Y22" s="89">
        <v>1008999</v>
      </c>
      <c r="Z22" s="89">
        <v>1</v>
      </c>
    </row>
    <row r="23" spans="1:26" ht="15.75" thickBot="1"/>
    <row r="24" spans="1:26">
      <c r="A24" s="59" t="s">
        <v>115</v>
      </c>
      <c r="B24" s="5" t="s">
        <v>116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>
      <c r="A25" s="7"/>
      <c r="B25" s="8"/>
      <c r="C25" s="8"/>
      <c r="D25" s="8"/>
      <c r="E25" s="8" t="s">
        <v>117</v>
      </c>
      <c r="F25" s="8"/>
      <c r="G25" s="8" t="s">
        <v>118</v>
      </c>
      <c r="H25" s="8"/>
      <c r="I25" s="8" t="s">
        <v>119</v>
      </c>
      <c r="J25" s="8" t="s">
        <v>41</v>
      </c>
      <c r="K25" s="8" t="s">
        <v>120</v>
      </c>
      <c r="L25" s="8" t="s">
        <v>2</v>
      </c>
      <c r="M25" s="8" t="s">
        <v>120</v>
      </c>
      <c r="N25" s="8" t="s">
        <v>2</v>
      </c>
      <c r="O25" s="8"/>
      <c r="P25" s="8" t="s">
        <v>121</v>
      </c>
      <c r="Q25" s="8"/>
      <c r="R25" s="8" t="s">
        <v>122</v>
      </c>
      <c r="S25" s="8" t="s">
        <v>123</v>
      </c>
      <c r="T25" s="8" t="s">
        <v>122</v>
      </c>
      <c r="U25" s="8" t="s">
        <v>124</v>
      </c>
      <c r="V25" s="8" t="s">
        <v>122</v>
      </c>
      <c r="W25" s="8"/>
      <c r="X25" s="8"/>
      <c r="Y25" s="8" t="s">
        <v>2</v>
      </c>
      <c r="Z25" s="9" t="s">
        <v>41</v>
      </c>
    </row>
    <row r="26" spans="1:26">
      <c r="A26" s="7" t="s">
        <v>125</v>
      </c>
      <c r="B26" s="8"/>
      <c r="C26" s="8"/>
      <c r="D26" s="8" t="s">
        <v>126</v>
      </c>
      <c r="E26" s="8" t="s">
        <v>127</v>
      </c>
      <c r="F26" s="8" t="s">
        <v>128</v>
      </c>
      <c r="G26" s="8" t="s">
        <v>129</v>
      </c>
      <c r="H26" s="8" t="s">
        <v>41</v>
      </c>
      <c r="I26" s="8" t="s">
        <v>130</v>
      </c>
      <c r="J26" s="8" t="s">
        <v>131</v>
      </c>
      <c r="K26" s="8" t="s">
        <v>2</v>
      </c>
      <c r="L26" s="8" t="s">
        <v>132</v>
      </c>
      <c r="M26" s="8" t="s">
        <v>2</v>
      </c>
      <c r="N26" s="8" t="s">
        <v>132</v>
      </c>
      <c r="O26" s="8" t="s">
        <v>126</v>
      </c>
      <c r="P26" s="8" t="s">
        <v>133</v>
      </c>
      <c r="Q26" s="8" t="s">
        <v>126</v>
      </c>
      <c r="R26" s="8" t="s">
        <v>134</v>
      </c>
      <c r="S26" s="8" t="s">
        <v>135</v>
      </c>
      <c r="T26" s="8" t="s">
        <v>136</v>
      </c>
      <c r="U26" s="8" t="s">
        <v>137</v>
      </c>
      <c r="V26" s="8" t="s">
        <v>138</v>
      </c>
      <c r="W26" s="8" t="s">
        <v>2</v>
      </c>
      <c r="X26" s="8" t="s">
        <v>2</v>
      </c>
      <c r="Y26" s="8" t="s">
        <v>132</v>
      </c>
      <c r="Z26" s="9" t="s">
        <v>139</v>
      </c>
    </row>
    <row r="27" spans="1:26">
      <c r="A27" s="7" t="s">
        <v>140</v>
      </c>
      <c r="B27" s="8" t="s">
        <v>141</v>
      </c>
      <c r="C27" s="8" t="s">
        <v>142</v>
      </c>
      <c r="D27" s="8" t="s">
        <v>143</v>
      </c>
      <c r="E27" s="8" t="s">
        <v>144</v>
      </c>
      <c r="F27" s="8" t="s">
        <v>145</v>
      </c>
      <c r="G27" s="8" t="s">
        <v>146</v>
      </c>
      <c r="H27" s="8" t="s">
        <v>131</v>
      </c>
      <c r="I27" s="8"/>
      <c r="J27" s="8" t="s">
        <v>147</v>
      </c>
      <c r="K27" s="8" t="s">
        <v>148</v>
      </c>
      <c r="L27" s="8" t="s">
        <v>148</v>
      </c>
      <c r="M27" s="8" t="s">
        <v>149</v>
      </c>
      <c r="N27" s="8" t="s">
        <v>150</v>
      </c>
      <c r="O27" s="8" t="s">
        <v>151</v>
      </c>
      <c r="P27" s="8" t="s">
        <v>152</v>
      </c>
      <c r="Q27" s="8" t="s">
        <v>153</v>
      </c>
      <c r="R27" s="8" t="s">
        <v>154</v>
      </c>
      <c r="S27" s="8" t="s">
        <v>154</v>
      </c>
      <c r="T27" s="8" t="s">
        <v>154</v>
      </c>
      <c r="U27" s="8" t="s">
        <v>154</v>
      </c>
      <c r="V27" s="8" t="s">
        <v>154</v>
      </c>
      <c r="W27" s="8" t="s">
        <v>155</v>
      </c>
      <c r="X27" s="8" t="s">
        <v>146</v>
      </c>
      <c r="Y27" s="8" t="s">
        <v>156</v>
      </c>
      <c r="Z27" s="9" t="s">
        <v>156</v>
      </c>
    </row>
    <row r="28" spans="1:26" ht="15.75" thickBot="1">
      <c r="A28" s="10"/>
      <c r="B28" s="11">
        <v>1</v>
      </c>
      <c r="C28" s="11" t="s">
        <v>157</v>
      </c>
      <c r="D28" s="60">
        <v>43748</v>
      </c>
      <c r="E28" s="61">
        <f>E21</f>
        <v>1000000</v>
      </c>
      <c r="F28" s="61">
        <f>J21</f>
        <v>1008999.9999999999</v>
      </c>
      <c r="G28" s="11">
        <v>1.012</v>
      </c>
      <c r="H28" s="62">
        <f>F28*G28</f>
        <v>1021107.9999999999</v>
      </c>
      <c r="I28" s="11">
        <v>0</v>
      </c>
      <c r="J28" s="63">
        <f>H28-I28</f>
        <v>1021107.9999999999</v>
      </c>
      <c r="K28" s="63" t="str">
        <f>M21</f>
        <v>Araucania</v>
      </c>
      <c r="L28" s="63">
        <v>0</v>
      </c>
      <c r="M28" s="11"/>
      <c r="N28" s="63">
        <f>L28*1.012</f>
        <v>0</v>
      </c>
      <c r="O28" s="60"/>
      <c r="P28" s="63">
        <v>0</v>
      </c>
      <c r="Q28" s="11"/>
      <c r="R28" s="11"/>
      <c r="S28" s="11"/>
      <c r="T28" s="11"/>
      <c r="U28" s="11"/>
      <c r="V28" s="11"/>
      <c r="W28" s="63"/>
      <c r="X28" s="63"/>
      <c r="Y28" s="63">
        <v>0</v>
      </c>
      <c r="Z28" s="64">
        <v>1</v>
      </c>
    </row>
    <row r="32" spans="1:26">
      <c r="A32" s="87" t="s">
        <v>213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70" t="s">
        <v>34</v>
      </c>
    </row>
    <row r="34" spans="1:26">
      <c r="A34" s="3" t="s">
        <v>162</v>
      </c>
      <c r="B34" s="54">
        <v>131500000</v>
      </c>
    </row>
    <row r="35" spans="1:26">
      <c r="A35" s="3" t="s">
        <v>159</v>
      </c>
      <c r="B35" s="55">
        <v>43779</v>
      </c>
      <c r="C35" s="3" t="s">
        <v>160</v>
      </c>
      <c r="E35" s="56">
        <v>1E-3</v>
      </c>
    </row>
    <row r="36" spans="1:26">
      <c r="A36" s="3" t="s">
        <v>169</v>
      </c>
      <c r="B36" s="55">
        <v>43779</v>
      </c>
      <c r="E36" s="56"/>
    </row>
    <row r="37" spans="1:26">
      <c r="A37" s="3" t="s">
        <v>163</v>
      </c>
      <c r="B37" s="55" t="s">
        <v>214</v>
      </c>
      <c r="E37" s="56"/>
    </row>
    <row r="38" spans="1:26">
      <c r="A38" s="3" t="s">
        <v>170</v>
      </c>
      <c r="B38" s="55">
        <v>43830</v>
      </c>
    </row>
    <row r="39" spans="1:26">
      <c r="A39" s="3" t="s">
        <v>171</v>
      </c>
      <c r="B39" s="55">
        <v>44196</v>
      </c>
      <c r="C39" s="3" t="s">
        <v>160</v>
      </c>
      <c r="E39" s="56">
        <v>1.2E-2</v>
      </c>
      <c r="F39" s="3" t="s">
        <v>172</v>
      </c>
    </row>
    <row r="40" spans="1:26">
      <c r="B40" s="55"/>
    </row>
    <row r="41" spans="1:26">
      <c r="A41" s="3" t="s">
        <v>161</v>
      </c>
    </row>
    <row r="42" spans="1:26">
      <c r="A42" s="3" t="s">
        <v>162</v>
      </c>
      <c r="B42" s="57">
        <f>B34</f>
        <v>131500000</v>
      </c>
    </row>
    <row r="43" spans="1:26">
      <c r="A43" s="58"/>
      <c r="B43" s="57"/>
    </row>
    <row r="44" spans="1:26">
      <c r="B44" s="57"/>
    </row>
    <row r="46" spans="1:26" ht="15.75" thickBot="1"/>
    <row r="47" spans="1:26">
      <c r="A47" s="59" t="s">
        <v>115</v>
      </c>
      <c r="B47" s="5" t="s">
        <v>166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>
      <c r="A48" s="7"/>
      <c r="B48" s="8"/>
      <c r="C48" s="8"/>
      <c r="D48" s="8"/>
      <c r="E48" s="8" t="s">
        <v>117</v>
      </c>
      <c r="F48" s="8"/>
      <c r="G48" s="8" t="s">
        <v>118</v>
      </c>
      <c r="H48" s="8"/>
      <c r="I48" s="8" t="s">
        <v>119</v>
      </c>
      <c r="J48" s="8" t="s">
        <v>41</v>
      </c>
      <c r="K48" s="8" t="s">
        <v>120</v>
      </c>
      <c r="L48" s="8" t="s">
        <v>2</v>
      </c>
      <c r="M48" s="8" t="s">
        <v>120</v>
      </c>
      <c r="N48" s="8" t="s">
        <v>2</v>
      </c>
      <c r="O48" s="8"/>
      <c r="P48" s="8" t="s">
        <v>121</v>
      </c>
      <c r="Q48" s="8"/>
      <c r="R48" s="8" t="s">
        <v>122</v>
      </c>
      <c r="S48" s="8" t="s">
        <v>123</v>
      </c>
      <c r="T48" s="8" t="s">
        <v>122</v>
      </c>
      <c r="U48" s="8" t="s">
        <v>124</v>
      </c>
      <c r="V48" s="8" t="s">
        <v>122</v>
      </c>
      <c r="W48" s="8"/>
      <c r="X48" s="8"/>
      <c r="Y48" s="8" t="s">
        <v>2</v>
      </c>
      <c r="Z48" s="9" t="s">
        <v>41</v>
      </c>
    </row>
    <row r="49" spans="1:26">
      <c r="A49" s="7" t="s">
        <v>125</v>
      </c>
      <c r="B49" s="8"/>
      <c r="C49" s="8"/>
      <c r="D49" s="8" t="s">
        <v>126</v>
      </c>
      <c r="E49" s="8" t="s">
        <v>127</v>
      </c>
      <c r="F49" s="8" t="s">
        <v>128</v>
      </c>
      <c r="G49" s="8" t="s">
        <v>129</v>
      </c>
      <c r="H49" s="8" t="s">
        <v>41</v>
      </c>
      <c r="I49" s="8" t="s">
        <v>130</v>
      </c>
      <c r="J49" s="8" t="s">
        <v>131</v>
      </c>
      <c r="K49" s="8" t="s">
        <v>2</v>
      </c>
      <c r="L49" s="8" t="s">
        <v>132</v>
      </c>
      <c r="M49" s="8" t="s">
        <v>2</v>
      </c>
      <c r="N49" s="8" t="s">
        <v>132</v>
      </c>
      <c r="O49" s="8" t="s">
        <v>126</v>
      </c>
      <c r="P49" s="8" t="s">
        <v>133</v>
      </c>
      <c r="Q49" s="8" t="s">
        <v>126</v>
      </c>
      <c r="R49" s="8" t="s">
        <v>134</v>
      </c>
      <c r="S49" s="8" t="s">
        <v>135</v>
      </c>
      <c r="T49" s="8" t="s">
        <v>136</v>
      </c>
      <c r="U49" s="8" t="s">
        <v>137</v>
      </c>
      <c r="V49" s="8" t="s">
        <v>138</v>
      </c>
      <c r="W49" s="8" t="s">
        <v>2</v>
      </c>
      <c r="X49" s="8" t="s">
        <v>2</v>
      </c>
      <c r="Y49" s="8" t="s">
        <v>132</v>
      </c>
      <c r="Z49" s="9" t="s">
        <v>139</v>
      </c>
    </row>
    <row r="50" spans="1:26">
      <c r="A50" s="7" t="s">
        <v>140</v>
      </c>
      <c r="B50" s="8" t="s">
        <v>141</v>
      </c>
      <c r="C50" s="8" t="s">
        <v>142</v>
      </c>
      <c r="D50" s="8" t="s">
        <v>143</v>
      </c>
      <c r="E50" s="8" t="s">
        <v>144</v>
      </c>
      <c r="F50" s="8" t="s">
        <v>145</v>
      </c>
      <c r="G50" s="8" t="s">
        <v>146</v>
      </c>
      <c r="H50" s="8" t="s">
        <v>131</v>
      </c>
      <c r="I50" s="8"/>
      <c r="J50" s="8" t="s">
        <v>147</v>
      </c>
      <c r="K50" s="8" t="s">
        <v>148</v>
      </c>
      <c r="L50" s="8" t="s">
        <v>148</v>
      </c>
      <c r="M50" s="8" t="s">
        <v>149</v>
      </c>
      <c r="N50" s="8" t="s">
        <v>150</v>
      </c>
      <c r="O50" s="8" t="s">
        <v>151</v>
      </c>
      <c r="P50" s="8" t="s">
        <v>152</v>
      </c>
      <c r="Q50" s="8" t="s">
        <v>153</v>
      </c>
      <c r="R50" s="8" t="s">
        <v>154</v>
      </c>
      <c r="S50" s="8" t="s">
        <v>154</v>
      </c>
      <c r="T50" s="8" t="s">
        <v>154</v>
      </c>
      <c r="U50" s="8" t="s">
        <v>154</v>
      </c>
      <c r="V50" s="8" t="s">
        <v>154</v>
      </c>
      <c r="W50" s="8" t="s">
        <v>155</v>
      </c>
      <c r="X50" s="8" t="s">
        <v>146</v>
      </c>
      <c r="Y50" s="8" t="s">
        <v>165</v>
      </c>
      <c r="Z50" s="9">
        <v>2019</v>
      </c>
    </row>
    <row r="51" spans="1:26" ht="15.75" thickBot="1">
      <c r="A51" s="10"/>
      <c r="B51" s="11">
        <v>1</v>
      </c>
      <c r="C51" s="11" t="s">
        <v>157</v>
      </c>
      <c r="D51" s="60">
        <v>43779</v>
      </c>
      <c r="E51" s="61">
        <f>B34</f>
        <v>131500000</v>
      </c>
      <c r="F51" s="61">
        <f>E51</f>
        <v>131500000</v>
      </c>
      <c r="G51" s="11">
        <v>1.0009999999999999</v>
      </c>
      <c r="H51" s="62">
        <f>F51*G51</f>
        <v>131631499.99999999</v>
      </c>
      <c r="I51" s="11">
        <v>0</v>
      </c>
      <c r="J51" s="63">
        <f>H51-I51</f>
        <v>131631499.99999999</v>
      </c>
      <c r="K51" s="11"/>
      <c r="L51" s="11">
        <v>0</v>
      </c>
      <c r="M51" s="11" t="s">
        <v>34</v>
      </c>
      <c r="N51" s="11">
        <v>0</v>
      </c>
      <c r="O51" s="60">
        <v>43779</v>
      </c>
      <c r="P51" s="63">
        <f>J51</f>
        <v>131631499.99999999</v>
      </c>
      <c r="Q51" s="11"/>
      <c r="R51" s="11">
        <v>276</v>
      </c>
      <c r="S51" s="11">
        <v>0</v>
      </c>
      <c r="T51" s="11">
        <f>R51-S51</f>
        <v>276</v>
      </c>
      <c r="U51" s="11">
        <v>276</v>
      </c>
      <c r="V51" s="11">
        <f>T51-U51</f>
        <v>0</v>
      </c>
      <c r="W51" s="63">
        <v>0</v>
      </c>
      <c r="X51" s="63">
        <f>P51</f>
        <v>131631499.99999999</v>
      </c>
      <c r="Y51" s="63">
        <f>P51</f>
        <v>131631499.99999999</v>
      </c>
      <c r="Z51" s="64">
        <v>1</v>
      </c>
    </row>
    <row r="52" spans="1:26" customFormat="1">
      <c r="B52">
        <v>1</v>
      </c>
      <c r="C52" t="s">
        <v>248</v>
      </c>
      <c r="D52" s="88">
        <v>43779</v>
      </c>
      <c r="E52" s="89">
        <v>131500000</v>
      </c>
      <c r="F52" s="89">
        <v>131500000</v>
      </c>
      <c r="G52">
        <v>1.0009999999999999</v>
      </c>
      <c r="H52" s="89">
        <v>131631500</v>
      </c>
      <c r="I52">
        <v>0</v>
      </c>
      <c r="J52" s="89">
        <v>131631500</v>
      </c>
      <c r="L52">
        <v>0</v>
      </c>
      <c r="M52" t="s">
        <v>234</v>
      </c>
      <c r="N52">
        <v>0</v>
      </c>
      <c r="O52" s="88">
        <v>43779</v>
      </c>
      <c r="P52" s="89">
        <v>131631500</v>
      </c>
      <c r="R52">
        <v>276</v>
      </c>
      <c r="T52">
        <v>276</v>
      </c>
      <c r="U52">
        <v>276</v>
      </c>
      <c r="V52">
        <v>0</v>
      </c>
      <c r="W52" s="89">
        <v>476926</v>
      </c>
      <c r="X52" s="89">
        <v>131631499</v>
      </c>
      <c r="Y52" s="89">
        <v>131631499</v>
      </c>
      <c r="Z52" s="89">
        <v>1</v>
      </c>
    </row>
    <row r="53" spans="1:26" ht="15.75" thickBot="1"/>
    <row r="54" spans="1:26">
      <c r="A54" s="59" t="s">
        <v>115</v>
      </c>
      <c r="B54" s="5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>
      <c r="A55" s="7"/>
      <c r="B55" s="8"/>
      <c r="C55" s="8"/>
      <c r="D55" s="8"/>
      <c r="E55" s="8" t="s">
        <v>117</v>
      </c>
      <c r="F55" s="8"/>
      <c r="G55" s="8" t="s">
        <v>118</v>
      </c>
      <c r="H55" s="8"/>
      <c r="I55" s="8" t="s">
        <v>119</v>
      </c>
      <c r="J55" s="8" t="s">
        <v>41</v>
      </c>
      <c r="K55" s="8" t="s">
        <v>120</v>
      </c>
      <c r="L55" s="8" t="s">
        <v>2</v>
      </c>
      <c r="M55" s="8" t="s">
        <v>120</v>
      </c>
      <c r="N55" s="8" t="s">
        <v>2</v>
      </c>
      <c r="O55" s="8"/>
      <c r="P55" s="8" t="s">
        <v>121</v>
      </c>
      <c r="Q55" s="8"/>
      <c r="R55" s="8" t="s">
        <v>122</v>
      </c>
      <c r="S55" s="8" t="s">
        <v>123</v>
      </c>
      <c r="T55" s="8" t="s">
        <v>122</v>
      </c>
      <c r="U55" s="8" t="s">
        <v>124</v>
      </c>
      <c r="V55" s="8" t="s">
        <v>122</v>
      </c>
      <c r="W55" s="8"/>
      <c r="X55" s="8"/>
      <c r="Y55" s="8" t="s">
        <v>2</v>
      </c>
      <c r="Z55" s="9" t="s">
        <v>41</v>
      </c>
    </row>
    <row r="56" spans="1:26">
      <c r="A56" s="7" t="s">
        <v>125</v>
      </c>
      <c r="B56" s="8"/>
      <c r="C56" s="8"/>
      <c r="D56" s="8" t="s">
        <v>126</v>
      </c>
      <c r="E56" s="8" t="s">
        <v>127</v>
      </c>
      <c r="F56" s="8" t="s">
        <v>128</v>
      </c>
      <c r="G56" s="8" t="s">
        <v>129</v>
      </c>
      <c r="H56" s="8" t="s">
        <v>41</v>
      </c>
      <c r="I56" s="8" t="s">
        <v>130</v>
      </c>
      <c r="J56" s="8" t="s">
        <v>131</v>
      </c>
      <c r="K56" s="8" t="s">
        <v>2</v>
      </c>
      <c r="L56" s="8" t="s">
        <v>132</v>
      </c>
      <c r="M56" s="8" t="s">
        <v>2</v>
      </c>
      <c r="N56" s="8" t="s">
        <v>132</v>
      </c>
      <c r="O56" s="8" t="s">
        <v>126</v>
      </c>
      <c r="P56" s="8" t="s">
        <v>133</v>
      </c>
      <c r="Q56" s="8" t="s">
        <v>126</v>
      </c>
      <c r="R56" s="8" t="s">
        <v>134</v>
      </c>
      <c r="S56" s="8" t="s">
        <v>135</v>
      </c>
      <c r="T56" s="8" t="s">
        <v>136</v>
      </c>
      <c r="U56" s="8" t="s">
        <v>137</v>
      </c>
      <c r="V56" s="8" t="s">
        <v>138</v>
      </c>
      <c r="W56" s="8" t="s">
        <v>2</v>
      </c>
      <c r="X56" s="8" t="s">
        <v>2</v>
      </c>
      <c r="Y56" s="8" t="s">
        <v>132</v>
      </c>
      <c r="Z56" s="9" t="s">
        <v>139</v>
      </c>
    </row>
    <row r="57" spans="1:26">
      <c r="A57" s="7" t="s">
        <v>140</v>
      </c>
      <c r="B57" s="8" t="s">
        <v>141</v>
      </c>
      <c r="C57" s="8" t="s">
        <v>142</v>
      </c>
      <c r="D57" s="8" t="s">
        <v>143</v>
      </c>
      <c r="E57" s="8" t="s">
        <v>144</v>
      </c>
      <c r="F57" s="8" t="s">
        <v>145</v>
      </c>
      <c r="G57" s="8" t="s">
        <v>146</v>
      </c>
      <c r="H57" s="8" t="s">
        <v>131</v>
      </c>
      <c r="I57" s="8"/>
      <c r="J57" s="8" t="s">
        <v>147</v>
      </c>
      <c r="K57" s="8" t="s">
        <v>148</v>
      </c>
      <c r="L57" s="8" t="s">
        <v>148</v>
      </c>
      <c r="M57" s="8" t="s">
        <v>149</v>
      </c>
      <c r="N57" s="8" t="s">
        <v>150</v>
      </c>
      <c r="O57" s="8" t="s">
        <v>151</v>
      </c>
      <c r="P57" s="8" t="s">
        <v>152</v>
      </c>
      <c r="Q57" s="8" t="s">
        <v>153</v>
      </c>
      <c r="R57" s="8" t="s">
        <v>154</v>
      </c>
      <c r="S57" s="8" t="s">
        <v>154</v>
      </c>
      <c r="T57" s="8" t="s">
        <v>154</v>
      </c>
      <c r="U57" s="8" t="s">
        <v>154</v>
      </c>
      <c r="V57" s="8" t="s">
        <v>154</v>
      </c>
      <c r="W57" s="8" t="s">
        <v>155</v>
      </c>
      <c r="X57" s="8" t="s">
        <v>146</v>
      </c>
      <c r="Y57" s="8" t="s">
        <v>156</v>
      </c>
      <c r="Z57" s="9" t="s">
        <v>156</v>
      </c>
    </row>
    <row r="58" spans="1:26" ht="15.75" thickBot="1">
      <c r="A58" s="10"/>
      <c r="B58" s="11">
        <v>1</v>
      </c>
      <c r="C58" s="11" t="s">
        <v>157</v>
      </c>
      <c r="D58" s="60">
        <v>43779</v>
      </c>
      <c r="E58" s="61">
        <f>E51</f>
        <v>131500000</v>
      </c>
      <c r="F58" s="61">
        <f>J51</f>
        <v>131631499.99999999</v>
      </c>
      <c r="G58" s="11">
        <v>1.012</v>
      </c>
      <c r="H58" s="62">
        <f>F58*G58</f>
        <v>133211077.99999999</v>
      </c>
      <c r="I58" s="11">
        <v>0</v>
      </c>
      <c r="J58" s="63">
        <f>H58-I58</f>
        <v>133211077.99999999</v>
      </c>
      <c r="K58" s="63" t="str">
        <f>M51</f>
        <v>Araucania</v>
      </c>
      <c r="L58" s="63">
        <v>0</v>
      </c>
      <c r="M58" s="11"/>
      <c r="N58" s="63">
        <f>L58*1.012</f>
        <v>0</v>
      </c>
      <c r="O58" s="60"/>
      <c r="P58" s="63">
        <v>0</v>
      </c>
      <c r="Q58" s="11"/>
      <c r="R58" s="11"/>
      <c r="S58" s="11"/>
      <c r="T58" s="11"/>
      <c r="U58" s="11"/>
      <c r="V58" s="11"/>
      <c r="W58" s="63"/>
      <c r="X58" s="63"/>
      <c r="Y58" s="63">
        <v>0</v>
      </c>
      <c r="Z58" s="64">
        <v>1</v>
      </c>
    </row>
  </sheetData>
  <mergeCells count="2">
    <mergeCell ref="A2:Z2"/>
    <mergeCell ref="A32:Z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8"/>
  <sheetViews>
    <sheetView workbookViewId="0">
      <selection activeCell="A26" sqref="A26:XFD26"/>
    </sheetView>
  </sheetViews>
  <sheetFormatPr defaultRowHeight="15"/>
  <cols>
    <col min="3" max="3" width="38" bestFit="1" customWidth="1"/>
    <col min="4" max="4" width="10.7109375" bestFit="1" customWidth="1"/>
    <col min="5" max="6" width="11.140625" bestFit="1" customWidth="1"/>
    <col min="8" max="8" width="11.140625" bestFit="1" customWidth="1"/>
    <col min="10" max="10" width="11.140625" bestFit="1" customWidth="1"/>
    <col min="15" max="15" width="10.7109375" bestFit="1" customWidth="1"/>
    <col min="16" max="16" width="11.28515625" bestFit="1" customWidth="1"/>
  </cols>
  <sheetData>
    <row r="1" spans="1:26">
      <c r="A1" t="s">
        <v>115</v>
      </c>
      <c r="B1" t="s">
        <v>166</v>
      </c>
    </row>
    <row r="2" spans="1:26">
      <c r="E2" t="s">
        <v>117</v>
      </c>
      <c r="G2" t="s">
        <v>118</v>
      </c>
      <c r="I2" t="s">
        <v>119</v>
      </c>
      <c r="J2" t="s">
        <v>41</v>
      </c>
      <c r="K2" t="s">
        <v>120</v>
      </c>
      <c r="L2" t="s">
        <v>2</v>
      </c>
      <c r="M2" t="s">
        <v>120</v>
      </c>
      <c r="N2" t="s">
        <v>2</v>
      </c>
      <c r="P2" t="s">
        <v>121</v>
      </c>
      <c r="R2" t="s">
        <v>122</v>
      </c>
      <c r="S2" t="s">
        <v>123</v>
      </c>
      <c r="T2" t="s">
        <v>122</v>
      </c>
      <c r="U2" t="s">
        <v>124</v>
      </c>
      <c r="V2" t="s">
        <v>122</v>
      </c>
      <c r="Y2" t="s">
        <v>2</v>
      </c>
      <c r="Z2" t="s">
        <v>41</v>
      </c>
    </row>
    <row r="3" spans="1:26">
      <c r="A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41</v>
      </c>
      <c r="I3" t="s">
        <v>130</v>
      </c>
      <c r="J3" t="s">
        <v>131</v>
      </c>
      <c r="K3" t="s">
        <v>2</v>
      </c>
      <c r="L3" t="s">
        <v>132</v>
      </c>
      <c r="M3" t="s">
        <v>2</v>
      </c>
      <c r="N3" t="s">
        <v>132</v>
      </c>
      <c r="O3" t="s">
        <v>126</v>
      </c>
      <c r="P3" t="s">
        <v>133</v>
      </c>
      <c r="Q3" t="s">
        <v>126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2</v>
      </c>
      <c r="X3" t="s">
        <v>2</v>
      </c>
      <c r="Y3" t="s">
        <v>132</v>
      </c>
      <c r="Z3" t="s">
        <v>139</v>
      </c>
    </row>
    <row r="4" spans="1:26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131</v>
      </c>
      <c r="J4" t="s">
        <v>147</v>
      </c>
      <c r="K4" t="s">
        <v>148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155</v>
      </c>
      <c r="X4" t="s">
        <v>146</v>
      </c>
      <c r="Y4" t="s">
        <v>165</v>
      </c>
      <c r="Z4">
        <v>2019</v>
      </c>
    </row>
    <row r="5" spans="1:26">
      <c r="B5">
        <v>1</v>
      </c>
      <c r="C5" t="s">
        <v>224</v>
      </c>
      <c r="D5" s="88">
        <v>43465</v>
      </c>
      <c r="E5" s="89">
        <v>1000000</v>
      </c>
      <c r="F5" s="89">
        <v>1000000</v>
      </c>
      <c r="G5">
        <v>1.028</v>
      </c>
      <c r="H5" s="89">
        <v>1028000</v>
      </c>
      <c r="I5">
        <v>0</v>
      </c>
      <c r="J5" s="89">
        <v>1028000</v>
      </c>
      <c r="L5">
        <v>0</v>
      </c>
      <c r="N5">
        <v>0</v>
      </c>
      <c r="P5">
        <v>0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89">
        <v>1028000</v>
      </c>
    </row>
    <row r="6" spans="1:26">
      <c r="B6">
        <v>1</v>
      </c>
      <c r="C6" t="s">
        <v>225</v>
      </c>
      <c r="D6" s="88">
        <v>43465</v>
      </c>
      <c r="E6" s="89">
        <v>1000000</v>
      </c>
      <c r="F6" s="89">
        <v>1000000</v>
      </c>
      <c r="G6">
        <v>1.028</v>
      </c>
      <c r="H6" s="89">
        <v>1028000</v>
      </c>
      <c r="I6">
        <v>0</v>
      </c>
      <c r="J6" s="89">
        <v>1028000</v>
      </c>
      <c r="L6">
        <v>0</v>
      </c>
      <c r="M6" t="s">
        <v>38</v>
      </c>
      <c r="N6">
        <v>0</v>
      </c>
      <c r="O6" s="88">
        <v>43466</v>
      </c>
      <c r="P6" s="89">
        <v>1028000</v>
      </c>
      <c r="R6">
        <v>120</v>
      </c>
      <c r="T6">
        <v>120</v>
      </c>
      <c r="U6">
        <v>0</v>
      </c>
      <c r="V6">
        <v>120</v>
      </c>
      <c r="W6" s="89">
        <v>8567</v>
      </c>
      <c r="X6">
        <v>0</v>
      </c>
      <c r="Y6">
        <v>0</v>
      </c>
      <c r="Z6" s="89">
        <v>1028000</v>
      </c>
    </row>
    <row r="7" spans="1:26">
      <c r="B7">
        <v>1</v>
      </c>
      <c r="C7" t="s">
        <v>226</v>
      </c>
      <c r="D7" s="88">
        <v>43465</v>
      </c>
      <c r="E7" s="89">
        <v>1000000</v>
      </c>
      <c r="F7" s="89">
        <v>1000000</v>
      </c>
      <c r="G7">
        <v>1.028</v>
      </c>
      <c r="H7" s="89">
        <v>1028000</v>
      </c>
      <c r="I7">
        <v>0</v>
      </c>
      <c r="J7" s="89">
        <v>1028000</v>
      </c>
      <c r="L7" s="89">
        <v>65000</v>
      </c>
      <c r="M7" t="s">
        <v>38</v>
      </c>
      <c r="N7" s="89">
        <v>66820</v>
      </c>
      <c r="O7" s="88">
        <v>43465</v>
      </c>
      <c r="P7" s="89">
        <v>961180</v>
      </c>
      <c r="R7">
        <v>120</v>
      </c>
      <c r="T7">
        <v>120</v>
      </c>
      <c r="U7">
        <v>0</v>
      </c>
      <c r="V7">
        <v>120</v>
      </c>
      <c r="W7" s="89">
        <v>8010</v>
      </c>
      <c r="X7">
        <v>0</v>
      </c>
      <c r="Y7" s="89">
        <v>66820</v>
      </c>
      <c r="Z7" s="89">
        <v>961180</v>
      </c>
    </row>
    <row r="8" spans="1:26">
      <c r="B8">
        <v>1</v>
      </c>
      <c r="C8" t="s">
        <v>227</v>
      </c>
      <c r="D8" s="88">
        <v>43466</v>
      </c>
      <c r="E8" s="89">
        <v>100000</v>
      </c>
      <c r="F8" s="89">
        <v>100000</v>
      </c>
      <c r="G8">
        <v>1.0289999999999999</v>
      </c>
      <c r="H8" s="89">
        <v>102900</v>
      </c>
      <c r="I8">
        <v>0</v>
      </c>
      <c r="J8" s="89">
        <v>102900</v>
      </c>
      <c r="L8">
        <v>0</v>
      </c>
      <c r="M8" t="s">
        <v>38</v>
      </c>
      <c r="N8">
        <v>0</v>
      </c>
      <c r="O8" s="88">
        <v>43466</v>
      </c>
      <c r="P8" s="89">
        <v>102900</v>
      </c>
      <c r="R8">
        <v>120</v>
      </c>
      <c r="T8">
        <v>120</v>
      </c>
      <c r="U8">
        <v>12</v>
      </c>
      <c r="V8">
        <v>108</v>
      </c>
      <c r="W8">
        <v>858</v>
      </c>
      <c r="X8" s="89">
        <v>10290</v>
      </c>
      <c r="Y8" s="89">
        <v>10290</v>
      </c>
      <c r="Z8" s="89">
        <v>92610</v>
      </c>
    </row>
    <row r="9" spans="1:26">
      <c r="B9">
        <v>1</v>
      </c>
      <c r="C9" t="s">
        <v>228</v>
      </c>
      <c r="D9" s="88">
        <v>43497</v>
      </c>
      <c r="E9" s="89">
        <v>1000000</v>
      </c>
      <c r="F9" s="89">
        <v>1000000</v>
      </c>
      <c r="G9">
        <v>1.028</v>
      </c>
      <c r="H9" s="89">
        <v>1028000</v>
      </c>
      <c r="I9">
        <v>0</v>
      </c>
      <c r="J9" s="89">
        <v>1028000</v>
      </c>
      <c r="L9">
        <v>0</v>
      </c>
      <c r="M9" t="s">
        <v>38</v>
      </c>
      <c r="N9">
        <v>0</v>
      </c>
      <c r="O9" s="88">
        <v>43497</v>
      </c>
      <c r="P9" s="89">
        <v>1028000</v>
      </c>
      <c r="R9">
        <v>150</v>
      </c>
      <c r="T9">
        <v>150</v>
      </c>
      <c r="U9">
        <v>0</v>
      </c>
      <c r="V9">
        <v>150</v>
      </c>
      <c r="W9" s="89">
        <v>6853</v>
      </c>
      <c r="X9">
        <v>0</v>
      </c>
      <c r="Y9">
        <v>0</v>
      </c>
      <c r="Z9" s="89">
        <v>1028000</v>
      </c>
    </row>
    <row r="10" spans="1:26">
      <c r="B10">
        <v>1</v>
      </c>
      <c r="C10" t="s">
        <v>229</v>
      </c>
      <c r="D10" s="88">
        <v>43525</v>
      </c>
      <c r="E10" s="89">
        <v>100000</v>
      </c>
      <c r="F10" s="89">
        <v>100000</v>
      </c>
      <c r="G10">
        <v>1.0269999999999999</v>
      </c>
      <c r="H10" s="89">
        <v>102700</v>
      </c>
      <c r="I10">
        <v>0</v>
      </c>
      <c r="J10" s="89">
        <v>102700</v>
      </c>
      <c r="L10">
        <v>0</v>
      </c>
      <c r="M10" t="s">
        <v>38</v>
      </c>
      <c r="N10">
        <v>0</v>
      </c>
      <c r="O10" s="88">
        <v>43525</v>
      </c>
      <c r="P10" s="89">
        <v>102700</v>
      </c>
      <c r="R10">
        <v>120</v>
      </c>
      <c r="T10">
        <v>120</v>
      </c>
      <c r="U10">
        <v>0</v>
      </c>
      <c r="V10">
        <v>120</v>
      </c>
      <c r="W10">
        <v>856</v>
      </c>
      <c r="X10">
        <v>0</v>
      </c>
      <c r="Y10">
        <v>0</v>
      </c>
      <c r="Z10" s="89">
        <v>102700</v>
      </c>
    </row>
    <row r="11" spans="1:26">
      <c r="B11">
        <v>1</v>
      </c>
      <c r="C11" t="s">
        <v>230</v>
      </c>
      <c r="D11" s="88">
        <v>43538</v>
      </c>
      <c r="E11" s="89">
        <v>100000</v>
      </c>
      <c r="F11" s="89">
        <v>100000</v>
      </c>
      <c r="G11">
        <v>1.0269999999999999</v>
      </c>
      <c r="H11" s="89">
        <v>102700</v>
      </c>
      <c r="I11">
        <v>0</v>
      </c>
      <c r="J11" s="89">
        <v>102700</v>
      </c>
      <c r="L11">
        <v>0</v>
      </c>
      <c r="N11">
        <v>0</v>
      </c>
      <c r="P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89">
        <v>102700</v>
      </c>
    </row>
    <row r="12" spans="1:26">
      <c r="B12">
        <v>1</v>
      </c>
      <c r="C12" t="s">
        <v>231</v>
      </c>
      <c r="D12" s="88">
        <v>43556</v>
      </c>
      <c r="E12" s="89">
        <v>100000</v>
      </c>
      <c r="F12" s="89">
        <v>100000</v>
      </c>
      <c r="G12">
        <v>1.0229999999999999</v>
      </c>
      <c r="H12" s="89">
        <v>102300</v>
      </c>
      <c r="I12">
        <v>0</v>
      </c>
      <c r="J12" s="89">
        <v>102300</v>
      </c>
      <c r="L12">
        <v>0</v>
      </c>
      <c r="M12" t="s">
        <v>38</v>
      </c>
      <c r="N12">
        <v>0</v>
      </c>
      <c r="O12" s="88">
        <v>43556</v>
      </c>
      <c r="P12" s="89">
        <v>102300</v>
      </c>
      <c r="R12">
        <v>120</v>
      </c>
      <c r="T12">
        <v>120</v>
      </c>
      <c r="U12">
        <v>0</v>
      </c>
      <c r="V12">
        <v>120</v>
      </c>
      <c r="W12">
        <v>853</v>
      </c>
      <c r="X12">
        <v>0</v>
      </c>
      <c r="Y12">
        <v>0</v>
      </c>
      <c r="Z12" s="89">
        <v>102300</v>
      </c>
    </row>
    <row r="13" spans="1:26">
      <c r="B13">
        <v>1</v>
      </c>
      <c r="C13" t="s">
        <v>232</v>
      </c>
      <c r="D13" s="88">
        <v>43586</v>
      </c>
      <c r="E13" s="89">
        <v>100000</v>
      </c>
      <c r="F13" s="89">
        <v>100000</v>
      </c>
      <c r="G13">
        <v>1.02</v>
      </c>
      <c r="H13" s="89">
        <v>102000</v>
      </c>
      <c r="I13">
        <v>0</v>
      </c>
      <c r="J13" s="89">
        <v>102000</v>
      </c>
      <c r="L13">
        <v>0</v>
      </c>
      <c r="M13" t="s">
        <v>38</v>
      </c>
      <c r="N13">
        <v>0</v>
      </c>
      <c r="O13" s="88">
        <v>43586</v>
      </c>
      <c r="P13" s="89">
        <v>102000</v>
      </c>
      <c r="R13">
        <v>120</v>
      </c>
      <c r="T13">
        <v>120</v>
      </c>
      <c r="U13">
        <v>0</v>
      </c>
      <c r="V13">
        <v>120</v>
      </c>
      <c r="W13">
        <v>850</v>
      </c>
      <c r="X13">
        <v>0</v>
      </c>
      <c r="Y13">
        <v>0</v>
      </c>
      <c r="Z13" s="89">
        <v>102000</v>
      </c>
    </row>
    <row r="14" spans="1:26">
      <c r="B14">
        <v>1</v>
      </c>
      <c r="C14" t="s">
        <v>233</v>
      </c>
      <c r="D14" s="88">
        <v>43591</v>
      </c>
      <c r="E14" s="89">
        <v>100000</v>
      </c>
      <c r="F14" s="89">
        <v>100000</v>
      </c>
      <c r="G14">
        <v>1.02</v>
      </c>
      <c r="H14" s="89">
        <v>102000</v>
      </c>
      <c r="I14">
        <v>0</v>
      </c>
      <c r="J14" s="89">
        <v>102000</v>
      </c>
      <c r="L14">
        <v>0</v>
      </c>
      <c r="M14" t="s">
        <v>234</v>
      </c>
      <c r="N14">
        <v>0</v>
      </c>
      <c r="O14" s="88">
        <v>43762</v>
      </c>
      <c r="P14" s="89">
        <v>102000</v>
      </c>
      <c r="R14">
        <v>60</v>
      </c>
      <c r="T14">
        <v>60</v>
      </c>
      <c r="U14">
        <v>60</v>
      </c>
      <c r="V14">
        <v>0</v>
      </c>
      <c r="W14" s="89">
        <v>1700</v>
      </c>
      <c r="X14" s="89">
        <v>101999</v>
      </c>
      <c r="Y14" s="89">
        <v>101999</v>
      </c>
      <c r="Z14" s="89">
        <v>1</v>
      </c>
    </row>
    <row r="15" spans="1:26">
      <c r="B15">
        <v>1</v>
      </c>
      <c r="C15" t="s">
        <v>235</v>
      </c>
      <c r="D15" s="88">
        <v>43597</v>
      </c>
      <c r="E15" s="89">
        <v>500000</v>
      </c>
      <c r="F15" s="89">
        <v>500000</v>
      </c>
      <c r="G15">
        <v>1.02</v>
      </c>
      <c r="H15" s="89">
        <v>510000</v>
      </c>
      <c r="I15">
        <v>0</v>
      </c>
      <c r="J15" s="89">
        <v>510000</v>
      </c>
      <c r="L15">
        <v>0</v>
      </c>
      <c r="M15" t="s">
        <v>234</v>
      </c>
      <c r="N15">
        <v>0</v>
      </c>
      <c r="O15" s="88">
        <v>43750</v>
      </c>
      <c r="P15" s="89">
        <v>510000</v>
      </c>
      <c r="R15">
        <v>36</v>
      </c>
      <c r="T15">
        <v>36</v>
      </c>
      <c r="U15">
        <v>36</v>
      </c>
      <c r="V15">
        <v>0</v>
      </c>
      <c r="W15" s="89">
        <v>14167</v>
      </c>
      <c r="X15" s="89">
        <v>509999</v>
      </c>
      <c r="Y15" s="89">
        <v>509999</v>
      </c>
      <c r="Z15" s="89">
        <v>1</v>
      </c>
    </row>
    <row r="16" spans="1:26">
      <c r="B16">
        <v>1</v>
      </c>
      <c r="C16" t="s">
        <v>236</v>
      </c>
      <c r="D16" s="88">
        <v>43643</v>
      </c>
      <c r="E16" s="89">
        <v>1000000</v>
      </c>
      <c r="F16" s="89">
        <v>1000000</v>
      </c>
      <c r="G16">
        <v>1.014</v>
      </c>
      <c r="H16" s="89">
        <v>1014000</v>
      </c>
      <c r="I16">
        <v>0</v>
      </c>
      <c r="J16" s="89">
        <v>1014000</v>
      </c>
      <c r="L16">
        <v>0</v>
      </c>
      <c r="M16" t="s">
        <v>38</v>
      </c>
      <c r="N16">
        <v>0</v>
      </c>
      <c r="O16" s="88">
        <v>43643</v>
      </c>
      <c r="P16" s="89">
        <v>1014000</v>
      </c>
      <c r="R16">
        <v>120</v>
      </c>
      <c r="T16">
        <v>120</v>
      </c>
      <c r="U16">
        <v>0</v>
      </c>
      <c r="V16">
        <v>120</v>
      </c>
      <c r="W16" s="89">
        <v>8450</v>
      </c>
      <c r="X16">
        <v>0</v>
      </c>
      <c r="Y16">
        <v>0</v>
      </c>
      <c r="Z16" s="89">
        <v>1014000</v>
      </c>
    </row>
    <row r="17" spans="2:26">
      <c r="B17">
        <v>1</v>
      </c>
      <c r="C17" t="s">
        <v>237</v>
      </c>
      <c r="D17" s="88">
        <v>43647</v>
      </c>
      <c r="E17" s="89">
        <v>1000000</v>
      </c>
      <c r="F17" s="89">
        <v>1000000</v>
      </c>
      <c r="G17">
        <v>1.0129999999999999</v>
      </c>
      <c r="H17" s="89">
        <v>1013000</v>
      </c>
      <c r="I17">
        <v>0</v>
      </c>
      <c r="J17" s="89">
        <v>1013000</v>
      </c>
      <c r="L17">
        <v>0</v>
      </c>
      <c r="M17" t="s">
        <v>38</v>
      </c>
      <c r="N17">
        <v>0</v>
      </c>
      <c r="O17" s="88">
        <v>43647</v>
      </c>
      <c r="P17" s="89">
        <v>1013000</v>
      </c>
      <c r="R17">
        <v>120</v>
      </c>
      <c r="T17">
        <v>120</v>
      </c>
      <c r="U17">
        <v>0</v>
      </c>
      <c r="V17">
        <v>120</v>
      </c>
      <c r="W17" s="89">
        <v>8442</v>
      </c>
      <c r="X17">
        <v>0</v>
      </c>
      <c r="Y17">
        <v>0</v>
      </c>
      <c r="Z17" s="89">
        <v>1013000</v>
      </c>
    </row>
    <row r="18" spans="2:26">
      <c r="B18">
        <v>1</v>
      </c>
      <c r="C18" t="s">
        <v>238</v>
      </c>
      <c r="D18" s="88">
        <v>43678</v>
      </c>
      <c r="E18" s="89">
        <v>1000000</v>
      </c>
      <c r="F18" s="89">
        <v>1000000</v>
      </c>
      <c r="G18">
        <v>1.0109999999999999</v>
      </c>
      <c r="H18" s="89">
        <v>1011000</v>
      </c>
      <c r="I18">
        <v>0</v>
      </c>
      <c r="J18" s="89">
        <v>1011000</v>
      </c>
      <c r="L18">
        <v>0</v>
      </c>
      <c r="M18" t="s">
        <v>38</v>
      </c>
      <c r="N18">
        <v>0</v>
      </c>
      <c r="O18" s="88">
        <v>43678</v>
      </c>
      <c r="P18" s="89">
        <v>1011000</v>
      </c>
      <c r="R18">
        <v>120</v>
      </c>
      <c r="T18">
        <v>120</v>
      </c>
      <c r="U18">
        <v>0</v>
      </c>
      <c r="V18">
        <v>120</v>
      </c>
      <c r="W18" s="89">
        <v>8425</v>
      </c>
      <c r="X18">
        <v>0</v>
      </c>
      <c r="Y18">
        <v>0</v>
      </c>
      <c r="Z18" s="89">
        <v>1011000</v>
      </c>
    </row>
    <row r="19" spans="2:26">
      <c r="B19">
        <v>1</v>
      </c>
      <c r="C19" t="s">
        <v>239</v>
      </c>
      <c r="D19" s="88">
        <v>43735</v>
      </c>
      <c r="E19" s="89">
        <v>1000000</v>
      </c>
      <c r="F19" s="89">
        <v>1000000</v>
      </c>
      <c r="G19">
        <v>1.0089999999999999</v>
      </c>
      <c r="H19" s="89">
        <v>1009000</v>
      </c>
      <c r="I19">
        <v>0</v>
      </c>
      <c r="J19" s="89">
        <v>1009000</v>
      </c>
      <c r="L19">
        <v>0</v>
      </c>
      <c r="M19" t="s">
        <v>38</v>
      </c>
      <c r="N19">
        <v>0</v>
      </c>
      <c r="O19" s="88">
        <v>43735</v>
      </c>
      <c r="P19" s="89">
        <v>1009000</v>
      </c>
      <c r="R19">
        <v>120</v>
      </c>
      <c r="T19">
        <v>120</v>
      </c>
      <c r="U19">
        <v>4</v>
      </c>
      <c r="V19">
        <v>116</v>
      </c>
      <c r="W19" s="89">
        <v>8408</v>
      </c>
      <c r="X19" s="89">
        <v>33633</v>
      </c>
      <c r="Y19" s="89">
        <v>33633</v>
      </c>
      <c r="Z19" s="89">
        <v>975367</v>
      </c>
    </row>
    <row r="20" spans="2:26">
      <c r="B20">
        <v>1</v>
      </c>
      <c r="C20" t="s">
        <v>240</v>
      </c>
      <c r="D20" s="88">
        <v>43739</v>
      </c>
      <c r="E20" s="89">
        <v>1000000</v>
      </c>
      <c r="F20" s="89">
        <v>1000000</v>
      </c>
      <c r="G20">
        <v>1.0089999999999999</v>
      </c>
      <c r="H20" s="89">
        <v>1009000</v>
      </c>
      <c r="I20">
        <v>0</v>
      </c>
      <c r="J20" s="89">
        <v>1009000</v>
      </c>
      <c r="L20">
        <v>0</v>
      </c>
      <c r="M20" t="s">
        <v>38</v>
      </c>
      <c r="N20">
        <v>0</v>
      </c>
      <c r="O20" s="88">
        <v>43739</v>
      </c>
      <c r="P20" s="89">
        <v>1009000</v>
      </c>
      <c r="R20">
        <v>130</v>
      </c>
      <c r="T20">
        <v>130</v>
      </c>
      <c r="U20">
        <v>0</v>
      </c>
      <c r="V20">
        <v>130</v>
      </c>
      <c r="W20" s="89">
        <v>7762</v>
      </c>
      <c r="X20">
        <v>0</v>
      </c>
      <c r="Y20">
        <v>0</v>
      </c>
      <c r="Z20" s="89">
        <v>1009000</v>
      </c>
    </row>
    <row r="21" spans="2:26">
      <c r="B21">
        <v>1</v>
      </c>
      <c r="C21" t="s">
        <v>241</v>
      </c>
      <c r="D21" s="88">
        <v>43748</v>
      </c>
      <c r="E21" s="89">
        <v>1000000</v>
      </c>
      <c r="F21" s="89">
        <v>1000000</v>
      </c>
      <c r="G21">
        <v>1.0089999999999999</v>
      </c>
      <c r="H21" s="89">
        <v>1009000</v>
      </c>
      <c r="I21">
        <v>0</v>
      </c>
      <c r="J21" s="89">
        <v>1009000</v>
      </c>
      <c r="L21">
        <v>0</v>
      </c>
      <c r="M21" t="s">
        <v>242</v>
      </c>
      <c r="N21">
        <v>0</v>
      </c>
      <c r="O21" s="88">
        <v>43748</v>
      </c>
      <c r="P21" s="89">
        <v>1009000</v>
      </c>
      <c r="R21">
        <v>24</v>
      </c>
      <c r="T21">
        <v>24</v>
      </c>
      <c r="U21">
        <v>3</v>
      </c>
      <c r="V21">
        <v>21</v>
      </c>
      <c r="W21" s="89">
        <v>42042</v>
      </c>
      <c r="X21" s="89">
        <v>126125</v>
      </c>
      <c r="Y21" s="89">
        <v>126125</v>
      </c>
      <c r="Z21" s="89">
        <v>882875</v>
      </c>
    </row>
    <row r="22" spans="2:26">
      <c r="B22">
        <v>1</v>
      </c>
      <c r="C22" t="s">
        <v>243</v>
      </c>
      <c r="D22" s="88">
        <v>43748</v>
      </c>
      <c r="E22" s="89">
        <v>1000000</v>
      </c>
      <c r="F22" s="89">
        <v>1000000</v>
      </c>
      <c r="G22">
        <v>1.0089999999999999</v>
      </c>
      <c r="H22" s="89">
        <v>1009000</v>
      </c>
      <c r="I22">
        <v>0</v>
      </c>
      <c r="J22" s="89">
        <v>1009000</v>
      </c>
      <c r="L22">
        <v>0</v>
      </c>
      <c r="M22" t="s">
        <v>234</v>
      </c>
      <c r="N22">
        <v>0</v>
      </c>
      <c r="O22" s="88">
        <v>43748</v>
      </c>
      <c r="P22" s="89">
        <v>1009000</v>
      </c>
      <c r="R22">
        <v>24</v>
      </c>
      <c r="T22">
        <v>24</v>
      </c>
      <c r="U22">
        <v>24</v>
      </c>
      <c r="V22">
        <v>0</v>
      </c>
      <c r="W22" s="89">
        <v>42042</v>
      </c>
      <c r="X22" s="89">
        <v>1008999</v>
      </c>
      <c r="Y22" s="89">
        <v>1008999</v>
      </c>
      <c r="Z22" s="89">
        <v>1</v>
      </c>
    </row>
    <row r="23" spans="2:26">
      <c r="B23">
        <v>1</v>
      </c>
      <c r="C23" t="s">
        <v>244</v>
      </c>
      <c r="D23" s="88">
        <v>43749</v>
      </c>
      <c r="E23" s="89">
        <v>1000000</v>
      </c>
      <c r="F23" s="89">
        <v>1000000</v>
      </c>
      <c r="G23">
        <v>1.0089999999999999</v>
      </c>
      <c r="H23" s="89">
        <v>1009000</v>
      </c>
      <c r="I23">
        <v>0</v>
      </c>
      <c r="J23" s="89">
        <v>1009000</v>
      </c>
      <c r="L23">
        <v>0</v>
      </c>
      <c r="M23" t="s">
        <v>245</v>
      </c>
      <c r="N23">
        <v>0</v>
      </c>
      <c r="O23" s="88">
        <v>43749</v>
      </c>
      <c r="P23" s="89">
        <v>1009000</v>
      </c>
      <c r="R23">
        <v>24</v>
      </c>
      <c r="T23">
        <v>24</v>
      </c>
      <c r="U23">
        <v>3</v>
      </c>
      <c r="V23">
        <v>21</v>
      </c>
      <c r="W23" s="89">
        <v>42042</v>
      </c>
      <c r="X23" s="89">
        <v>126125</v>
      </c>
      <c r="Y23" s="89">
        <v>126125</v>
      </c>
      <c r="Z23" s="89">
        <v>882875</v>
      </c>
    </row>
    <row r="24" spans="2:26">
      <c r="B24">
        <v>1</v>
      </c>
      <c r="C24" t="s">
        <v>246</v>
      </c>
      <c r="D24" s="88">
        <v>43770</v>
      </c>
      <c r="E24" s="89">
        <v>1000000</v>
      </c>
      <c r="F24" s="89">
        <v>1000000</v>
      </c>
      <c r="G24">
        <v>1.0009999999999999</v>
      </c>
      <c r="H24" s="89">
        <v>1001000</v>
      </c>
      <c r="I24">
        <v>0</v>
      </c>
      <c r="J24" s="89">
        <v>1001000</v>
      </c>
      <c r="L24">
        <v>0</v>
      </c>
      <c r="M24" t="s">
        <v>245</v>
      </c>
      <c r="N24">
        <v>0</v>
      </c>
      <c r="O24" s="88">
        <v>43770</v>
      </c>
      <c r="P24" s="89">
        <v>1001000</v>
      </c>
      <c r="R24">
        <v>170</v>
      </c>
      <c r="T24">
        <v>170</v>
      </c>
      <c r="U24">
        <v>0</v>
      </c>
      <c r="V24">
        <v>170</v>
      </c>
      <c r="W24" s="89">
        <v>5888</v>
      </c>
      <c r="X24">
        <v>0</v>
      </c>
      <c r="Y24">
        <v>0</v>
      </c>
      <c r="Z24" s="89">
        <v>1001000</v>
      </c>
    </row>
    <row r="25" spans="2:26">
      <c r="B25">
        <v>1</v>
      </c>
      <c r="C25" t="s">
        <v>247</v>
      </c>
      <c r="D25" s="88">
        <v>43779</v>
      </c>
      <c r="E25" s="89">
        <v>25500000</v>
      </c>
      <c r="F25" s="89">
        <v>25500000</v>
      </c>
      <c r="G25">
        <v>1.0009999999999999</v>
      </c>
      <c r="H25" s="89">
        <v>25525500</v>
      </c>
      <c r="I25">
        <v>0</v>
      </c>
      <c r="J25" s="89">
        <v>25525500</v>
      </c>
      <c r="L25">
        <v>0</v>
      </c>
      <c r="M25" t="s">
        <v>245</v>
      </c>
      <c r="N25">
        <v>0</v>
      </c>
      <c r="O25" s="88">
        <v>43779</v>
      </c>
      <c r="P25" s="89">
        <v>25525500</v>
      </c>
      <c r="R25">
        <v>96</v>
      </c>
      <c r="T25">
        <v>96</v>
      </c>
      <c r="U25">
        <v>2</v>
      </c>
      <c r="V25">
        <v>94</v>
      </c>
      <c r="W25" s="89">
        <v>265891</v>
      </c>
      <c r="X25" s="89">
        <v>531781</v>
      </c>
      <c r="Y25" s="89">
        <v>531781</v>
      </c>
      <c r="Z25" s="89">
        <v>24993719</v>
      </c>
    </row>
    <row r="26" spans="2:26">
      <c r="B26">
        <v>1</v>
      </c>
      <c r="C26" t="s">
        <v>248</v>
      </c>
      <c r="D26" s="88">
        <v>43779</v>
      </c>
      <c r="E26" s="89">
        <v>131500000</v>
      </c>
      <c r="F26" s="89">
        <v>131500000</v>
      </c>
      <c r="G26">
        <v>1.0009999999999999</v>
      </c>
      <c r="H26" s="89">
        <v>131631500</v>
      </c>
      <c r="I26">
        <v>0</v>
      </c>
      <c r="J26" s="89">
        <v>131631500</v>
      </c>
      <c r="L26">
        <v>0</v>
      </c>
      <c r="M26" t="s">
        <v>234</v>
      </c>
      <c r="N26">
        <v>0</v>
      </c>
      <c r="O26" s="88">
        <v>43779</v>
      </c>
      <c r="P26" s="89">
        <v>131631500</v>
      </c>
      <c r="R26">
        <v>276</v>
      </c>
      <c r="T26">
        <v>276</v>
      </c>
      <c r="U26">
        <v>276</v>
      </c>
      <c r="V26">
        <v>0</v>
      </c>
      <c r="W26" s="89">
        <v>476926</v>
      </c>
      <c r="X26" s="89">
        <v>131631499</v>
      </c>
      <c r="Y26" s="89">
        <v>131631499</v>
      </c>
      <c r="Z26" s="89">
        <v>1</v>
      </c>
    </row>
    <row r="27" spans="2:26">
      <c r="B27">
        <v>1</v>
      </c>
      <c r="C27" t="s">
        <v>249</v>
      </c>
      <c r="D27" s="88">
        <v>43800</v>
      </c>
      <c r="E27" s="89">
        <v>1000000</v>
      </c>
      <c r="F27" s="89">
        <v>1000000</v>
      </c>
      <c r="G27">
        <v>1</v>
      </c>
      <c r="H27" s="89">
        <v>1000000</v>
      </c>
      <c r="I27" s="89">
        <v>49900</v>
      </c>
      <c r="J27" s="89">
        <v>950100</v>
      </c>
      <c r="L27">
        <v>0</v>
      </c>
      <c r="M27" t="s">
        <v>38</v>
      </c>
      <c r="N27">
        <v>0</v>
      </c>
      <c r="O27" s="88">
        <v>43830</v>
      </c>
      <c r="P27" s="89">
        <v>950100</v>
      </c>
      <c r="R27">
        <v>140</v>
      </c>
      <c r="T27">
        <v>140</v>
      </c>
      <c r="U27">
        <v>0</v>
      </c>
      <c r="V27">
        <v>140</v>
      </c>
      <c r="W27" s="89">
        <v>6786</v>
      </c>
      <c r="X27">
        <v>0</v>
      </c>
      <c r="Y27">
        <v>0</v>
      </c>
      <c r="Z27" s="89">
        <v>950100</v>
      </c>
    </row>
    <row r="28" spans="2:26">
      <c r="C28" t="s">
        <v>134</v>
      </c>
      <c r="E28" s="89">
        <v>172100000</v>
      </c>
      <c r="F28" s="89">
        <v>172100000</v>
      </c>
      <c r="H28" s="89">
        <v>172477600</v>
      </c>
      <c r="I28" s="89">
        <v>49900</v>
      </c>
      <c r="J28" s="89">
        <v>172427700</v>
      </c>
      <c r="K28">
        <v>0</v>
      </c>
      <c r="L28" s="89">
        <v>65000</v>
      </c>
      <c r="M28">
        <v>0</v>
      </c>
      <c r="N28" s="89">
        <v>66820</v>
      </c>
      <c r="P28" s="89">
        <v>171230180</v>
      </c>
      <c r="W28" s="89">
        <v>965818</v>
      </c>
      <c r="X28" s="89">
        <v>134080450</v>
      </c>
      <c r="Y28" s="89">
        <v>134147270</v>
      </c>
      <c r="Z28" s="89">
        <v>38280430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topLeftCell="A13" zoomScaleNormal="100" workbookViewId="0"/>
  </sheetViews>
  <sheetFormatPr defaultColWidth="11.42578125" defaultRowHeight="15"/>
  <cols>
    <col min="1" max="9" width="11.42578125" style="3"/>
    <col min="10" max="10" width="8" style="3" customWidth="1"/>
    <col min="11" max="11" width="4" style="3" customWidth="1"/>
    <col min="12" max="16384" width="11.42578125" style="3"/>
  </cols>
  <sheetData>
    <row r="1" spans="1:13">
      <c r="A1" s="4" t="s">
        <v>107</v>
      </c>
    </row>
    <row r="4" spans="1:13">
      <c r="K4" s="3" t="s">
        <v>7</v>
      </c>
      <c r="L4" s="3" t="s">
        <v>196</v>
      </c>
    </row>
    <row r="6" spans="1:13">
      <c r="K6" s="3" t="s">
        <v>8</v>
      </c>
      <c r="L6" s="3" t="s">
        <v>197</v>
      </c>
    </row>
    <row r="7" spans="1:13">
      <c r="L7" s="3" t="s">
        <v>198</v>
      </c>
    </row>
    <row r="9" spans="1:13">
      <c r="K9" s="3" t="s">
        <v>9</v>
      </c>
      <c r="L9" s="3" t="s">
        <v>108</v>
      </c>
    </row>
    <row r="10" spans="1:13">
      <c r="L10" s="3" t="s">
        <v>11</v>
      </c>
    </row>
    <row r="11" spans="1:13">
      <c r="M11" s="3" t="s">
        <v>65</v>
      </c>
    </row>
    <row r="12" spans="1:13">
      <c r="M12" s="3" t="s">
        <v>66</v>
      </c>
    </row>
    <row r="14" spans="1:13">
      <c r="L14" s="3" t="s">
        <v>200</v>
      </c>
    </row>
    <row r="15" spans="1:13">
      <c r="L15" s="3" t="s">
        <v>199</v>
      </c>
    </row>
    <row r="17" spans="11:12">
      <c r="K17" s="3" t="s">
        <v>10</v>
      </c>
      <c r="L17" s="3" t="s">
        <v>12</v>
      </c>
    </row>
    <row r="18" spans="11:12">
      <c r="L18" s="3" t="s">
        <v>14</v>
      </c>
    </row>
    <row r="19" spans="11:12">
      <c r="L19" s="3" t="s">
        <v>67</v>
      </c>
    </row>
    <row r="21" spans="11:12">
      <c r="K21" s="3" t="s">
        <v>195</v>
      </c>
      <c r="L21" s="3" t="s">
        <v>13</v>
      </c>
    </row>
    <row r="22" spans="11:12">
      <c r="L22" s="3" t="s">
        <v>80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5"/>
  <sheetViews>
    <sheetView topLeftCell="A43" workbookViewId="0">
      <selection activeCell="H114" sqref="H114"/>
    </sheetView>
  </sheetViews>
  <sheetFormatPr defaultColWidth="11.42578125" defaultRowHeight="15"/>
  <cols>
    <col min="1" max="9" width="11.42578125" style="3"/>
    <col min="10" max="10" width="7.28515625" style="3" customWidth="1"/>
    <col min="11" max="11" width="11.42578125" style="3"/>
    <col min="12" max="12" width="5" style="3" customWidth="1"/>
    <col min="13" max="16384" width="11.42578125" style="3"/>
  </cols>
  <sheetData>
    <row r="1" spans="1:15">
      <c r="A1" s="4" t="s">
        <v>107</v>
      </c>
    </row>
    <row r="2" spans="1:15" ht="15.75">
      <c r="K2" s="71" t="s">
        <v>219</v>
      </c>
    </row>
    <row r="4" spans="1:15">
      <c r="K4" s="3" t="s">
        <v>109</v>
      </c>
    </row>
    <row r="6" spans="1:15">
      <c r="L6" s="3" t="s">
        <v>7</v>
      </c>
      <c r="M6" s="3" t="s">
        <v>22</v>
      </c>
    </row>
    <row r="7" spans="1:15">
      <c r="L7" s="3" t="s">
        <v>8</v>
      </c>
      <c r="M7" s="3" t="s">
        <v>23</v>
      </c>
    </row>
    <row r="10" spans="1:15">
      <c r="K10" s="14" t="s">
        <v>24</v>
      </c>
    </row>
    <row r="11" spans="1:15">
      <c r="L11" s="3" t="s">
        <v>25</v>
      </c>
      <c r="M11" s="3" t="s">
        <v>26</v>
      </c>
    </row>
    <row r="12" spans="1:15">
      <c r="M12" s="3" t="s">
        <v>191</v>
      </c>
    </row>
    <row r="13" spans="1:15">
      <c r="N13" s="3" t="s">
        <v>27</v>
      </c>
    </row>
    <row r="14" spans="1:15">
      <c r="N14" s="3" t="s">
        <v>179</v>
      </c>
    </row>
    <row r="15" spans="1:15">
      <c r="O15" s="3" t="s">
        <v>183</v>
      </c>
    </row>
    <row r="16" spans="1:15">
      <c r="O16" s="3" t="s">
        <v>47</v>
      </c>
    </row>
    <row r="17" spans="11:13">
      <c r="M17" s="3" t="s">
        <v>30</v>
      </c>
    </row>
    <row r="21" spans="11:13">
      <c r="K21" s="14" t="s">
        <v>28</v>
      </c>
    </row>
    <row r="23" spans="11:13">
      <c r="L23" s="3" t="s">
        <v>25</v>
      </c>
      <c r="M23" s="3" t="s">
        <v>29</v>
      </c>
    </row>
    <row r="24" spans="11:13">
      <c r="M24" s="3" t="s">
        <v>30</v>
      </c>
    </row>
    <row r="37" spans="2:17">
      <c r="O37" s="51" t="s">
        <v>25</v>
      </c>
      <c r="P37" s="3" t="s">
        <v>74</v>
      </c>
    </row>
    <row r="38" spans="2:17">
      <c r="B38" s="3" t="s">
        <v>31</v>
      </c>
      <c r="O38" s="51" t="s">
        <v>111</v>
      </c>
      <c r="P38" s="3" t="s">
        <v>110</v>
      </c>
    </row>
    <row r="39" spans="2:17" ht="15.75" thickBot="1"/>
    <row r="40" spans="2:17">
      <c r="B40" s="78" t="s">
        <v>32</v>
      </c>
      <c r="C40" s="79"/>
      <c r="D40" s="79"/>
      <c r="E40" s="79"/>
      <c r="F40" s="79"/>
      <c r="G40" s="79"/>
      <c r="H40" s="79"/>
      <c r="I40" s="79"/>
      <c r="J40" s="80"/>
    </row>
    <row r="41" spans="2:17">
      <c r="B41" s="7"/>
      <c r="C41" s="8"/>
      <c r="D41" s="8"/>
      <c r="E41" s="8"/>
      <c r="F41" s="8"/>
      <c r="G41" s="8"/>
      <c r="H41" s="8"/>
      <c r="I41" s="8"/>
      <c r="J41" s="9"/>
    </row>
    <row r="42" spans="2:17" ht="15.75" thickBot="1">
      <c r="B42" s="15" t="s">
        <v>33</v>
      </c>
      <c r="C42" s="8"/>
      <c r="D42" s="8"/>
      <c r="E42" s="8"/>
      <c r="F42" s="8"/>
      <c r="G42" s="8"/>
      <c r="H42" s="8"/>
      <c r="I42" s="8"/>
      <c r="J42" s="9"/>
    </row>
    <row r="43" spans="2:17" ht="15.75" thickBot="1">
      <c r="B43" s="7"/>
      <c r="C43" s="8"/>
      <c r="D43" s="8" t="s">
        <v>35</v>
      </c>
      <c r="E43" s="8"/>
      <c r="F43" s="8"/>
      <c r="G43" s="8"/>
      <c r="H43" s="17" t="s">
        <v>75</v>
      </c>
      <c r="I43" s="8"/>
      <c r="J43" s="9"/>
    </row>
    <row r="44" spans="2:17">
      <c r="B44" s="7"/>
      <c r="C44" s="8"/>
      <c r="D44" s="8"/>
      <c r="E44" s="8"/>
      <c r="F44" s="8"/>
      <c r="G44" s="8"/>
      <c r="H44" s="20"/>
      <c r="I44" s="8"/>
      <c r="J44" s="9"/>
    </row>
    <row r="45" spans="2:17" ht="15.75" thickBot="1">
      <c r="B45" s="7"/>
      <c r="C45" s="8"/>
      <c r="D45" s="8"/>
      <c r="E45" s="8"/>
      <c r="F45" s="8"/>
      <c r="G45" s="8"/>
      <c r="H45" s="77" t="s">
        <v>41</v>
      </c>
      <c r="I45" s="77"/>
      <c r="J45" s="9"/>
    </row>
    <row r="46" spans="2:17" ht="15.75" thickBot="1">
      <c r="B46" s="7"/>
      <c r="C46" s="8"/>
      <c r="D46" s="8"/>
      <c r="E46" s="8" t="s">
        <v>36</v>
      </c>
      <c r="F46" s="8"/>
      <c r="G46" s="8"/>
      <c r="H46" s="18" t="s">
        <v>37</v>
      </c>
      <c r="I46" s="19"/>
      <c r="J46" s="9"/>
      <c r="O46" s="3" t="s">
        <v>184</v>
      </c>
    </row>
    <row r="47" spans="2:17" ht="15.75" thickBot="1">
      <c r="B47" s="7"/>
      <c r="C47" s="8"/>
      <c r="D47" s="8"/>
      <c r="E47" s="8" t="s">
        <v>73</v>
      </c>
      <c r="F47" s="8"/>
      <c r="G47" s="8"/>
      <c r="H47" s="16" t="s">
        <v>68</v>
      </c>
      <c r="I47" s="19"/>
      <c r="J47" s="9"/>
      <c r="O47" s="3" t="s">
        <v>201</v>
      </c>
    </row>
    <row r="48" spans="2:17" ht="15.75" thickBot="1">
      <c r="B48" s="10"/>
      <c r="C48" s="11"/>
      <c r="D48" s="11"/>
      <c r="E48" s="11"/>
      <c r="F48" s="11"/>
      <c r="G48" s="11"/>
      <c r="H48" s="49"/>
      <c r="I48" s="50"/>
      <c r="J48" s="12"/>
      <c r="Q48" s="3" t="s">
        <v>27</v>
      </c>
    </row>
    <row r="49" spans="2:17" ht="15.75" thickBot="1">
      <c r="B49" s="7"/>
      <c r="C49" s="8"/>
      <c r="D49" s="8" t="s">
        <v>35</v>
      </c>
      <c r="E49" s="8"/>
      <c r="F49" s="8"/>
      <c r="G49" s="8"/>
      <c r="H49" s="48" t="s">
        <v>75</v>
      </c>
      <c r="I49" s="20"/>
      <c r="J49" s="9"/>
      <c r="Q49" s="3" t="s">
        <v>190</v>
      </c>
    </row>
    <row r="50" spans="2:17">
      <c r="B50" s="15" t="s">
        <v>34</v>
      </c>
      <c r="C50" s="8"/>
      <c r="D50" s="8"/>
      <c r="E50" s="8"/>
      <c r="F50" s="8"/>
      <c r="G50" s="8"/>
      <c r="H50" s="8"/>
      <c r="I50" s="8"/>
      <c r="J50" s="9"/>
      <c r="Q50" s="3" t="s">
        <v>47</v>
      </c>
    </row>
    <row r="51" spans="2:17">
      <c r="B51" s="7"/>
      <c r="C51" s="8"/>
      <c r="D51" s="52" t="s">
        <v>40</v>
      </c>
      <c r="E51" s="52"/>
      <c r="F51" s="52"/>
      <c r="G51" s="52"/>
      <c r="H51" s="52"/>
      <c r="I51" s="52"/>
      <c r="J51" s="53"/>
      <c r="K51" s="3" t="s">
        <v>175</v>
      </c>
    </row>
    <row r="52" spans="2:17">
      <c r="B52" s="7"/>
      <c r="C52" s="8"/>
      <c r="D52" s="52" t="s">
        <v>83</v>
      </c>
      <c r="E52" s="52"/>
      <c r="F52" s="52"/>
      <c r="G52" s="52"/>
      <c r="H52" s="52"/>
      <c r="I52" s="52"/>
      <c r="J52" s="53"/>
      <c r="K52" s="3" t="s">
        <v>176</v>
      </c>
    </row>
    <row r="53" spans="2:17">
      <c r="B53" s="7"/>
      <c r="C53" s="8"/>
      <c r="D53" s="8"/>
      <c r="E53" s="8"/>
      <c r="F53" s="8"/>
      <c r="G53" s="8"/>
      <c r="H53" s="8"/>
      <c r="I53" s="8"/>
      <c r="J53" s="9"/>
    </row>
    <row r="54" spans="2:17" ht="15.75" thickBot="1">
      <c r="B54" s="7"/>
      <c r="C54" s="8"/>
      <c r="D54" s="8"/>
      <c r="E54" s="8"/>
      <c r="F54" s="8"/>
      <c r="G54" s="8"/>
      <c r="H54" s="77" t="s">
        <v>41</v>
      </c>
      <c r="I54" s="77"/>
      <c r="J54" s="9"/>
    </row>
    <row r="55" spans="2:17" ht="15.75" thickBot="1">
      <c r="B55" s="7"/>
      <c r="C55" s="8"/>
      <c r="D55" s="8"/>
      <c r="E55" s="8"/>
      <c r="F55" s="8"/>
      <c r="G55" s="8"/>
      <c r="H55" s="75" t="s">
        <v>42</v>
      </c>
      <c r="I55" s="76"/>
      <c r="J55" s="9"/>
      <c r="O55" s="3" t="s">
        <v>84</v>
      </c>
    </row>
    <row r="56" spans="2:17" ht="15.75" thickBot="1">
      <c r="B56" s="10"/>
      <c r="C56" s="11"/>
      <c r="D56" s="11"/>
      <c r="E56" s="11"/>
      <c r="F56" s="11"/>
      <c r="G56" s="11"/>
      <c r="H56" s="11"/>
      <c r="I56" s="11"/>
      <c r="J56" s="12"/>
      <c r="O56" s="3" t="s">
        <v>185</v>
      </c>
    </row>
    <row r="57" spans="2:17">
      <c r="O57" s="3" t="s">
        <v>186</v>
      </c>
    </row>
    <row r="60" spans="2:17">
      <c r="B60" s="3" t="s">
        <v>76</v>
      </c>
    </row>
    <row r="91" spans="2:3">
      <c r="B91" s="21" t="s">
        <v>81</v>
      </c>
    </row>
    <row r="92" spans="2:3">
      <c r="B92" s="3" t="s">
        <v>7</v>
      </c>
      <c r="C92" s="3" t="s">
        <v>202</v>
      </c>
    </row>
    <row r="93" spans="2:3">
      <c r="C93" s="3" t="s">
        <v>82</v>
      </c>
    </row>
    <row r="95" spans="2:3">
      <c r="B95" s="3" t="s">
        <v>8</v>
      </c>
      <c r="C95" s="3" t="s">
        <v>85</v>
      </c>
    </row>
    <row r="96" spans="2:3">
      <c r="C96" s="3" t="s">
        <v>86</v>
      </c>
    </row>
    <row r="98" spans="2:6">
      <c r="B98" s="3" t="s">
        <v>9</v>
      </c>
      <c r="C98" s="3" t="s">
        <v>87</v>
      </c>
    </row>
    <row r="100" spans="2:6">
      <c r="B100" s="3" t="s">
        <v>10</v>
      </c>
      <c r="C100" s="3" t="s">
        <v>177</v>
      </c>
    </row>
    <row r="101" spans="2:6">
      <c r="C101" s="3" t="s">
        <v>178</v>
      </c>
    </row>
    <row r="102" spans="2:6">
      <c r="C102" s="3" t="s">
        <v>203</v>
      </c>
    </row>
    <row r="103" spans="2:6">
      <c r="C103" s="3" t="s">
        <v>204</v>
      </c>
    </row>
    <row r="107" spans="2:6">
      <c r="B107" s="72" t="s">
        <v>221</v>
      </c>
      <c r="C107" s="73"/>
      <c r="D107" s="73"/>
      <c r="E107" s="73"/>
      <c r="F107" s="73"/>
    </row>
    <row r="108" spans="2:6">
      <c r="B108" s="73"/>
      <c r="C108" s="73"/>
      <c r="D108" s="73"/>
      <c r="E108" s="73"/>
      <c r="F108" s="73"/>
    </row>
    <row r="109" spans="2:6">
      <c r="B109" s="73"/>
      <c r="C109" s="73" t="s">
        <v>215</v>
      </c>
      <c r="D109" s="73"/>
      <c r="E109" s="73"/>
      <c r="F109" s="73"/>
    </row>
    <row r="110" spans="2:6">
      <c r="B110" s="73"/>
      <c r="C110" s="73" t="s">
        <v>216</v>
      </c>
      <c r="D110" s="73"/>
      <c r="E110" s="73"/>
      <c r="F110" s="73"/>
    </row>
    <row r="111" spans="2:6">
      <c r="B111" s="73"/>
      <c r="C111" s="73" t="s">
        <v>217</v>
      </c>
      <c r="D111" s="73"/>
      <c r="E111" s="73"/>
      <c r="F111" s="73"/>
    </row>
    <row r="112" spans="2:6">
      <c r="B112" s="73"/>
      <c r="C112" s="73"/>
      <c r="D112" s="73"/>
      <c r="E112" s="73"/>
      <c r="F112" s="73"/>
    </row>
    <row r="113" spans="2:6">
      <c r="B113" s="72" t="s">
        <v>218</v>
      </c>
      <c r="C113" s="73"/>
      <c r="D113" s="73"/>
      <c r="E113" s="73"/>
      <c r="F113" s="73"/>
    </row>
    <row r="114" spans="2:6">
      <c r="B114" s="73"/>
      <c r="C114" s="73"/>
      <c r="D114" s="73"/>
      <c r="E114" s="73"/>
      <c r="F114" s="73"/>
    </row>
    <row r="115" spans="2:6">
      <c r="B115" s="72" t="s">
        <v>220</v>
      </c>
      <c r="C115" s="73"/>
      <c r="D115" s="73"/>
      <c r="E115" s="73"/>
      <c r="F115" s="73"/>
    </row>
  </sheetData>
  <mergeCells count="4">
    <mergeCell ref="H55:I55"/>
    <mergeCell ref="H54:I54"/>
    <mergeCell ref="B40:J40"/>
    <mergeCell ref="H45:I45"/>
  </mergeCells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7"/>
  <sheetViews>
    <sheetView zoomScale="70" zoomScaleNormal="70" workbookViewId="0">
      <selection activeCell="S4" sqref="S4:S5"/>
    </sheetView>
  </sheetViews>
  <sheetFormatPr defaultColWidth="11.42578125" defaultRowHeight="15"/>
  <cols>
    <col min="1" max="10" width="11.42578125" style="3"/>
    <col min="11" max="11" width="3.42578125" style="3" customWidth="1"/>
    <col min="12" max="16384" width="11.42578125" style="3"/>
  </cols>
  <sheetData>
    <row r="1" spans="1:19">
      <c r="A1" s="4" t="s">
        <v>107</v>
      </c>
    </row>
    <row r="4" spans="1:19">
      <c r="K4" s="3" t="s">
        <v>7</v>
      </c>
      <c r="L4" s="3" t="s">
        <v>92</v>
      </c>
      <c r="S4" s="74" t="s">
        <v>222</v>
      </c>
    </row>
    <row r="5" spans="1:19">
      <c r="S5" s="74" t="s">
        <v>223</v>
      </c>
    </row>
    <row r="6" spans="1:19">
      <c r="M6" s="3" t="s">
        <v>192</v>
      </c>
    </row>
    <row r="10" spans="1:19">
      <c r="K10" s="3" t="s">
        <v>8</v>
      </c>
      <c r="L10" s="3" t="s">
        <v>19</v>
      </c>
    </row>
    <row r="11" spans="1:19">
      <c r="L11" s="3" t="s">
        <v>16</v>
      </c>
    </row>
    <row r="12" spans="1:19" ht="15.75" thickBot="1"/>
    <row r="13" spans="1:19">
      <c r="K13" s="3" t="s">
        <v>9</v>
      </c>
      <c r="L13" s="13" t="s">
        <v>88</v>
      </c>
      <c r="M13" s="5"/>
      <c r="N13" s="5"/>
      <c r="O13" s="5"/>
      <c r="P13" s="6"/>
    </row>
    <row r="14" spans="1:19">
      <c r="L14" s="7" t="s">
        <v>17</v>
      </c>
      <c r="M14" s="8"/>
      <c r="N14" s="8"/>
      <c r="O14" s="8"/>
      <c r="P14" s="9"/>
    </row>
    <row r="15" spans="1:19" ht="15.75" thickBot="1">
      <c r="L15" s="10" t="s">
        <v>18</v>
      </c>
      <c r="M15" s="11"/>
      <c r="N15" s="11"/>
      <c r="O15" s="11"/>
      <c r="P15" s="12"/>
    </row>
    <row r="17" spans="11:14">
      <c r="N17" s="3" t="s">
        <v>21</v>
      </c>
    </row>
    <row r="26" spans="11:14">
      <c r="K26" s="3" t="s">
        <v>10</v>
      </c>
      <c r="L26" s="3" t="s">
        <v>70</v>
      </c>
    </row>
    <row r="27" spans="11:14">
      <c r="M27" s="3" t="s">
        <v>20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4"/>
  <sheetViews>
    <sheetView topLeftCell="A16" workbookViewId="0"/>
  </sheetViews>
  <sheetFormatPr defaultColWidth="11.5703125" defaultRowHeight="15"/>
  <cols>
    <col min="1" max="16384" width="11.5703125" style="3"/>
  </cols>
  <sheetData>
    <row r="1" spans="1:2">
      <c r="A1" s="4" t="s">
        <v>107</v>
      </c>
    </row>
    <row r="2" spans="1:2">
      <c r="B2" s="21" t="s">
        <v>93</v>
      </c>
    </row>
    <row r="21" spans="2:6">
      <c r="B21" s="21" t="s">
        <v>94</v>
      </c>
    </row>
    <row r="23" spans="2:6">
      <c r="B23" s="3" t="s">
        <v>7</v>
      </c>
      <c r="C23" s="3" t="s">
        <v>112</v>
      </c>
    </row>
    <row r="24" spans="2:6">
      <c r="D24" s="3" t="s">
        <v>95</v>
      </c>
    </row>
    <row r="25" spans="2:6">
      <c r="D25" s="3" t="s">
        <v>34</v>
      </c>
    </row>
    <row r="26" spans="2:6">
      <c r="C26" s="3" t="s">
        <v>187</v>
      </c>
    </row>
    <row r="28" spans="2:6">
      <c r="B28" s="3" t="s">
        <v>8</v>
      </c>
      <c r="C28" s="3" t="s">
        <v>205</v>
      </c>
    </row>
    <row r="29" spans="2:6">
      <c r="D29" s="3" t="s">
        <v>96</v>
      </c>
    </row>
    <row r="30" spans="2:6">
      <c r="F30" s="3" t="s">
        <v>206</v>
      </c>
    </row>
    <row r="31" spans="2:6">
      <c r="D31" s="3" t="s">
        <v>97</v>
      </c>
    </row>
    <row r="32" spans="2:6">
      <c r="D32" s="3" t="s">
        <v>188</v>
      </c>
    </row>
    <row r="36" spans="2:6">
      <c r="B36" s="3" t="s">
        <v>9</v>
      </c>
      <c r="C36" s="3" t="s">
        <v>207</v>
      </c>
    </row>
    <row r="37" spans="2:6">
      <c r="D37" s="3" t="s">
        <v>98</v>
      </c>
    </row>
    <row r="38" spans="2:6">
      <c r="F38" s="3" t="s">
        <v>113</v>
      </c>
    </row>
    <row r="40" spans="2:6">
      <c r="D40" s="3" t="s">
        <v>208</v>
      </c>
    </row>
    <row r="41" spans="2:6">
      <c r="D41" s="3" t="s">
        <v>193</v>
      </c>
    </row>
    <row r="42" spans="2:6">
      <c r="D42" s="3" t="s">
        <v>99</v>
      </c>
    </row>
    <row r="43" spans="2:6">
      <c r="D43" s="3" t="s">
        <v>100</v>
      </c>
    </row>
    <row r="44" spans="2:6">
      <c r="D44" s="3" t="s">
        <v>189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5"/>
  <sheetViews>
    <sheetView topLeftCell="A33" workbookViewId="0"/>
  </sheetViews>
  <sheetFormatPr defaultColWidth="11.5703125" defaultRowHeight="15"/>
  <cols>
    <col min="1" max="16384" width="11.5703125" style="3"/>
  </cols>
  <sheetData>
    <row r="1" spans="1:2">
      <c r="A1" s="4" t="s">
        <v>107</v>
      </c>
    </row>
    <row r="3" spans="1:2">
      <c r="B3" s="21" t="s">
        <v>104</v>
      </c>
    </row>
    <row r="41" spans="2:3">
      <c r="B41" s="21" t="s">
        <v>81</v>
      </c>
    </row>
    <row r="42" spans="2:3">
      <c r="B42" s="3" t="s">
        <v>7</v>
      </c>
      <c r="C42" s="3" t="s">
        <v>101</v>
      </c>
    </row>
    <row r="43" spans="2:3">
      <c r="C43" s="3" t="s">
        <v>180</v>
      </c>
    </row>
    <row r="45" spans="2:3">
      <c r="B45" s="3" t="s">
        <v>8</v>
      </c>
      <c r="C45" s="3" t="s">
        <v>209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ColWidth="11.5703125" defaultRowHeight="15"/>
  <cols>
    <col min="1" max="16384" width="11.5703125" style="3"/>
  </cols>
  <sheetData>
    <row r="1" spans="1:4">
      <c r="A1" s="4" t="s">
        <v>107</v>
      </c>
    </row>
    <row r="3" spans="1:4">
      <c r="B3" s="21" t="s">
        <v>105</v>
      </c>
    </row>
    <row r="5" spans="1:4">
      <c r="B5" s="3" t="s">
        <v>7</v>
      </c>
      <c r="C5" s="3" t="s">
        <v>102</v>
      </c>
    </row>
    <row r="6" spans="1:4">
      <c r="C6" s="3" t="s">
        <v>103</v>
      </c>
    </row>
    <row r="7" spans="1:4">
      <c r="C7" s="3" t="s">
        <v>181</v>
      </c>
    </row>
    <row r="9" spans="1:4">
      <c r="B9" s="3" t="s">
        <v>8</v>
      </c>
      <c r="C9" s="3" t="s">
        <v>114</v>
      </c>
    </row>
    <row r="10" spans="1:4">
      <c r="D10" s="3" t="s">
        <v>182</v>
      </c>
    </row>
    <row r="11" spans="1:4">
      <c r="D11" s="3" t="s">
        <v>194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zoomScale="60" zoomScaleNormal="60" workbookViewId="0"/>
  </sheetViews>
  <sheetFormatPr defaultColWidth="11.42578125" defaultRowHeight="14.25"/>
  <cols>
    <col min="1" max="1" width="9.42578125" style="22" customWidth="1"/>
    <col min="2" max="9" width="11.42578125" style="22"/>
    <col min="10" max="10" width="4.85546875" style="22" customWidth="1"/>
    <col min="11" max="11" width="31.28515625" style="22" customWidth="1"/>
    <col min="12" max="12" width="14.7109375" style="22" customWidth="1"/>
    <col min="13" max="13" width="18.7109375" style="22" customWidth="1"/>
    <col min="14" max="14" width="14.140625" style="22" customWidth="1"/>
    <col min="15" max="15" width="3.5703125" style="22" customWidth="1"/>
    <col min="16" max="16" width="11.42578125" style="22"/>
    <col min="17" max="17" width="34" style="22" customWidth="1"/>
    <col min="18" max="18" width="44.140625" style="22" customWidth="1"/>
    <col min="19" max="21" width="11.42578125" style="22"/>
    <col min="22" max="22" width="13.85546875" style="22" customWidth="1"/>
    <col min="23" max="23" width="0.7109375" style="22" customWidth="1"/>
    <col min="24" max="16384" width="11.42578125" style="22"/>
  </cols>
  <sheetData>
    <row r="1" spans="1:15" ht="15">
      <c r="A1" s="4" t="s">
        <v>107</v>
      </c>
    </row>
    <row r="4" spans="1:15" ht="15" thickBot="1"/>
    <row r="5" spans="1:15" ht="15">
      <c r="K5" s="82" t="s">
        <v>44</v>
      </c>
      <c r="L5" s="83"/>
      <c r="M5" s="83"/>
      <c r="N5" s="23"/>
      <c r="O5" s="24"/>
    </row>
    <row r="6" spans="1:15" ht="15">
      <c r="K6" s="25"/>
      <c r="L6" s="81" t="s">
        <v>56</v>
      </c>
      <c r="M6" s="81"/>
      <c r="N6" s="26"/>
      <c r="O6" s="27"/>
    </row>
    <row r="7" spans="1:15" ht="15">
      <c r="K7" s="28" t="s">
        <v>2</v>
      </c>
      <c r="L7" s="29" t="s">
        <v>48</v>
      </c>
      <c r="M7" s="29" t="s">
        <v>51</v>
      </c>
      <c r="N7" s="26"/>
      <c r="O7" s="27"/>
    </row>
    <row r="8" spans="1:15">
      <c r="K8" s="25"/>
      <c r="L8" s="26"/>
      <c r="M8" s="26"/>
      <c r="N8" s="26"/>
      <c r="O8" s="27"/>
    </row>
    <row r="9" spans="1:15">
      <c r="K9" s="25" t="s">
        <v>38</v>
      </c>
      <c r="L9" s="30" t="s">
        <v>49</v>
      </c>
      <c r="M9" s="30" t="s">
        <v>50</v>
      </c>
      <c r="N9" s="26" t="s">
        <v>52</v>
      </c>
      <c r="O9" s="27"/>
    </row>
    <row r="10" spans="1:15">
      <c r="K10" s="25" t="s">
        <v>39</v>
      </c>
      <c r="L10" s="30" t="s">
        <v>49</v>
      </c>
      <c r="M10" s="30" t="s">
        <v>50</v>
      </c>
      <c r="N10" s="26" t="s">
        <v>52</v>
      </c>
      <c r="O10" s="27"/>
    </row>
    <row r="11" spans="1:15">
      <c r="K11" s="25" t="s">
        <v>45</v>
      </c>
      <c r="L11" s="30" t="s">
        <v>49</v>
      </c>
      <c r="M11" s="31">
        <v>43830</v>
      </c>
      <c r="N11" s="26" t="s">
        <v>53</v>
      </c>
      <c r="O11" s="27"/>
    </row>
    <row r="12" spans="1:15">
      <c r="K12" s="25" t="s">
        <v>46</v>
      </c>
      <c r="L12" s="30" t="s">
        <v>49</v>
      </c>
      <c r="M12" s="31">
        <v>43830</v>
      </c>
      <c r="N12" s="26" t="s">
        <v>53</v>
      </c>
      <c r="O12" s="27"/>
    </row>
    <row r="13" spans="1:15">
      <c r="K13" s="25" t="s">
        <v>47</v>
      </c>
      <c r="L13" s="31">
        <v>43831</v>
      </c>
      <c r="M13" s="30" t="s">
        <v>50</v>
      </c>
      <c r="N13" s="26" t="s">
        <v>54</v>
      </c>
      <c r="O13" s="27"/>
    </row>
    <row r="14" spans="1:15">
      <c r="K14" s="25" t="s">
        <v>33</v>
      </c>
      <c r="L14" s="31">
        <v>43739</v>
      </c>
      <c r="M14" s="31">
        <v>44561</v>
      </c>
      <c r="N14" s="26" t="s">
        <v>55</v>
      </c>
      <c r="O14" s="27"/>
    </row>
    <row r="15" spans="1:15">
      <c r="K15" s="25" t="s">
        <v>34</v>
      </c>
      <c r="L15" s="31">
        <v>43739</v>
      </c>
      <c r="M15" s="31">
        <v>44561</v>
      </c>
      <c r="N15" s="26" t="s">
        <v>55</v>
      </c>
      <c r="O15" s="27"/>
    </row>
    <row r="16" spans="1:15" ht="15" thickBot="1">
      <c r="K16" s="32"/>
      <c r="L16" s="33"/>
      <c r="M16" s="33"/>
      <c r="N16" s="33"/>
      <c r="O16" s="34"/>
    </row>
    <row r="20" spans="11:23" ht="15" thickBot="1"/>
    <row r="21" spans="11:23" ht="15">
      <c r="K21" s="84" t="s">
        <v>64</v>
      </c>
      <c r="L21" s="85"/>
      <c r="M21" s="8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11:23" ht="15">
      <c r="K22" s="37"/>
      <c r="L22" s="86" t="s">
        <v>56</v>
      </c>
      <c r="M22" s="86"/>
      <c r="N22" s="38"/>
      <c r="O22" s="38"/>
      <c r="P22" s="38"/>
      <c r="Q22" s="38"/>
      <c r="R22" s="38"/>
      <c r="S22" s="38"/>
      <c r="T22" s="38"/>
      <c r="U22" s="38"/>
      <c r="V22" s="38"/>
      <c r="W22" s="39"/>
    </row>
    <row r="23" spans="11:23" ht="15">
      <c r="K23" s="40" t="s">
        <v>2</v>
      </c>
      <c r="L23" s="41" t="s">
        <v>48</v>
      </c>
      <c r="M23" s="41" t="s">
        <v>51</v>
      </c>
      <c r="N23" s="42" t="s">
        <v>57</v>
      </c>
      <c r="O23" s="42" t="s">
        <v>58</v>
      </c>
      <c r="P23" s="42"/>
      <c r="Q23" s="42"/>
      <c r="R23" s="42" t="s">
        <v>61</v>
      </c>
      <c r="S23" s="42" t="s">
        <v>62</v>
      </c>
      <c r="T23" s="42"/>
      <c r="U23" s="38"/>
      <c r="V23" s="38"/>
      <c r="W23" s="39"/>
    </row>
    <row r="24" spans="11:23">
      <c r="K24" s="3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</row>
    <row r="25" spans="11:23">
      <c r="K25" s="37" t="s">
        <v>38</v>
      </c>
      <c r="L25" s="43" t="s">
        <v>49</v>
      </c>
      <c r="M25" s="43" t="s">
        <v>50</v>
      </c>
      <c r="N25" s="38" t="s">
        <v>52</v>
      </c>
      <c r="O25" s="38" t="s">
        <v>52</v>
      </c>
      <c r="P25" s="38"/>
      <c r="Q25" s="38"/>
      <c r="R25" s="38" t="s">
        <v>52</v>
      </c>
      <c r="S25" s="38" t="s">
        <v>52</v>
      </c>
      <c r="T25" s="38"/>
      <c r="U25" s="38"/>
      <c r="V25" s="38"/>
      <c r="W25" s="39"/>
    </row>
    <row r="26" spans="11:23">
      <c r="K26" s="37" t="s">
        <v>39</v>
      </c>
      <c r="L26" s="43" t="s">
        <v>49</v>
      </c>
      <c r="M26" s="43" t="s">
        <v>50</v>
      </c>
      <c r="N26" s="38" t="s">
        <v>52</v>
      </c>
      <c r="O26" s="38" t="s">
        <v>52</v>
      </c>
      <c r="P26" s="38"/>
      <c r="Q26" s="38"/>
      <c r="R26" s="38" t="s">
        <v>52</v>
      </c>
      <c r="S26" s="38" t="s">
        <v>52</v>
      </c>
      <c r="T26" s="38"/>
      <c r="U26" s="38"/>
      <c r="V26" s="38"/>
      <c r="W26" s="39"/>
    </row>
    <row r="27" spans="11:23">
      <c r="K27" s="37" t="s">
        <v>45</v>
      </c>
      <c r="L27" s="43" t="s">
        <v>49</v>
      </c>
      <c r="M27" s="44">
        <v>43830</v>
      </c>
      <c r="N27" s="38" t="s">
        <v>52</v>
      </c>
      <c r="O27" s="38" t="s">
        <v>59</v>
      </c>
      <c r="P27" s="38"/>
      <c r="Q27" s="38"/>
      <c r="R27" s="38" t="s">
        <v>60</v>
      </c>
      <c r="S27" s="38" t="s">
        <v>60</v>
      </c>
      <c r="T27" s="38"/>
      <c r="U27" s="38"/>
      <c r="V27" s="38"/>
      <c r="W27" s="39"/>
    </row>
    <row r="28" spans="11:23">
      <c r="K28" s="37" t="s">
        <v>46</v>
      </c>
      <c r="L28" s="43" t="s">
        <v>49</v>
      </c>
      <c r="M28" s="44">
        <v>43830</v>
      </c>
      <c r="N28" s="38" t="s">
        <v>52</v>
      </c>
      <c r="O28" s="38" t="s">
        <v>59</v>
      </c>
      <c r="P28" s="38"/>
      <c r="Q28" s="38"/>
      <c r="R28" s="38" t="s">
        <v>60</v>
      </c>
      <c r="S28" s="38" t="s">
        <v>60</v>
      </c>
      <c r="T28" s="38"/>
      <c r="U28" s="38"/>
      <c r="V28" s="38"/>
      <c r="W28" s="39"/>
    </row>
    <row r="29" spans="11:23">
      <c r="K29" s="37" t="s">
        <v>47</v>
      </c>
      <c r="L29" s="44">
        <v>43831</v>
      </c>
      <c r="M29" s="43" t="s">
        <v>50</v>
      </c>
      <c r="N29" s="38" t="s">
        <v>69</v>
      </c>
      <c r="O29" s="38" t="s">
        <v>69</v>
      </c>
      <c r="P29" s="38"/>
      <c r="Q29" s="38"/>
      <c r="R29" s="38" t="s">
        <v>71</v>
      </c>
      <c r="S29" s="38" t="s">
        <v>52</v>
      </c>
      <c r="T29" s="38"/>
      <c r="U29" s="38"/>
      <c r="V29" s="38"/>
      <c r="W29" s="39"/>
    </row>
    <row r="30" spans="11:23">
      <c r="K30" s="37" t="s">
        <v>33</v>
      </c>
      <c r="L30" s="44">
        <v>43739</v>
      </c>
      <c r="M30" s="44">
        <v>44561</v>
      </c>
      <c r="N30" s="38" t="s">
        <v>60</v>
      </c>
      <c r="O30" s="38" t="s">
        <v>72</v>
      </c>
      <c r="P30" s="38"/>
      <c r="Q30" s="38"/>
      <c r="R30" s="38" t="s">
        <v>52</v>
      </c>
      <c r="S30" s="38" t="s">
        <v>63</v>
      </c>
      <c r="T30" s="38"/>
      <c r="U30" s="38"/>
      <c r="V30" s="38"/>
      <c r="W30" s="39"/>
    </row>
    <row r="31" spans="11:23">
      <c r="K31" s="37" t="s">
        <v>34</v>
      </c>
      <c r="L31" s="44">
        <v>43739</v>
      </c>
      <c r="M31" s="44">
        <v>44561</v>
      </c>
      <c r="N31" s="38" t="s">
        <v>60</v>
      </c>
      <c r="O31" s="38" t="s">
        <v>72</v>
      </c>
      <c r="P31" s="38"/>
      <c r="Q31" s="38"/>
      <c r="R31" s="38" t="s">
        <v>52</v>
      </c>
      <c r="S31" s="38" t="s">
        <v>63</v>
      </c>
      <c r="T31" s="38"/>
      <c r="U31" s="38"/>
      <c r="V31" s="38"/>
      <c r="W31" s="39"/>
    </row>
    <row r="32" spans="11:23" ht="15" thickBot="1"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7"/>
    </row>
  </sheetData>
  <mergeCells count="4">
    <mergeCell ref="L6:M6"/>
    <mergeCell ref="K5:M5"/>
    <mergeCell ref="K21:M21"/>
    <mergeCell ref="L22:M22"/>
  </mergeCells>
  <hyperlinks>
    <hyperlink ref="A1" location="Temario!A1" display="Volver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Z59"/>
  <sheetViews>
    <sheetView zoomScale="70" zoomScaleNormal="70" workbookViewId="0">
      <selection activeCell="A33" sqref="A33"/>
    </sheetView>
  </sheetViews>
  <sheetFormatPr defaultColWidth="11.5703125" defaultRowHeight="15"/>
  <cols>
    <col min="1" max="1" width="30.28515625" style="3" customWidth="1"/>
    <col min="2" max="2" width="14.42578125" style="3" bestFit="1" customWidth="1"/>
    <col min="3" max="4" width="11.5703125" style="3"/>
    <col min="5" max="6" width="12.42578125" style="3" bestFit="1" customWidth="1"/>
    <col min="7" max="7" width="11.5703125" style="3"/>
    <col min="8" max="8" width="14.42578125" style="3" bestFit="1" customWidth="1"/>
    <col min="9" max="9" width="11.5703125" style="3"/>
    <col min="10" max="10" width="14.42578125" style="3" bestFit="1" customWidth="1"/>
    <col min="11" max="11" width="11.5703125" style="3"/>
    <col min="12" max="12" width="14.28515625" style="3" customWidth="1"/>
    <col min="13" max="13" width="11.5703125" style="3"/>
    <col min="14" max="14" width="14" style="3" bestFit="1" customWidth="1"/>
    <col min="15" max="15" width="11.5703125" style="3"/>
    <col min="16" max="16" width="14" style="3" bestFit="1" customWidth="1"/>
    <col min="17" max="22" width="11.5703125" style="3"/>
    <col min="23" max="23" width="14" style="3" bestFit="1" customWidth="1"/>
    <col min="24" max="24" width="13.7109375" style="3" customWidth="1"/>
    <col min="25" max="25" width="14.7109375" style="3" customWidth="1"/>
    <col min="26" max="26" width="13.7109375" style="3" customWidth="1"/>
    <col min="27" max="16384" width="11.5703125" style="3"/>
  </cols>
  <sheetData>
    <row r="2" spans="1:26">
      <c r="A2" s="87" t="s">
        <v>173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4" t="s">
        <v>158</v>
      </c>
    </row>
    <row r="4" spans="1:26">
      <c r="A4" s="3" t="s">
        <v>162</v>
      </c>
      <c r="B4" s="54">
        <v>1000000</v>
      </c>
    </row>
    <row r="5" spans="1:26">
      <c r="A5" s="3" t="s">
        <v>159</v>
      </c>
      <c r="B5" s="55">
        <v>43748</v>
      </c>
      <c r="C5" s="3" t="s">
        <v>160</v>
      </c>
      <c r="E5" s="56">
        <v>8.9999999999999993E-3</v>
      </c>
    </row>
    <row r="6" spans="1:26">
      <c r="A6" s="3" t="s">
        <v>169</v>
      </c>
      <c r="B6" s="55">
        <v>43748</v>
      </c>
      <c r="E6" s="56"/>
    </row>
    <row r="7" spans="1:26">
      <c r="A7" s="3" t="s">
        <v>163</v>
      </c>
      <c r="B7" s="55" t="s">
        <v>164</v>
      </c>
      <c r="E7" s="56"/>
    </row>
    <row r="8" spans="1:26">
      <c r="A8" s="3" t="s">
        <v>170</v>
      </c>
      <c r="B8" s="55">
        <v>43830</v>
      </c>
    </row>
    <row r="9" spans="1:26">
      <c r="A9" s="3" t="s">
        <v>171</v>
      </c>
      <c r="B9" s="55">
        <v>44196</v>
      </c>
      <c r="C9" s="3" t="s">
        <v>160</v>
      </c>
      <c r="E9" s="56">
        <v>1.2E-2</v>
      </c>
      <c r="F9" s="3" t="s">
        <v>172</v>
      </c>
    </row>
    <row r="10" spans="1:26">
      <c r="B10" s="55"/>
    </row>
    <row r="11" spans="1:26">
      <c r="A11" s="3" t="s">
        <v>161</v>
      </c>
    </row>
    <row r="12" spans="1:26">
      <c r="A12" s="3" t="s">
        <v>162</v>
      </c>
      <c r="B12" s="57">
        <f>B4</f>
        <v>1000000</v>
      </c>
    </row>
    <row r="13" spans="1:26">
      <c r="A13" s="58" t="s">
        <v>167</v>
      </c>
      <c r="B13" s="57">
        <f>B12*50%</f>
        <v>500000</v>
      </c>
    </row>
    <row r="14" spans="1:26">
      <c r="A14" s="3" t="s">
        <v>168</v>
      </c>
      <c r="B14" s="57">
        <f>B12-B13</f>
        <v>500000</v>
      </c>
    </row>
    <row r="16" spans="1:26" ht="15.75" thickBot="1"/>
    <row r="17" spans="1:26">
      <c r="A17" s="59" t="s">
        <v>115</v>
      </c>
      <c r="B17" s="5" t="s">
        <v>166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>
      <c r="A18" s="7"/>
      <c r="B18" s="8"/>
      <c r="C18" s="8"/>
      <c r="D18" s="8"/>
      <c r="E18" s="8" t="s">
        <v>117</v>
      </c>
      <c r="F18" s="8"/>
      <c r="G18" s="8" t="s">
        <v>118</v>
      </c>
      <c r="H18" s="8"/>
      <c r="I18" s="8" t="s">
        <v>119</v>
      </c>
      <c r="J18" s="8" t="s">
        <v>41</v>
      </c>
      <c r="K18" s="8" t="s">
        <v>120</v>
      </c>
      <c r="L18" s="8" t="s">
        <v>2</v>
      </c>
      <c r="M18" s="8" t="s">
        <v>120</v>
      </c>
      <c r="N18" s="8" t="s">
        <v>2</v>
      </c>
      <c r="O18" s="8"/>
      <c r="P18" s="8" t="s">
        <v>121</v>
      </c>
      <c r="Q18" s="8"/>
      <c r="R18" s="8" t="s">
        <v>122</v>
      </c>
      <c r="S18" s="8" t="s">
        <v>123</v>
      </c>
      <c r="T18" s="8" t="s">
        <v>122</v>
      </c>
      <c r="U18" s="8" t="s">
        <v>124</v>
      </c>
      <c r="V18" s="8" t="s">
        <v>122</v>
      </c>
      <c r="W18" s="8"/>
      <c r="X18" s="8"/>
      <c r="Y18" s="8" t="s">
        <v>2</v>
      </c>
      <c r="Z18" s="9" t="s">
        <v>41</v>
      </c>
    </row>
    <row r="19" spans="1:26">
      <c r="A19" s="7" t="s">
        <v>125</v>
      </c>
      <c r="B19" s="8"/>
      <c r="C19" s="8"/>
      <c r="D19" s="8" t="s">
        <v>126</v>
      </c>
      <c r="E19" s="8" t="s">
        <v>127</v>
      </c>
      <c r="F19" s="8" t="s">
        <v>128</v>
      </c>
      <c r="G19" s="8" t="s">
        <v>129</v>
      </c>
      <c r="H19" s="8" t="s">
        <v>41</v>
      </c>
      <c r="I19" s="8" t="s">
        <v>130</v>
      </c>
      <c r="J19" s="8" t="s">
        <v>131</v>
      </c>
      <c r="K19" s="8" t="s">
        <v>2</v>
      </c>
      <c r="L19" s="8" t="s">
        <v>132</v>
      </c>
      <c r="M19" s="8" t="s">
        <v>2</v>
      </c>
      <c r="N19" s="8" t="s">
        <v>132</v>
      </c>
      <c r="O19" s="8" t="s">
        <v>126</v>
      </c>
      <c r="P19" s="8" t="s">
        <v>133</v>
      </c>
      <c r="Q19" s="8" t="s">
        <v>126</v>
      </c>
      <c r="R19" s="8" t="s">
        <v>134</v>
      </c>
      <c r="S19" s="8" t="s">
        <v>135</v>
      </c>
      <c r="T19" s="8" t="s">
        <v>136</v>
      </c>
      <c r="U19" s="8" t="s">
        <v>137</v>
      </c>
      <c r="V19" s="8" t="s">
        <v>138</v>
      </c>
      <c r="W19" s="8" t="s">
        <v>2</v>
      </c>
      <c r="X19" s="8" t="s">
        <v>2</v>
      </c>
      <c r="Y19" s="8" t="s">
        <v>132</v>
      </c>
      <c r="Z19" s="9" t="s">
        <v>139</v>
      </c>
    </row>
    <row r="20" spans="1:26">
      <c r="A20" s="7" t="s">
        <v>140</v>
      </c>
      <c r="B20" s="8" t="s">
        <v>141</v>
      </c>
      <c r="C20" s="8" t="s">
        <v>142</v>
      </c>
      <c r="D20" s="8" t="s">
        <v>143</v>
      </c>
      <c r="E20" s="8" t="s">
        <v>144</v>
      </c>
      <c r="F20" s="8" t="s">
        <v>145</v>
      </c>
      <c r="G20" s="8" t="s">
        <v>146</v>
      </c>
      <c r="H20" s="8" t="s">
        <v>131</v>
      </c>
      <c r="I20" s="8"/>
      <c r="J20" s="8" t="s">
        <v>147</v>
      </c>
      <c r="K20" s="8" t="s">
        <v>148</v>
      </c>
      <c r="L20" s="8" t="s">
        <v>148</v>
      </c>
      <c r="M20" s="8" t="s">
        <v>149</v>
      </c>
      <c r="N20" s="8" t="s">
        <v>150</v>
      </c>
      <c r="O20" s="8" t="s">
        <v>151</v>
      </c>
      <c r="P20" s="8" t="s">
        <v>152</v>
      </c>
      <c r="Q20" s="8" t="s">
        <v>153</v>
      </c>
      <c r="R20" s="8" t="s">
        <v>154</v>
      </c>
      <c r="S20" s="8" t="s">
        <v>154</v>
      </c>
      <c r="T20" s="8" t="s">
        <v>154</v>
      </c>
      <c r="U20" s="8" t="s">
        <v>154</v>
      </c>
      <c r="V20" s="8" t="s">
        <v>154</v>
      </c>
      <c r="W20" s="8" t="s">
        <v>155</v>
      </c>
      <c r="X20" s="8" t="s">
        <v>146</v>
      </c>
      <c r="Y20" s="8" t="s">
        <v>165</v>
      </c>
      <c r="Z20" s="9">
        <v>2019</v>
      </c>
    </row>
    <row r="21" spans="1:26">
      <c r="A21" s="7"/>
      <c r="B21" s="8">
        <v>1</v>
      </c>
      <c r="C21" s="8" t="s">
        <v>157</v>
      </c>
      <c r="D21" s="65">
        <v>43748</v>
      </c>
      <c r="E21" s="66">
        <f>B4</f>
        <v>1000000</v>
      </c>
      <c r="F21" s="66">
        <f>E21</f>
        <v>1000000</v>
      </c>
      <c r="G21" s="8">
        <v>1.0089999999999999</v>
      </c>
      <c r="H21" s="67">
        <f>F21*G21</f>
        <v>1008999.9999999999</v>
      </c>
      <c r="I21" s="8">
        <v>0</v>
      </c>
      <c r="J21" s="68">
        <f>H21-I21</f>
        <v>1008999.9999999999</v>
      </c>
      <c r="K21" s="8"/>
      <c r="L21" s="8">
        <v>0</v>
      </c>
      <c r="M21" s="8" t="s">
        <v>38</v>
      </c>
      <c r="N21" s="8">
        <v>0</v>
      </c>
      <c r="O21" s="65">
        <v>43748</v>
      </c>
      <c r="P21" s="68">
        <f>B4*50%*1.009</f>
        <v>504499.99999999994</v>
      </c>
      <c r="Q21" s="8"/>
      <c r="R21" s="8">
        <v>24</v>
      </c>
      <c r="S21" s="8">
        <v>0</v>
      </c>
      <c r="T21" s="8">
        <f>R21-S21</f>
        <v>24</v>
      </c>
      <c r="U21" s="8">
        <v>3</v>
      </c>
      <c r="V21" s="8">
        <f>T21-U21</f>
        <v>21</v>
      </c>
      <c r="W21" s="68">
        <f>P21/R21</f>
        <v>21020.833333333332</v>
      </c>
      <c r="X21" s="68">
        <f>W21*3</f>
        <v>63062.5</v>
      </c>
      <c r="Y21" s="68">
        <f>X21+X22</f>
        <v>567562.5</v>
      </c>
      <c r="Z21" s="69">
        <f>J21-Y21</f>
        <v>441437.49999999988</v>
      </c>
    </row>
    <row r="22" spans="1:26" ht="15.75" thickBot="1">
      <c r="A22" s="10"/>
      <c r="B22" s="11"/>
      <c r="C22" s="11"/>
      <c r="D22" s="11"/>
      <c r="E22" s="61"/>
      <c r="F22" s="61"/>
      <c r="G22" s="11"/>
      <c r="H22" s="11"/>
      <c r="I22" s="11"/>
      <c r="J22" s="11"/>
      <c r="K22" s="11"/>
      <c r="L22" s="11"/>
      <c r="M22" s="11" t="s">
        <v>95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63">
        <f>50%*J21</f>
        <v>504499.99999999994</v>
      </c>
      <c r="Y22" s="11"/>
      <c r="Z22" s="12"/>
    </row>
    <row r="23" spans="1:26" ht="15.75" thickBot="1"/>
    <row r="24" spans="1:26">
      <c r="A24" s="59" t="s">
        <v>115</v>
      </c>
      <c r="B24" s="5" t="s">
        <v>116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>
      <c r="A25" s="7"/>
      <c r="B25" s="8"/>
      <c r="C25" s="8"/>
      <c r="D25" s="8"/>
      <c r="E25" s="8" t="s">
        <v>117</v>
      </c>
      <c r="F25" s="8"/>
      <c r="G25" s="8" t="s">
        <v>118</v>
      </c>
      <c r="H25" s="8"/>
      <c r="I25" s="8" t="s">
        <v>119</v>
      </c>
      <c r="J25" s="8" t="s">
        <v>41</v>
      </c>
      <c r="K25" s="8" t="s">
        <v>120</v>
      </c>
      <c r="L25" s="8" t="s">
        <v>2</v>
      </c>
      <c r="M25" s="8" t="s">
        <v>120</v>
      </c>
      <c r="N25" s="8" t="s">
        <v>2</v>
      </c>
      <c r="O25" s="8"/>
      <c r="P25" s="8" t="s">
        <v>121</v>
      </c>
      <c r="Q25" s="8"/>
      <c r="R25" s="8" t="s">
        <v>122</v>
      </c>
      <c r="S25" s="8" t="s">
        <v>123</v>
      </c>
      <c r="T25" s="8" t="s">
        <v>122</v>
      </c>
      <c r="U25" s="8" t="s">
        <v>124</v>
      </c>
      <c r="V25" s="8" t="s">
        <v>122</v>
      </c>
      <c r="W25" s="8"/>
      <c r="X25" s="8"/>
      <c r="Y25" s="8" t="s">
        <v>2</v>
      </c>
      <c r="Z25" s="9" t="s">
        <v>41</v>
      </c>
    </row>
    <row r="26" spans="1:26">
      <c r="A26" s="7" t="s">
        <v>125</v>
      </c>
      <c r="B26" s="8"/>
      <c r="C26" s="8"/>
      <c r="D26" s="8" t="s">
        <v>126</v>
      </c>
      <c r="E26" s="8" t="s">
        <v>127</v>
      </c>
      <c r="F26" s="8" t="s">
        <v>128</v>
      </c>
      <c r="G26" s="8" t="s">
        <v>129</v>
      </c>
      <c r="H26" s="8" t="s">
        <v>41</v>
      </c>
      <c r="I26" s="8" t="s">
        <v>130</v>
      </c>
      <c r="J26" s="8" t="s">
        <v>131</v>
      </c>
      <c r="K26" s="8" t="s">
        <v>2</v>
      </c>
      <c r="L26" s="8" t="s">
        <v>132</v>
      </c>
      <c r="M26" s="8" t="s">
        <v>2</v>
      </c>
      <c r="N26" s="8" t="s">
        <v>132</v>
      </c>
      <c r="O26" s="8" t="s">
        <v>126</v>
      </c>
      <c r="P26" s="8" t="s">
        <v>133</v>
      </c>
      <c r="Q26" s="8" t="s">
        <v>126</v>
      </c>
      <c r="R26" s="8" t="s">
        <v>134</v>
      </c>
      <c r="S26" s="8" t="s">
        <v>135</v>
      </c>
      <c r="T26" s="8" t="s">
        <v>136</v>
      </c>
      <c r="U26" s="8" t="s">
        <v>137</v>
      </c>
      <c r="V26" s="8" t="s">
        <v>138</v>
      </c>
      <c r="W26" s="8" t="s">
        <v>2</v>
      </c>
      <c r="X26" s="8" t="s">
        <v>2</v>
      </c>
      <c r="Y26" s="8" t="s">
        <v>132</v>
      </c>
      <c r="Z26" s="9" t="s">
        <v>139</v>
      </c>
    </row>
    <row r="27" spans="1:26">
      <c r="A27" s="7" t="s">
        <v>140</v>
      </c>
      <c r="B27" s="8" t="s">
        <v>141</v>
      </c>
      <c r="C27" s="8" t="s">
        <v>142</v>
      </c>
      <c r="D27" s="8" t="s">
        <v>143</v>
      </c>
      <c r="E27" s="8" t="s">
        <v>144</v>
      </c>
      <c r="F27" s="8" t="s">
        <v>145</v>
      </c>
      <c r="G27" s="8" t="s">
        <v>146</v>
      </c>
      <c r="H27" s="8" t="s">
        <v>131</v>
      </c>
      <c r="I27" s="8"/>
      <c r="J27" s="8" t="s">
        <v>147</v>
      </c>
      <c r="K27" s="8" t="s">
        <v>148</v>
      </c>
      <c r="L27" s="8" t="s">
        <v>148</v>
      </c>
      <c r="M27" s="8" t="s">
        <v>149</v>
      </c>
      <c r="N27" s="8" t="s">
        <v>150</v>
      </c>
      <c r="O27" s="8" t="s">
        <v>151</v>
      </c>
      <c r="P27" s="8" t="s">
        <v>152</v>
      </c>
      <c r="Q27" s="8" t="s">
        <v>153</v>
      </c>
      <c r="R27" s="8" t="s">
        <v>154</v>
      </c>
      <c r="S27" s="8" t="s">
        <v>154</v>
      </c>
      <c r="T27" s="8" t="s">
        <v>154</v>
      </c>
      <c r="U27" s="8" t="s">
        <v>154</v>
      </c>
      <c r="V27" s="8" t="s">
        <v>154</v>
      </c>
      <c r="W27" s="8" t="s">
        <v>155</v>
      </c>
      <c r="X27" s="8" t="s">
        <v>146</v>
      </c>
      <c r="Y27" s="8" t="s">
        <v>156</v>
      </c>
      <c r="Z27" s="9" t="s">
        <v>156</v>
      </c>
    </row>
    <row r="28" spans="1:26">
      <c r="A28" s="7"/>
      <c r="B28" s="8">
        <v>1</v>
      </c>
      <c r="C28" s="8" t="s">
        <v>157</v>
      </c>
      <c r="D28" s="65">
        <v>43748</v>
      </c>
      <c r="E28" s="66">
        <f>E21</f>
        <v>1000000</v>
      </c>
      <c r="F28" s="66">
        <f>J21</f>
        <v>1008999.9999999999</v>
      </c>
      <c r="G28" s="8">
        <v>1.012</v>
      </c>
      <c r="H28" s="67">
        <f>F28*G28</f>
        <v>1021107.9999999999</v>
      </c>
      <c r="I28" s="8">
        <v>0</v>
      </c>
      <c r="J28" s="68">
        <f>H28-I28</f>
        <v>1021107.9999999999</v>
      </c>
      <c r="K28" s="8" t="s">
        <v>38</v>
      </c>
      <c r="L28" s="68">
        <f>Y21</f>
        <v>567562.5</v>
      </c>
      <c r="M28" s="8" t="s">
        <v>38</v>
      </c>
      <c r="N28" s="68">
        <f>L28*1.012</f>
        <v>574373.25</v>
      </c>
      <c r="O28" s="65">
        <v>43748</v>
      </c>
      <c r="P28" s="68">
        <f>J28-N28</f>
        <v>446734.74999999988</v>
      </c>
      <c r="Q28" s="8"/>
      <c r="R28" s="8">
        <v>24</v>
      </c>
      <c r="S28" s="8">
        <f>U21</f>
        <v>3</v>
      </c>
      <c r="T28" s="8">
        <f>R28-S28</f>
        <v>21</v>
      </c>
      <c r="U28" s="8">
        <v>12</v>
      </c>
      <c r="V28" s="8">
        <f>T28-U28</f>
        <v>9</v>
      </c>
      <c r="W28" s="68">
        <f>P28/U28</f>
        <v>37227.895833333321</v>
      </c>
      <c r="X28" s="68">
        <f>W28*9</f>
        <v>335051.06249999988</v>
      </c>
      <c r="Y28" s="68">
        <f>X28+N28</f>
        <v>909424.31249999988</v>
      </c>
      <c r="Z28" s="69">
        <f>H28-Y28</f>
        <v>111683.6875</v>
      </c>
    </row>
    <row r="29" spans="1:26" ht="15.75" thickBo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 t="s">
        <v>95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2" spans="1:26">
      <c r="A32" s="87" t="s">
        <v>212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4" t="s">
        <v>158</v>
      </c>
    </row>
    <row r="34" spans="1:26">
      <c r="A34" s="3" t="s">
        <v>162</v>
      </c>
      <c r="B34" s="54">
        <v>25500000</v>
      </c>
    </row>
    <row r="35" spans="1:26">
      <c r="A35" s="3" t="s">
        <v>159</v>
      </c>
      <c r="B35" s="55">
        <v>43779</v>
      </c>
      <c r="C35" s="3" t="s">
        <v>160</v>
      </c>
      <c r="E35" s="56">
        <v>1E-3</v>
      </c>
    </row>
    <row r="36" spans="1:26">
      <c r="A36" s="3" t="s">
        <v>169</v>
      </c>
      <c r="B36" s="55">
        <v>43779</v>
      </c>
      <c r="E36" s="56"/>
    </row>
    <row r="37" spans="1:26">
      <c r="A37" s="3" t="s">
        <v>163</v>
      </c>
      <c r="B37" s="55" t="s">
        <v>210</v>
      </c>
      <c r="E37" s="56"/>
    </row>
    <row r="38" spans="1:26">
      <c r="A38" s="3" t="s">
        <v>170</v>
      </c>
      <c r="B38" s="55">
        <v>43830</v>
      </c>
    </row>
    <row r="39" spans="1:26">
      <c r="A39" s="3" t="s">
        <v>171</v>
      </c>
      <c r="B39" s="55">
        <v>44196</v>
      </c>
      <c r="C39" s="3" t="s">
        <v>160</v>
      </c>
      <c r="E39" s="56">
        <v>1.2E-2</v>
      </c>
      <c r="F39" s="3" t="s">
        <v>172</v>
      </c>
    </row>
    <row r="40" spans="1:26">
      <c r="B40" s="55"/>
    </row>
    <row r="41" spans="1:26">
      <c r="A41" s="3" t="s">
        <v>161</v>
      </c>
    </row>
    <row r="42" spans="1:26">
      <c r="A42" s="3" t="s">
        <v>162</v>
      </c>
      <c r="B42" s="57">
        <f>B34</f>
        <v>25500000</v>
      </c>
    </row>
    <row r="43" spans="1:26">
      <c r="A43" s="58" t="s">
        <v>167</v>
      </c>
      <c r="B43" s="57">
        <f>B42*50%</f>
        <v>12750000</v>
      </c>
    </row>
    <row r="44" spans="1:26">
      <c r="A44" s="3" t="s">
        <v>168</v>
      </c>
      <c r="B44" s="57">
        <f>B42-B43</f>
        <v>12750000</v>
      </c>
    </row>
    <row r="46" spans="1:26" ht="15.75" thickBot="1"/>
    <row r="47" spans="1:26">
      <c r="A47" s="59" t="s">
        <v>115</v>
      </c>
      <c r="B47" s="5" t="s">
        <v>166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>
      <c r="A48" s="7"/>
      <c r="B48" s="8"/>
      <c r="C48" s="8"/>
      <c r="D48" s="8"/>
      <c r="E48" s="8" t="s">
        <v>117</v>
      </c>
      <c r="F48" s="8"/>
      <c r="G48" s="8" t="s">
        <v>118</v>
      </c>
      <c r="H48" s="8"/>
      <c r="I48" s="8" t="s">
        <v>119</v>
      </c>
      <c r="J48" s="8" t="s">
        <v>41</v>
      </c>
      <c r="K48" s="8" t="s">
        <v>120</v>
      </c>
      <c r="L48" s="8" t="s">
        <v>2</v>
      </c>
      <c r="M48" s="8" t="s">
        <v>120</v>
      </c>
      <c r="N48" s="8" t="s">
        <v>2</v>
      </c>
      <c r="O48" s="8"/>
      <c r="P48" s="8" t="s">
        <v>121</v>
      </c>
      <c r="Q48" s="8"/>
      <c r="R48" s="8" t="s">
        <v>122</v>
      </c>
      <c r="S48" s="8" t="s">
        <v>123</v>
      </c>
      <c r="T48" s="8" t="s">
        <v>122</v>
      </c>
      <c r="U48" s="8" t="s">
        <v>124</v>
      </c>
      <c r="V48" s="8" t="s">
        <v>122</v>
      </c>
      <c r="W48" s="8"/>
      <c r="X48" s="8"/>
      <c r="Y48" s="8" t="s">
        <v>2</v>
      </c>
      <c r="Z48" s="9" t="s">
        <v>41</v>
      </c>
    </row>
    <row r="49" spans="1:26">
      <c r="A49" s="7" t="s">
        <v>125</v>
      </c>
      <c r="B49" s="8"/>
      <c r="C49" s="8"/>
      <c r="D49" s="8" t="s">
        <v>126</v>
      </c>
      <c r="E49" s="8" t="s">
        <v>127</v>
      </c>
      <c r="F49" s="8" t="s">
        <v>128</v>
      </c>
      <c r="G49" s="8" t="s">
        <v>129</v>
      </c>
      <c r="H49" s="8" t="s">
        <v>41</v>
      </c>
      <c r="I49" s="8" t="s">
        <v>130</v>
      </c>
      <c r="J49" s="8" t="s">
        <v>131</v>
      </c>
      <c r="K49" s="8" t="s">
        <v>2</v>
      </c>
      <c r="L49" s="8" t="s">
        <v>132</v>
      </c>
      <c r="M49" s="8" t="s">
        <v>2</v>
      </c>
      <c r="N49" s="8" t="s">
        <v>132</v>
      </c>
      <c r="O49" s="8" t="s">
        <v>126</v>
      </c>
      <c r="P49" s="8" t="s">
        <v>133</v>
      </c>
      <c r="Q49" s="8" t="s">
        <v>126</v>
      </c>
      <c r="R49" s="8" t="s">
        <v>134</v>
      </c>
      <c r="S49" s="8" t="s">
        <v>135</v>
      </c>
      <c r="T49" s="8" t="s">
        <v>136</v>
      </c>
      <c r="U49" s="8" t="s">
        <v>137</v>
      </c>
      <c r="V49" s="8" t="s">
        <v>138</v>
      </c>
      <c r="W49" s="8" t="s">
        <v>2</v>
      </c>
      <c r="X49" s="8" t="s">
        <v>2</v>
      </c>
      <c r="Y49" s="8" t="s">
        <v>132</v>
      </c>
      <c r="Z49" s="9" t="s">
        <v>139</v>
      </c>
    </row>
    <row r="50" spans="1:26">
      <c r="A50" s="7" t="s">
        <v>140</v>
      </c>
      <c r="B50" s="8" t="s">
        <v>141</v>
      </c>
      <c r="C50" s="8" t="s">
        <v>142</v>
      </c>
      <c r="D50" s="8" t="s">
        <v>143</v>
      </c>
      <c r="E50" s="8" t="s">
        <v>144</v>
      </c>
      <c r="F50" s="8" t="s">
        <v>145</v>
      </c>
      <c r="G50" s="8" t="s">
        <v>146</v>
      </c>
      <c r="H50" s="8" t="s">
        <v>131</v>
      </c>
      <c r="I50" s="8"/>
      <c r="J50" s="8" t="s">
        <v>147</v>
      </c>
      <c r="K50" s="8" t="s">
        <v>148</v>
      </c>
      <c r="L50" s="8" t="s">
        <v>148</v>
      </c>
      <c r="M50" s="8" t="s">
        <v>149</v>
      </c>
      <c r="N50" s="8" t="s">
        <v>150</v>
      </c>
      <c r="O50" s="8" t="s">
        <v>151</v>
      </c>
      <c r="P50" s="8" t="s">
        <v>152</v>
      </c>
      <c r="Q50" s="8" t="s">
        <v>153</v>
      </c>
      <c r="R50" s="8" t="s">
        <v>154</v>
      </c>
      <c r="S50" s="8" t="s">
        <v>154</v>
      </c>
      <c r="T50" s="8" t="s">
        <v>154</v>
      </c>
      <c r="U50" s="8" t="s">
        <v>154</v>
      </c>
      <c r="V50" s="8" t="s">
        <v>154</v>
      </c>
      <c r="W50" s="8" t="s">
        <v>155</v>
      </c>
      <c r="X50" s="8" t="s">
        <v>146</v>
      </c>
      <c r="Y50" s="8" t="s">
        <v>165</v>
      </c>
      <c r="Z50" s="9">
        <v>2019</v>
      </c>
    </row>
    <row r="51" spans="1:26">
      <c r="A51" s="7"/>
      <c r="B51" s="8">
        <v>1</v>
      </c>
      <c r="C51" s="8" t="s">
        <v>157</v>
      </c>
      <c r="D51" s="65">
        <v>43779</v>
      </c>
      <c r="E51" s="66">
        <f>B34</f>
        <v>25500000</v>
      </c>
      <c r="F51" s="66">
        <f>E51</f>
        <v>25500000</v>
      </c>
      <c r="G51" s="8">
        <v>1.0009999999999999</v>
      </c>
      <c r="H51" s="67">
        <f>F51*G51</f>
        <v>25525499.999999996</v>
      </c>
      <c r="I51" s="8">
        <v>0</v>
      </c>
      <c r="J51" s="68">
        <f>H51-I51</f>
        <v>25525499.999999996</v>
      </c>
      <c r="K51" s="8"/>
      <c r="L51" s="8">
        <v>0</v>
      </c>
      <c r="M51" s="8" t="s">
        <v>211</v>
      </c>
      <c r="N51" s="8">
        <v>0</v>
      </c>
      <c r="O51" s="65">
        <v>43779</v>
      </c>
      <c r="P51" s="68">
        <f>B34*50%*1.001</f>
        <v>12762749.999999998</v>
      </c>
      <c r="Q51" s="8"/>
      <c r="R51" s="8">
        <v>12</v>
      </c>
      <c r="S51" s="8">
        <v>0</v>
      </c>
      <c r="T51" s="8">
        <f>R51-S51</f>
        <v>12</v>
      </c>
      <c r="U51" s="8">
        <v>2</v>
      </c>
      <c r="V51" s="8">
        <f>T51-U51</f>
        <v>10</v>
      </c>
      <c r="W51" s="68">
        <f>P51/R51</f>
        <v>1063562.4999999998</v>
      </c>
      <c r="X51" s="68">
        <f>W51*2</f>
        <v>2127124.9999999995</v>
      </c>
      <c r="Y51" s="68">
        <f>X51+X52</f>
        <v>14889874.999999998</v>
      </c>
      <c r="Z51" s="69">
        <f>J51-Y51</f>
        <v>10635624.999999998</v>
      </c>
    </row>
    <row r="52" spans="1:26" ht="15.75" thickBot="1">
      <c r="A52" s="10"/>
      <c r="B52" s="11"/>
      <c r="C52" s="11"/>
      <c r="D52" s="11"/>
      <c r="E52" s="61"/>
      <c r="F52" s="61"/>
      <c r="G52" s="11"/>
      <c r="H52" s="11"/>
      <c r="I52" s="11"/>
      <c r="J52" s="11"/>
      <c r="K52" s="11"/>
      <c r="L52" s="11"/>
      <c r="M52" s="11" t="s">
        <v>95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63">
        <f>50%*J51</f>
        <v>12762749.999999998</v>
      </c>
      <c r="Y52" s="11"/>
      <c r="Z52" s="12"/>
    </row>
    <row r="53" spans="1:26" ht="15.75" thickBot="1"/>
    <row r="54" spans="1:26">
      <c r="A54" s="59" t="s">
        <v>115</v>
      </c>
      <c r="B54" s="5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>
      <c r="A55" s="7"/>
      <c r="B55" s="8"/>
      <c r="C55" s="8"/>
      <c r="D55" s="8"/>
      <c r="E55" s="8" t="s">
        <v>117</v>
      </c>
      <c r="F55" s="8"/>
      <c r="G55" s="8" t="s">
        <v>118</v>
      </c>
      <c r="H55" s="8"/>
      <c r="I55" s="8" t="s">
        <v>119</v>
      </c>
      <c r="J55" s="8" t="s">
        <v>41</v>
      </c>
      <c r="K55" s="8" t="s">
        <v>120</v>
      </c>
      <c r="L55" s="8" t="s">
        <v>2</v>
      </c>
      <c r="M55" s="8" t="s">
        <v>120</v>
      </c>
      <c r="N55" s="8" t="s">
        <v>2</v>
      </c>
      <c r="O55" s="8"/>
      <c r="P55" s="8" t="s">
        <v>121</v>
      </c>
      <c r="Q55" s="8"/>
      <c r="R55" s="8" t="s">
        <v>122</v>
      </c>
      <c r="S55" s="8" t="s">
        <v>123</v>
      </c>
      <c r="T55" s="8" t="s">
        <v>122</v>
      </c>
      <c r="U55" s="8" t="s">
        <v>124</v>
      </c>
      <c r="V55" s="8" t="s">
        <v>122</v>
      </c>
      <c r="W55" s="8"/>
      <c r="X55" s="8"/>
      <c r="Y55" s="8" t="s">
        <v>2</v>
      </c>
      <c r="Z55" s="9" t="s">
        <v>41</v>
      </c>
    </row>
    <row r="56" spans="1:26">
      <c r="A56" s="7" t="s">
        <v>125</v>
      </c>
      <c r="B56" s="8"/>
      <c r="C56" s="8"/>
      <c r="D56" s="8" t="s">
        <v>126</v>
      </c>
      <c r="E56" s="8" t="s">
        <v>127</v>
      </c>
      <c r="F56" s="8" t="s">
        <v>128</v>
      </c>
      <c r="G56" s="8" t="s">
        <v>129</v>
      </c>
      <c r="H56" s="8" t="s">
        <v>41</v>
      </c>
      <c r="I56" s="8" t="s">
        <v>130</v>
      </c>
      <c r="J56" s="8" t="s">
        <v>131</v>
      </c>
      <c r="K56" s="8" t="s">
        <v>2</v>
      </c>
      <c r="L56" s="8" t="s">
        <v>132</v>
      </c>
      <c r="M56" s="8" t="s">
        <v>2</v>
      </c>
      <c r="N56" s="8" t="s">
        <v>132</v>
      </c>
      <c r="O56" s="8" t="s">
        <v>126</v>
      </c>
      <c r="P56" s="8" t="s">
        <v>133</v>
      </c>
      <c r="Q56" s="8" t="s">
        <v>126</v>
      </c>
      <c r="R56" s="8" t="s">
        <v>134</v>
      </c>
      <c r="S56" s="8" t="s">
        <v>135</v>
      </c>
      <c r="T56" s="8" t="s">
        <v>136</v>
      </c>
      <c r="U56" s="8" t="s">
        <v>137</v>
      </c>
      <c r="V56" s="8" t="s">
        <v>138</v>
      </c>
      <c r="W56" s="8" t="s">
        <v>2</v>
      </c>
      <c r="X56" s="8" t="s">
        <v>2</v>
      </c>
      <c r="Y56" s="8" t="s">
        <v>132</v>
      </c>
      <c r="Z56" s="9" t="s">
        <v>139</v>
      </c>
    </row>
    <row r="57" spans="1:26">
      <c r="A57" s="7" t="s">
        <v>140</v>
      </c>
      <c r="B57" s="8" t="s">
        <v>141</v>
      </c>
      <c r="C57" s="8" t="s">
        <v>142</v>
      </c>
      <c r="D57" s="8" t="s">
        <v>143</v>
      </c>
      <c r="E57" s="8" t="s">
        <v>144</v>
      </c>
      <c r="F57" s="8" t="s">
        <v>145</v>
      </c>
      <c r="G57" s="8" t="s">
        <v>146</v>
      </c>
      <c r="H57" s="8" t="s">
        <v>131</v>
      </c>
      <c r="I57" s="8"/>
      <c r="J57" s="8" t="s">
        <v>147</v>
      </c>
      <c r="K57" s="8" t="s">
        <v>148</v>
      </c>
      <c r="L57" s="8" t="s">
        <v>148</v>
      </c>
      <c r="M57" s="8" t="s">
        <v>149</v>
      </c>
      <c r="N57" s="8" t="s">
        <v>150</v>
      </c>
      <c r="O57" s="8" t="s">
        <v>151</v>
      </c>
      <c r="P57" s="8" t="s">
        <v>152</v>
      </c>
      <c r="Q57" s="8" t="s">
        <v>153</v>
      </c>
      <c r="R57" s="8" t="s">
        <v>154</v>
      </c>
      <c r="S57" s="8" t="s">
        <v>154</v>
      </c>
      <c r="T57" s="8" t="s">
        <v>154</v>
      </c>
      <c r="U57" s="8" t="s">
        <v>154</v>
      </c>
      <c r="V57" s="8" t="s">
        <v>154</v>
      </c>
      <c r="W57" s="8" t="s">
        <v>155</v>
      </c>
      <c r="X57" s="8" t="s">
        <v>146</v>
      </c>
      <c r="Y57" s="8" t="s">
        <v>156</v>
      </c>
      <c r="Z57" s="9" t="s">
        <v>156</v>
      </c>
    </row>
    <row r="58" spans="1:26">
      <c r="A58" s="7"/>
      <c r="B58" s="8">
        <v>1</v>
      </c>
      <c r="C58" s="8" t="s">
        <v>157</v>
      </c>
      <c r="D58" s="65">
        <v>43779</v>
      </c>
      <c r="E58" s="66">
        <f>E51</f>
        <v>25500000</v>
      </c>
      <c r="F58" s="66">
        <f>J51</f>
        <v>25525499.999999996</v>
      </c>
      <c r="G58" s="8">
        <v>1.012</v>
      </c>
      <c r="H58" s="67">
        <f>F58*G58</f>
        <v>25831805.999999996</v>
      </c>
      <c r="I58" s="8">
        <v>0</v>
      </c>
      <c r="J58" s="68">
        <f>H58-I58</f>
        <v>25831805.999999996</v>
      </c>
      <c r="K58" s="8" t="s">
        <v>211</v>
      </c>
      <c r="L58" s="68">
        <f>Y51</f>
        <v>14889874.999999998</v>
      </c>
      <c r="M58" s="8" t="s">
        <v>38</v>
      </c>
      <c r="N58" s="68">
        <f>L58*1.012</f>
        <v>15068553.499999998</v>
      </c>
      <c r="O58" s="65">
        <v>43779</v>
      </c>
      <c r="P58" s="68">
        <f>J58-N58</f>
        <v>10763252.499999998</v>
      </c>
      <c r="Q58" s="8"/>
      <c r="R58" s="8">
        <v>12</v>
      </c>
      <c r="S58" s="8">
        <f>U51</f>
        <v>2</v>
      </c>
      <c r="T58" s="8">
        <f>R58-S58</f>
        <v>10</v>
      </c>
      <c r="U58" s="8">
        <v>10</v>
      </c>
      <c r="V58" s="8">
        <f>T58-U58</f>
        <v>0</v>
      </c>
      <c r="W58" s="68">
        <f>P58/U58</f>
        <v>1076325.2499999998</v>
      </c>
      <c r="X58" s="68">
        <f>W58*10</f>
        <v>10763252.499999998</v>
      </c>
      <c r="Y58" s="68">
        <f>X58+N58</f>
        <v>25831805.999999996</v>
      </c>
      <c r="Z58" s="69">
        <f>H58-Y58+1</f>
        <v>1</v>
      </c>
    </row>
    <row r="59" spans="1:26" ht="15.75" thickBot="1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 t="s">
        <v>95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</sheetData>
  <mergeCells count="2">
    <mergeCell ref="A2:Z2"/>
    <mergeCell ref="A32:Z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Temario</vt:lpstr>
      <vt:lpstr>Cambio 1</vt:lpstr>
      <vt:lpstr>Cambio 2</vt:lpstr>
      <vt:lpstr>Cambio 3</vt:lpstr>
      <vt:lpstr>Cambio 4</vt:lpstr>
      <vt:lpstr>Cambio 5</vt:lpstr>
      <vt:lpstr>Cambio 6</vt:lpstr>
      <vt:lpstr>Resumen</vt:lpstr>
      <vt:lpstr>Ejemplo 1</vt:lpstr>
      <vt:lpstr>Ejemplo 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2015-06-05T18:17:20Z</dcterms:created>
  <dcterms:modified xsi:type="dcterms:W3CDTF">2020-05-15T02:29:19Z</dcterms:modified>
</cp:coreProperties>
</file>