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174FEEEE-D683-4325-83FD-A48369AFED7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" sheetId="1" r:id="rId1"/>
    <sheet name="Temperatura" sheetId="2" r:id="rId2"/>
    <sheet name="Precipitación" sheetId="3" r:id="rId3"/>
    <sheet name="Serie temperatura" sheetId="4" r:id="rId4"/>
    <sheet name="Serie precipitación" sheetId="5" r:id="rId5"/>
    <sheet name="Ciclo estacional" sheetId="6" r:id="rId6"/>
    <sheet name="Comparación obs" sheetId="7" r:id="rId7"/>
    <sheet name="Proyección ajustada" sheetId="8" r:id="rId8"/>
    <sheet name="Proy. ajustada mensual" sheetId="9" r:id="rId9"/>
    <sheet name="Sensibilidad precip." sheetId="10" r:id="rId10"/>
    <sheet name="ENSO (ONI)" sheetId="11" r:id="rId11"/>
    <sheet name="WRF" sheetId="12" r:id="rId12"/>
    <sheet name="Zonas" sheetId="13" r:id="rId13"/>
    <sheet name="Línea base" sheetId="14" r:id="rId14"/>
    <sheet name="Modelos" sheetId="15" r:id="rId15"/>
    <sheet name="Metodología" sheetId="16" r:id="rId16"/>
    <sheet name="Figuras" sheetId="17" r:id="rId17"/>
  </sheets>
  <definedNames>
    <definedName name="_xlnm._FilterDatabase" localSheetId="8" hidden="1">'Proy. ajustada mensual'!$A$4:$J$328</definedName>
  </definedNames>
  <calcPr calcId="191029"/>
</workbook>
</file>

<file path=xl/calcChain.xml><?xml version="1.0" encoding="utf-8"?>
<calcChain xmlns="http://schemas.openxmlformats.org/spreadsheetml/2006/main">
  <c r="E9" i="15" l="1"/>
  <c r="E8" i="15"/>
  <c r="E7" i="15"/>
  <c r="E6" i="15"/>
  <c r="E5" i="15"/>
  <c r="C11" i="14"/>
  <c r="B11" i="14"/>
  <c r="C10" i="14"/>
  <c r="B10" i="14"/>
  <c r="D9" i="14"/>
  <c r="D8" i="14"/>
  <c r="D7" i="14"/>
  <c r="D6" i="14"/>
  <c r="D5" i="14"/>
  <c r="B32" i="13"/>
  <c r="A32" i="13"/>
  <c r="C32" i="13" s="1"/>
  <c r="B31" i="13"/>
  <c r="A31" i="13"/>
  <c r="C31" i="13" s="1"/>
  <c r="B30" i="13"/>
  <c r="A30" i="13"/>
  <c r="C30" i="13" s="1"/>
  <c r="B29" i="13"/>
  <c r="A29" i="13"/>
  <c r="C29" i="13" s="1"/>
  <c r="B28" i="13"/>
  <c r="A28" i="13"/>
  <c r="C28" i="13" s="1"/>
  <c r="B27" i="13"/>
  <c r="A27" i="13"/>
  <c r="C27" i="13" s="1"/>
  <c r="B26" i="13"/>
  <c r="A26" i="13"/>
  <c r="C26" i="13" s="1"/>
  <c r="B25" i="13"/>
  <c r="A25" i="13"/>
  <c r="C25" i="13" s="1"/>
  <c r="B24" i="13"/>
  <c r="A24" i="13"/>
  <c r="C24" i="13" s="1"/>
  <c r="D23" i="13"/>
  <c r="C18" i="13"/>
  <c r="B18" i="13"/>
  <c r="G113" i="12"/>
  <c r="D113" i="12"/>
  <c r="G112" i="12"/>
  <c r="D112" i="12"/>
  <c r="G111" i="12"/>
  <c r="D111" i="12"/>
  <c r="G110" i="12"/>
  <c r="D110" i="12"/>
  <c r="G109" i="12"/>
  <c r="D109" i="12"/>
  <c r="G108" i="12"/>
  <c r="D108" i="12"/>
  <c r="G107" i="12"/>
  <c r="D107" i="12"/>
  <c r="G106" i="12"/>
  <c r="D106" i="12"/>
  <c r="G105" i="12"/>
  <c r="D105" i="12"/>
  <c r="G104" i="12"/>
  <c r="D104" i="12"/>
  <c r="G103" i="12"/>
  <c r="D103" i="12"/>
  <c r="G102" i="12"/>
  <c r="D102" i="12"/>
  <c r="G101" i="12"/>
  <c r="D101" i="12"/>
  <c r="G100" i="12"/>
  <c r="D100" i="12"/>
  <c r="G99" i="12"/>
  <c r="D99" i="12"/>
  <c r="G98" i="12"/>
  <c r="D98" i="12"/>
  <c r="G97" i="12"/>
  <c r="D97" i="12"/>
  <c r="G96" i="12"/>
  <c r="D96" i="12"/>
  <c r="G95" i="12"/>
  <c r="D95" i="12"/>
  <c r="G94" i="12"/>
  <c r="D94" i="12"/>
  <c r="G93" i="12"/>
  <c r="D93" i="12"/>
  <c r="G92" i="12"/>
  <c r="D92" i="12"/>
  <c r="G91" i="12"/>
  <c r="D91" i="12"/>
  <c r="G90" i="12"/>
  <c r="D90" i="12"/>
  <c r="G89" i="12"/>
  <c r="D89" i="12"/>
  <c r="G88" i="12"/>
  <c r="D88" i="12"/>
  <c r="G87" i="12"/>
  <c r="D87" i="12"/>
  <c r="G86" i="12"/>
  <c r="D86" i="12"/>
  <c r="G85" i="12"/>
  <c r="D85" i="12"/>
  <c r="G84" i="12"/>
  <c r="D84" i="12"/>
  <c r="G83" i="12"/>
  <c r="D83" i="12"/>
  <c r="G82" i="12"/>
  <c r="D82" i="12"/>
  <c r="G81" i="12"/>
  <c r="D81" i="12"/>
  <c r="G80" i="12"/>
  <c r="D80" i="12"/>
  <c r="G79" i="12"/>
  <c r="D79" i="12"/>
  <c r="G78" i="12"/>
  <c r="D78" i="12"/>
  <c r="G77" i="12"/>
  <c r="D77" i="12"/>
  <c r="G76" i="12"/>
  <c r="D76" i="12"/>
  <c r="G75" i="12"/>
  <c r="D75" i="12"/>
  <c r="G74" i="12"/>
  <c r="D74" i="12"/>
  <c r="G73" i="12"/>
  <c r="D73" i="12"/>
  <c r="G72" i="12"/>
  <c r="D72" i="12"/>
  <c r="G71" i="12"/>
  <c r="D71" i="12"/>
  <c r="G70" i="12"/>
  <c r="D70" i="12"/>
  <c r="G69" i="12"/>
  <c r="D69" i="12"/>
  <c r="G68" i="12"/>
  <c r="D68" i="12"/>
  <c r="G67" i="12"/>
  <c r="D67" i="12"/>
  <c r="G66" i="12"/>
  <c r="D66" i="12"/>
  <c r="G65" i="12"/>
  <c r="D65" i="12"/>
  <c r="G64" i="12"/>
  <c r="D64" i="12"/>
  <c r="G63" i="12"/>
  <c r="D63" i="12"/>
  <c r="G62" i="12"/>
  <c r="D62" i="12"/>
  <c r="G61" i="12"/>
  <c r="D61" i="12"/>
  <c r="G60" i="12"/>
  <c r="D60" i="12"/>
  <c r="G59" i="12"/>
  <c r="D59" i="12"/>
  <c r="G58" i="12"/>
  <c r="D58" i="12"/>
  <c r="G57" i="12"/>
  <c r="D57" i="12"/>
  <c r="G56" i="12"/>
  <c r="D56" i="12"/>
  <c r="G55" i="12"/>
  <c r="D55" i="12"/>
  <c r="G54" i="12"/>
  <c r="D54" i="12"/>
  <c r="G53" i="12"/>
  <c r="D53" i="12"/>
  <c r="G52" i="12"/>
  <c r="D52" i="12"/>
  <c r="G51" i="12"/>
  <c r="D51" i="12"/>
  <c r="G50" i="12"/>
  <c r="D50" i="12"/>
  <c r="G49" i="12"/>
  <c r="D49" i="12"/>
  <c r="G48" i="12"/>
  <c r="D48" i="12"/>
  <c r="G47" i="12"/>
  <c r="D47" i="12"/>
  <c r="G46" i="12"/>
  <c r="D46" i="12"/>
  <c r="G45" i="12"/>
  <c r="D45" i="12"/>
  <c r="G44" i="12"/>
  <c r="D44" i="12"/>
  <c r="G43" i="12"/>
  <c r="D43" i="12"/>
  <c r="G42" i="12"/>
  <c r="D42" i="12"/>
  <c r="G41" i="12"/>
  <c r="D41" i="12"/>
  <c r="G40" i="12"/>
  <c r="D40" i="12"/>
  <c r="G39" i="12"/>
  <c r="D39" i="12"/>
  <c r="G38" i="12"/>
  <c r="D38" i="12"/>
  <c r="G37" i="12"/>
  <c r="D37" i="12"/>
  <c r="G36" i="12"/>
  <c r="D36" i="12"/>
  <c r="G35" i="12"/>
  <c r="D35" i="12"/>
  <c r="G34" i="12"/>
  <c r="D34" i="12"/>
  <c r="G33" i="12"/>
  <c r="D33" i="12"/>
  <c r="G32" i="12"/>
  <c r="D32" i="12"/>
  <c r="G31" i="12"/>
  <c r="D31" i="12"/>
  <c r="G30" i="12"/>
  <c r="D30" i="12"/>
  <c r="C26" i="12"/>
  <c r="C25" i="12"/>
  <c r="C24" i="12"/>
  <c r="D14" i="12"/>
  <c r="J13" i="12"/>
  <c r="D24" i="12" s="1"/>
  <c r="H13" i="12"/>
  <c r="G13" i="12"/>
  <c r="D25" i="12" s="1"/>
  <c r="E13" i="12"/>
  <c r="D13" i="12"/>
  <c r="D26" i="12" s="1"/>
  <c r="C13" i="12"/>
  <c r="I12" i="12"/>
  <c r="F12" i="12"/>
  <c r="B12" i="12"/>
  <c r="I11" i="12"/>
  <c r="F11" i="12"/>
  <c r="B11" i="12"/>
  <c r="I10" i="12"/>
  <c r="F10" i="12"/>
  <c r="B10" i="12"/>
  <c r="I9" i="12"/>
  <c r="F9" i="12"/>
  <c r="B9" i="12"/>
  <c r="I8" i="12"/>
  <c r="F8" i="12"/>
  <c r="B8" i="12"/>
  <c r="I7" i="12"/>
  <c r="F7" i="12"/>
  <c r="B7" i="12"/>
  <c r="I6" i="12"/>
  <c r="I13" i="12" s="1"/>
  <c r="F6" i="12"/>
  <c r="F13" i="12" s="1"/>
  <c r="B6" i="12"/>
  <c r="E50" i="11"/>
  <c r="D50" i="11"/>
  <c r="E49" i="11"/>
  <c r="D49" i="11"/>
  <c r="E48" i="11"/>
  <c r="D48" i="11"/>
  <c r="E47" i="11"/>
  <c r="D47" i="11"/>
  <c r="E46" i="11"/>
  <c r="D46" i="11"/>
  <c r="E45" i="11"/>
  <c r="E44" i="11"/>
  <c r="D44" i="11"/>
  <c r="E40" i="11"/>
  <c r="E39" i="11"/>
  <c r="E38" i="11"/>
  <c r="E37" i="11"/>
  <c r="E36" i="11"/>
  <c r="E35" i="11"/>
  <c r="E34" i="11"/>
  <c r="B30" i="11"/>
  <c r="A30" i="11"/>
  <c r="G30" i="11" s="1"/>
  <c r="B29" i="11"/>
  <c r="A29" i="11"/>
  <c r="G29" i="11" s="1"/>
  <c r="B28" i="11"/>
  <c r="A28" i="11"/>
  <c r="G28" i="11" s="1"/>
  <c r="B27" i="11"/>
  <c r="A27" i="11"/>
  <c r="G27" i="11" s="1"/>
  <c r="B26" i="11"/>
  <c r="A26" i="11"/>
  <c r="G26" i="11" s="1"/>
  <c r="B25" i="11"/>
  <c r="A25" i="11"/>
  <c r="G25" i="11" s="1"/>
  <c r="B24" i="11"/>
  <c r="A24" i="11"/>
  <c r="G24" i="11" s="1"/>
  <c r="B23" i="11"/>
  <c r="A23" i="11"/>
  <c r="G23" i="11" s="1"/>
  <c r="B22" i="11"/>
  <c r="A22" i="11"/>
  <c r="G22" i="11" s="1"/>
  <c r="B17" i="11"/>
  <c r="B16" i="11"/>
  <c r="B15" i="11"/>
  <c r="I10" i="11"/>
  <c r="I9" i="11"/>
  <c r="I8" i="11"/>
  <c r="I7" i="11"/>
  <c r="I6" i="11"/>
  <c r="F13" i="10"/>
  <c r="G13" i="10" s="1"/>
  <c r="F12" i="10"/>
  <c r="G12" i="10" s="1"/>
  <c r="F11" i="10"/>
  <c r="G11" i="10" s="1"/>
  <c r="F10" i="10"/>
  <c r="G10" i="10" s="1"/>
  <c r="F9" i="10"/>
  <c r="G9" i="10" s="1"/>
  <c r="F8" i="10"/>
  <c r="G8" i="10" s="1"/>
  <c r="F7" i="10"/>
  <c r="G7" i="10" s="1"/>
  <c r="F6" i="10"/>
  <c r="G6" i="10" s="1"/>
  <c r="F5" i="10"/>
  <c r="G5" i="10" s="1"/>
  <c r="D44" i="8"/>
  <c r="C44" i="8"/>
  <c r="B44" i="8"/>
  <c r="D37" i="8"/>
  <c r="C37" i="8"/>
  <c r="B37" i="8"/>
  <c r="M31" i="8"/>
  <c r="L31" i="8"/>
  <c r="K31" i="8"/>
  <c r="N31" i="8" s="1"/>
  <c r="M30" i="8"/>
  <c r="L30" i="8"/>
  <c r="K30" i="8"/>
  <c r="N30" i="8" s="1"/>
  <c r="M29" i="8"/>
  <c r="L29" i="8"/>
  <c r="K29" i="8"/>
  <c r="N29" i="8" s="1"/>
  <c r="M28" i="8"/>
  <c r="L28" i="8"/>
  <c r="K28" i="8"/>
  <c r="N28" i="8" s="1"/>
  <c r="M27" i="8"/>
  <c r="L27" i="8"/>
  <c r="K27" i="8"/>
  <c r="N27" i="8" s="1"/>
  <c r="M26" i="8"/>
  <c r="L26" i="8"/>
  <c r="K26" i="8"/>
  <c r="N26" i="8" s="1"/>
  <c r="M25" i="8"/>
  <c r="L25" i="8"/>
  <c r="K25" i="8"/>
  <c r="N25" i="8" s="1"/>
  <c r="M24" i="8"/>
  <c r="L24" i="8"/>
  <c r="K24" i="8"/>
  <c r="N24" i="8" s="1"/>
  <c r="M23" i="8"/>
  <c r="L23" i="8"/>
  <c r="K23" i="8"/>
  <c r="N23" i="8" s="1"/>
  <c r="M22" i="8"/>
  <c r="L22" i="8"/>
  <c r="K22" i="8"/>
  <c r="M21" i="8"/>
  <c r="L21" i="8"/>
  <c r="K21" i="8"/>
  <c r="M20" i="8"/>
  <c r="L20" i="8"/>
  <c r="K20" i="8"/>
  <c r="M19" i="8"/>
  <c r="L19" i="8"/>
  <c r="K19" i="8"/>
  <c r="M18" i="8"/>
  <c r="L18" i="8"/>
  <c r="K18" i="8"/>
  <c r="M17" i="8"/>
  <c r="L17" i="8"/>
  <c r="K17" i="8"/>
  <c r="M16" i="8"/>
  <c r="L16" i="8"/>
  <c r="K16" i="8"/>
  <c r="M15" i="8"/>
  <c r="L15" i="8"/>
  <c r="K15" i="8"/>
  <c r="M14" i="8"/>
  <c r="L14" i="8"/>
  <c r="K14" i="8"/>
  <c r="M13" i="8"/>
  <c r="J32" i="13" s="1"/>
  <c r="L13" i="8"/>
  <c r="G32" i="13" s="1"/>
  <c r="K13" i="8"/>
  <c r="M12" i="8"/>
  <c r="J31" i="13" s="1"/>
  <c r="L12" i="8"/>
  <c r="G31" i="13" s="1"/>
  <c r="K12" i="8"/>
  <c r="M11" i="8"/>
  <c r="J30" i="13" s="1"/>
  <c r="L11" i="8"/>
  <c r="G30" i="13" s="1"/>
  <c r="K11" i="8"/>
  <c r="M10" i="8"/>
  <c r="J29" i="13" s="1"/>
  <c r="L10" i="8"/>
  <c r="G29" i="13" s="1"/>
  <c r="K10" i="8"/>
  <c r="M9" i="8"/>
  <c r="J28" i="13" s="1"/>
  <c r="L9" i="8"/>
  <c r="G28" i="13" s="1"/>
  <c r="K9" i="8"/>
  <c r="M8" i="8"/>
  <c r="J27" i="13" s="1"/>
  <c r="L8" i="8"/>
  <c r="G27" i="13" s="1"/>
  <c r="K8" i="8"/>
  <c r="M7" i="8"/>
  <c r="J26" i="13" s="1"/>
  <c r="L7" i="8"/>
  <c r="G26" i="13" s="1"/>
  <c r="K7" i="8"/>
  <c r="M6" i="8"/>
  <c r="J25" i="13" s="1"/>
  <c r="L6" i="8"/>
  <c r="G25" i="13" s="1"/>
  <c r="K6" i="8"/>
  <c r="M5" i="8"/>
  <c r="J24" i="13" s="1"/>
  <c r="L5" i="8"/>
  <c r="G24" i="13" s="1"/>
  <c r="K5" i="8"/>
  <c r="H51" i="7"/>
  <c r="G51" i="7"/>
  <c r="F51" i="7"/>
  <c r="E51" i="7"/>
  <c r="D51" i="7"/>
  <c r="C51" i="7"/>
  <c r="B51" i="7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F26" i="7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F18" i="7"/>
  <c r="G18" i="7" s="1"/>
  <c r="F17" i="7"/>
  <c r="G17" i="7" s="1"/>
  <c r="F16" i="7"/>
  <c r="F15" i="7"/>
  <c r="F14" i="7"/>
  <c r="F13" i="7"/>
  <c r="F12" i="7"/>
  <c r="F11" i="7"/>
  <c r="F10" i="7"/>
  <c r="F9" i="7"/>
  <c r="F8" i="7"/>
  <c r="F7" i="7"/>
  <c r="F6" i="7"/>
  <c r="F5" i="7"/>
  <c r="W17" i="6"/>
  <c r="V17" i="6"/>
  <c r="U17" i="6"/>
  <c r="T17" i="6"/>
  <c r="S17" i="6"/>
  <c r="R17" i="6"/>
  <c r="Q17" i="6"/>
  <c r="P17" i="6"/>
  <c r="O17" i="6"/>
  <c r="M17" i="6"/>
  <c r="L17" i="6"/>
  <c r="K17" i="6"/>
  <c r="J17" i="6"/>
  <c r="I17" i="6"/>
  <c r="H17" i="6"/>
  <c r="G17" i="6"/>
  <c r="F17" i="6"/>
  <c r="E17" i="6"/>
  <c r="C17" i="6"/>
  <c r="B17" i="6"/>
  <c r="AG178" i="5"/>
  <c r="AF178" i="5"/>
  <c r="AE178" i="5"/>
  <c r="AD178" i="5"/>
  <c r="AC178" i="5"/>
  <c r="AB178" i="5"/>
  <c r="AA178" i="5"/>
  <c r="Z178" i="5"/>
  <c r="Y178" i="5"/>
  <c r="AG177" i="5"/>
  <c r="AF177" i="5"/>
  <c r="AE177" i="5"/>
  <c r="AD177" i="5"/>
  <c r="AC177" i="5"/>
  <c r="AB177" i="5"/>
  <c r="AA177" i="5"/>
  <c r="Z177" i="5"/>
  <c r="Y177" i="5"/>
  <c r="AG176" i="5"/>
  <c r="AF176" i="5"/>
  <c r="AE176" i="5"/>
  <c r="AD176" i="5"/>
  <c r="AC176" i="5"/>
  <c r="AB176" i="5"/>
  <c r="AA176" i="5"/>
  <c r="Z176" i="5"/>
  <c r="Y176" i="5"/>
  <c r="AG175" i="5"/>
  <c r="AF175" i="5"/>
  <c r="AE175" i="5"/>
  <c r="AD175" i="5"/>
  <c r="AC175" i="5"/>
  <c r="AB175" i="5"/>
  <c r="AA175" i="5"/>
  <c r="Z175" i="5"/>
  <c r="Y175" i="5"/>
  <c r="AG174" i="5"/>
  <c r="AF174" i="5"/>
  <c r="AE174" i="5"/>
  <c r="AD174" i="5"/>
  <c r="AC174" i="5"/>
  <c r="AB174" i="5"/>
  <c r="AA174" i="5"/>
  <c r="Z174" i="5"/>
  <c r="Y174" i="5"/>
  <c r="AG173" i="5"/>
  <c r="AF173" i="5"/>
  <c r="AE173" i="5"/>
  <c r="AD173" i="5"/>
  <c r="AC173" i="5"/>
  <c r="AB173" i="5"/>
  <c r="AA173" i="5"/>
  <c r="Z173" i="5"/>
  <c r="Y173" i="5"/>
  <c r="AG172" i="5"/>
  <c r="AF172" i="5"/>
  <c r="AE172" i="5"/>
  <c r="AD172" i="5"/>
  <c r="AC172" i="5"/>
  <c r="AB172" i="5"/>
  <c r="AA172" i="5"/>
  <c r="Z172" i="5"/>
  <c r="Y172" i="5"/>
  <c r="AG171" i="5"/>
  <c r="AF171" i="5"/>
  <c r="AE171" i="5"/>
  <c r="AD171" i="5"/>
  <c r="AC171" i="5"/>
  <c r="AB171" i="5"/>
  <c r="AA171" i="5"/>
  <c r="Z171" i="5"/>
  <c r="Y171" i="5"/>
  <c r="AG170" i="5"/>
  <c r="AF170" i="5"/>
  <c r="AE170" i="5"/>
  <c r="AD170" i="5"/>
  <c r="AC170" i="5"/>
  <c r="AB170" i="5"/>
  <c r="AA170" i="5"/>
  <c r="Z170" i="5"/>
  <c r="Y170" i="5"/>
  <c r="AG169" i="5"/>
  <c r="AF169" i="5"/>
  <c r="AE169" i="5"/>
  <c r="AD169" i="5"/>
  <c r="AC169" i="5"/>
  <c r="AB169" i="5"/>
  <c r="AA169" i="5"/>
  <c r="Z169" i="5"/>
  <c r="Y169" i="5"/>
  <c r="AG168" i="5"/>
  <c r="AF168" i="5"/>
  <c r="AE168" i="5"/>
  <c r="AD168" i="5"/>
  <c r="AC168" i="5"/>
  <c r="AB168" i="5"/>
  <c r="AA168" i="5"/>
  <c r="Z168" i="5"/>
  <c r="Y168" i="5"/>
  <c r="AG167" i="5"/>
  <c r="AF167" i="5"/>
  <c r="AE167" i="5"/>
  <c r="AD167" i="5"/>
  <c r="AC167" i="5"/>
  <c r="AB167" i="5"/>
  <c r="AA167" i="5"/>
  <c r="Z167" i="5"/>
  <c r="Y167" i="5"/>
  <c r="AG166" i="5"/>
  <c r="AF166" i="5"/>
  <c r="AE166" i="5"/>
  <c r="AD166" i="5"/>
  <c r="AC166" i="5"/>
  <c r="AB166" i="5"/>
  <c r="AA166" i="5"/>
  <c r="Z166" i="5"/>
  <c r="Y166" i="5"/>
  <c r="AG165" i="5"/>
  <c r="AF165" i="5"/>
  <c r="AE165" i="5"/>
  <c r="AD165" i="5"/>
  <c r="AC165" i="5"/>
  <c r="AB165" i="5"/>
  <c r="AA165" i="5"/>
  <c r="Z165" i="5"/>
  <c r="Y165" i="5"/>
  <c r="AG164" i="5"/>
  <c r="AF164" i="5"/>
  <c r="AE164" i="5"/>
  <c r="AD164" i="5"/>
  <c r="AC164" i="5"/>
  <c r="AB164" i="5"/>
  <c r="AA164" i="5"/>
  <c r="Z164" i="5"/>
  <c r="Y164" i="5"/>
  <c r="AG163" i="5"/>
  <c r="AF163" i="5"/>
  <c r="AE163" i="5"/>
  <c r="AD163" i="5"/>
  <c r="AC163" i="5"/>
  <c r="AB163" i="5"/>
  <c r="AA163" i="5"/>
  <c r="Z163" i="5"/>
  <c r="Y163" i="5"/>
  <c r="AG162" i="5"/>
  <c r="AF162" i="5"/>
  <c r="AE162" i="5"/>
  <c r="AD162" i="5"/>
  <c r="AC162" i="5"/>
  <c r="AB162" i="5"/>
  <c r="AA162" i="5"/>
  <c r="Z162" i="5"/>
  <c r="Y162" i="5"/>
  <c r="AG161" i="5"/>
  <c r="AF161" i="5"/>
  <c r="AE161" i="5"/>
  <c r="AD161" i="5"/>
  <c r="AC161" i="5"/>
  <c r="AB161" i="5"/>
  <c r="AA161" i="5"/>
  <c r="Z161" i="5"/>
  <c r="Y161" i="5"/>
  <c r="AG160" i="5"/>
  <c r="AF160" i="5"/>
  <c r="AE160" i="5"/>
  <c r="AD160" i="5"/>
  <c r="AC160" i="5"/>
  <c r="AB160" i="5"/>
  <c r="AA160" i="5"/>
  <c r="Z160" i="5"/>
  <c r="Y160" i="5"/>
  <c r="AG159" i="5"/>
  <c r="AF159" i="5"/>
  <c r="AE159" i="5"/>
  <c r="AD159" i="5"/>
  <c r="AC159" i="5"/>
  <c r="AB159" i="5"/>
  <c r="AA159" i="5"/>
  <c r="Z159" i="5"/>
  <c r="Y159" i="5"/>
  <c r="AG158" i="5"/>
  <c r="AF158" i="5"/>
  <c r="AE158" i="5"/>
  <c r="AD158" i="5"/>
  <c r="AC158" i="5"/>
  <c r="AB158" i="5"/>
  <c r="AA158" i="5"/>
  <c r="Z158" i="5"/>
  <c r="Y158" i="5"/>
  <c r="AG157" i="5"/>
  <c r="AF157" i="5"/>
  <c r="AE157" i="5"/>
  <c r="AD157" i="5"/>
  <c r="AC157" i="5"/>
  <c r="AB157" i="5"/>
  <c r="AA157" i="5"/>
  <c r="Z157" i="5"/>
  <c r="Y157" i="5"/>
  <c r="AG156" i="5"/>
  <c r="AF156" i="5"/>
  <c r="AE156" i="5"/>
  <c r="AD156" i="5"/>
  <c r="AC156" i="5"/>
  <c r="AB156" i="5"/>
  <c r="AA156" i="5"/>
  <c r="Z156" i="5"/>
  <c r="Y156" i="5"/>
  <c r="AG155" i="5"/>
  <c r="AF155" i="5"/>
  <c r="AE155" i="5"/>
  <c r="AD155" i="5"/>
  <c r="AC155" i="5"/>
  <c r="AB155" i="5"/>
  <c r="AA155" i="5"/>
  <c r="Z155" i="5"/>
  <c r="Y155" i="5"/>
  <c r="AG154" i="5"/>
  <c r="AF154" i="5"/>
  <c r="AE154" i="5"/>
  <c r="AD154" i="5"/>
  <c r="AC154" i="5"/>
  <c r="AB154" i="5"/>
  <c r="AA154" i="5"/>
  <c r="Z154" i="5"/>
  <c r="Y154" i="5"/>
  <c r="AG153" i="5"/>
  <c r="AF153" i="5"/>
  <c r="AE153" i="5"/>
  <c r="AD153" i="5"/>
  <c r="AC153" i="5"/>
  <c r="AB153" i="5"/>
  <c r="AA153" i="5"/>
  <c r="Z153" i="5"/>
  <c r="Y153" i="5"/>
  <c r="AG152" i="5"/>
  <c r="AF152" i="5"/>
  <c r="AE152" i="5"/>
  <c r="AD152" i="5"/>
  <c r="AC152" i="5"/>
  <c r="AB152" i="5"/>
  <c r="AA152" i="5"/>
  <c r="Z152" i="5"/>
  <c r="Y152" i="5"/>
  <c r="AG151" i="5"/>
  <c r="AF151" i="5"/>
  <c r="AE151" i="5"/>
  <c r="AD151" i="5"/>
  <c r="AC151" i="5"/>
  <c r="AB151" i="5"/>
  <c r="AA151" i="5"/>
  <c r="Z151" i="5"/>
  <c r="Y151" i="5"/>
  <c r="AG150" i="5"/>
  <c r="AF150" i="5"/>
  <c r="AE150" i="5"/>
  <c r="AD150" i="5"/>
  <c r="AC150" i="5"/>
  <c r="AB150" i="5"/>
  <c r="AA150" i="5"/>
  <c r="Z150" i="5"/>
  <c r="Y150" i="5"/>
  <c r="AG149" i="5"/>
  <c r="AF149" i="5"/>
  <c r="AE149" i="5"/>
  <c r="AD149" i="5"/>
  <c r="AC149" i="5"/>
  <c r="AB149" i="5"/>
  <c r="AA149" i="5"/>
  <c r="Z149" i="5"/>
  <c r="Y149" i="5"/>
  <c r="AG148" i="5"/>
  <c r="AF148" i="5"/>
  <c r="AE148" i="5"/>
  <c r="AD148" i="5"/>
  <c r="AC148" i="5"/>
  <c r="AB148" i="5"/>
  <c r="AA148" i="5"/>
  <c r="Z148" i="5"/>
  <c r="Y148" i="5"/>
  <c r="AG147" i="5"/>
  <c r="AF147" i="5"/>
  <c r="AE147" i="5"/>
  <c r="AD147" i="5"/>
  <c r="AC147" i="5"/>
  <c r="AB147" i="5"/>
  <c r="AA147" i="5"/>
  <c r="Z147" i="5"/>
  <c r="Y147" i="5"/>
  <c r="AG146" i="5"/>
  <c r="AF146" i="5"/>
  <c r="AE146" i="5"/>
  <c r="AD146" i="5"/>
  <c r="AC146" i="5"/>
  <c r="AB146" i="5"/>
  <c r="AA146" i="5"/>
  <c r="Z146" i="5"/>
  <c r="Y146" i="5"/>
  <c r="AG145" i="5"/>
  <c r="AF145" i="5"/>
  <c r="AE145" i="5"/>
  <c r="AD145" i="5"/>
  <c r="AC145" i="5"/>
  <c r="AB145" i="5"/>
  <c r="AA145" i="5"/>
  <c r="Z145" i="5"/>
  <c r="Y145" i="5"/>
  <c r="AG144" i="5"/>
  <c r="AF144" i="5"/>
  <c r="AE144" i="5"/>
  <c r="AD144" i="5"/>
  <c r="AC144" i="5"/>
  <c r="AB144" i="5"/>
  <c r="AA144" i="5"/>
  <c r="Z144" i="5"/>
  <c r="Y144" i="5"/>
  <c r="AG143" i="5"/>
  <c r="AF143" i="5"/>
  <c r="AE143" i="5"/>
  <c r="AD143" i="5"/>
  <c r="AC143" i="5"/>
  <c r="AB143" i="5"/>
  <c r="AA143" i="5"/>
  <c r="Z143" i="5"/>
  <c r="Y143" i="5"/>
  <c r="AG142" i="5"/>
  <c r="AF142" i="5"/>
  <c r="AE142" i="5"/>
  <c r="AD142" i="5"/>
  <c r="AC142" i="5"/>
  <c r="AB142" i="5"/>
  <c r="AA142" i="5"/>
  <c r="Z142" i="5"/>
  <c r="Y142" i="5"/>
  <c r="AG141" i="5"/>
  <c r="AF141" i="5"/>
  <c r="AE141" i="5"/>
  <c r="AD141" i="5"/>
  <c r="AC141" i="5"/>
  <c r="AB141" i="5"/>
  <c r="AA141" i="5"/>
  <c r="Z141" i="5"/>
  <c r="Y141" i="5"/>
  <c r="AG140" i="5"/>
  <c r="AF140" i="5"/>
  <c r="AE140" i="5"/>
  <c r="AD140" i="5"/>
  <c r="AC140" i="5"/>
  <c r="AB140" i="5"/>
  <c r="AA140" i="5"/>
  <c r="Z140" i="5"/>
  <c r="Y140" i="5"/>
  <c r="AG139" i="5"/>
  <c r="AF139" i="5"/>
  <c r="AE139" i="5"/>
  <c r="AD139" i="5"/>
  <c r="AC139" i="5"/>
  <c r="AB139" i="5"/>
  <c r="AA139" i="5"/>
  <c r="Z139" i="5"/>
  <c r="Y139" i="5"/>
  <c r="AG138" i="5"/>
  <c r="AF138" i="5"/>
  <c r="AE138" i="5"/>
  <c r="AD138" i="5"/>
  <c r="AC138" i="5"/>
  <c r="AB138" i="5"/>
  <c r="AA138" i="5"/>
  <c r="Z138" i="5"/>
  <c r="Y138" i="5"/>
  <c r="AG137" i="5"/>
  <c r="AF137" i="5"/>
  <c r="AE137" i="5"/>
  <c r="AD137" i="5"/>
  <c r="AC137" i="5"/>
  <c r="AB137" i="5"/>
  <c r="AA137" i="5"/>
  <c r="Z137" i="5"/>
  <c r="Y137" i="5"/>
  <c r="AG136" i="5"/>
  <c r="AF136" i="5"/>
  <c r="AE136" i="5"/>
  <c r="AD136" i="5"/>
  <c r="AC136" i="5"/>
  <c r="AB136" i="5"/>
  <c r="AA136" i="5"/>
  <c r="Z136" i="5"/>
  <c r="Y136" i="5"/>
  <c r="AG135" i="5"/>
  <c r="AF135" i="5"/>
  <c r="AE135" i="5"/>
  <c r="AD135" i="5"/>
  <c r="AC135" i="5"/>
  <c r="AB135" i="5"/>
  <c r="AA135" i="5"/>
  <c r="Z135" i="5"/>
  <c r="Y135" i="5"/>
  <c r="AG134" i="5"/>
  <c r="AF134" i="5"/>
  <c r="AE134" i="5"/>
  <c r="AD134" i="5"/>
  <c r="AC134" i="5"/>
  <c r="AB134" i="5"/>
  <c r="AA134" i="5"/>
  <c r="Z134" i="5"/>
  <c r="Y134" i="5"/>
  <c r="AG133" i="5"/>
  <c r="AF133" i="5"/>
  <c r="AE133" i="5"/>
  <c r="AD133" i="5"/>
  <c r="AC133" i="5"/>
  <c r="AB133" i="5"/>
  <c r="AA133" i="5"/>
  <c r="Z133" i="5"/>
  <c r="Y133" i="5"/>
  <c r="AG132" i="5"/>
  <c r="AF132" i="5"/>
  <c r="AE132" i="5"/>
  <c r="AD132" i="5"/>
  <c r="AC132" i="5"/>
  <c r="AB132" i="5"/>
  <c r="AA132" i="5"/>
  <c r="Z132" i="5"/>
  <c r="Y132" i="5"/>
  <c r="AG131" i="5"/>
  <c r="AF131" i="5"/>
  <c r="AE131" i="5"/>
  <c r="AD131" i="5"/>
  <c r="AC131" i="5"/>
  <c r="AB131" i="5"/>
  <c r="AA131" i="5"/>
  <c r="Z131" i="5"/>
  <c r="Y131" i="5"/>
  <c r="AG130" i="5"/>
  <c r="AF130" i="5"/>
  <c r="AE130" i="5"/>
  <c r="AD130" i="5"/>
  <c r="AC130" i="5"/>
  <c r="AB130" i="5"/>
  <c r="AA130" i="5"/>
  <c r="Z130" i="5"/>
  <c r="Y130" i="5"/>
  <c r="AG129" i="5"/>
  <c r="AF129" i="5"/>
  <c r="AE129" i="5"/>
  <c r="AD129" i="5"/>
  <c r="AC129" i="5"/>
  <c r="AB129" i="5"/>
  <c r="AA129" i="5"/>
  <c r="Z129" i="5"/>
  <c r="Y129" i="5"/>
  <c r="AG128" i="5"/>
  <c r="AF128" i="5"/>
  <c r="AE128" i="5"/>
  <c r="AD128" i="5"/>
  <c r="AC128" i="5"/>
  <c r="AB128" i="5"/>
  <c r="AA128" i="5"/>
  <c r="Z128" i="5"/>
  <c r="Y128" i="5"/>
  <c r="AG127" i="5"/>
  <c r="AF127" i="5"/>
  <c r="AE127" i="5"/>
  <c r="AD127" i="5"/>
  <c r="AC127" i="5"/>
  <c r="AB127" i="5"/>
  <c r="AA127" i="5"/>
  <c r="Z127" i="5"/>
  <c r="Y127" i="5"/>
  <c r="AG126" i="5"/>
  <c r="AF126" i="5"/>
  <c r="AE126" i="5"/>
  <c r="AD126" i="5"/>
  <c r="AC126" i="5"/>
  <c r="AB126" i="5"/>
  <c r="AA126" i="5"/>
  <c r="Z126" i="5"/>
  <c r="Y126" i="5"/>
  <c r="AG125" i="5"/>
  <c r="AF125" i="5"/>
  <c r="AE125" i="5"/>
  <c r="AD125" i="5"/>
  <c r="AC125" i="5"/>
  <c r="AB125" i="5"/>
  <c r="AA125" i="5"/>
  <c r="Z125" i="5"/>
  <c r="Y125" i="5"/>
  <c r="AG124" i="5"/>
  <c r="AF124" i="5"/>
  <c r="AE124" i="5"/>
  <c r="AD124" i="5"/>
  <c r="AC124" i="5"/>
  <c r="AB124" i="5"/>
  <c r="AA124" i="5"/>
  <c r="Z124" i="5"/>
  <c r="Y124" i="5"/>
  <c r="AG123" i="5"/>
  <c r="AF123" i="5"/>
  <c r="AE123" i="5"/>
  <c r="AD123" i="5"/>
  <c r="AC123" i="5"/>
  <c r="AB123" i="5"/>
  <c r="AA123" i="5"/>
  <c r="Z123" i="5"/>
  <c r="Y123" i="5"/>
  <c r="AG122" i="5"/>
  <c r="AF122" i="5"/>
  <c r="AE122" i="5"/>
  <c r="AD122" i="5"/>
  <c r="AC122" i="5"/>
  <c r="AB122" i="5"/>
  <c r="AA122" i="5"/>
  <c r="Z122" i="5"/>
  <c r="Y122" i="5"/>
  <c r="AG121" i="5"/>
  <c r="AF121" i="5"/>
  <c r="AE121" i="5"/>
  <c r="AD121" i="5"/>
  <c r="AC121" i="5"/>
  <c r="AB121" i="5"/>
  <c r="AA121" i="5"/>
  <c r="Z121" i="5"/>
  <c r="Y121" i="5"/>
  <c r="AG120" i="5"/>
  <c r="AF120" i="5"/>
  <c r="AE120" i="5"/>
  <c r="AD120" i="5"/>
  <c r="AC120" i="5"/>
  <c r="AB120" i="5"/>
  <c r="AA120" i="5"/>
  <c r="Z120" i="5"/>
  <c r="Y120" i="5"/>
  <c r="AG119" i="5"/>
  <c r="AF119" i="5"/>
  <c r="AE119" i="5"/>
  <c r="AD119" i="5"/>
  <c r="AC119" i="5"/>
  <c r="AB119" i="5"/>
  <c r="AA119" i="5"/>
  <c r="Z119" i="5"/>
  <c r="Y119" i="5"/>
  <c r="AG118" i="5"/>
  <c r="AF118" i="5"/>
  <c r="AE118" i="5"/>
  <c r="AD118" i="5"/>
  <c r="AC118" i="5"/>
  <c r="AB118" i="5"/>
  <c r="AA118" i="5"/>
  <c r="Z118" i="5"/>
  <c r="Y118" i="5"/>
  <c r="AG117" i="5"/>
  <c r="AF117" i="5"/>
  <c r="AE117" i="5"/>
  <c r="AD117" i="5"/>
  <c r="AC117" i="5"/>
  <c r="AB117" i="5"/>
  <c r="AA117" i="5"/>
  <c r="Z117" i="5"/>
  <c r="Y117" i="5"/>
  <c r="AG116" i="5"/>
  <c r="AF116" i="5"/>
  <c r="AE116" i="5"/>
  <c r="AD116" i="5"/>
  <c r="AC116" i="5"/>
  <c r="AB116" i="5"/>
  <c r="AA116" i="5"/>
  <c r="Z116" i="5"/>
  <c r="Y116" i="5"/>
  <c r="AG115" i="5"/>
  <c r="AF115" i="5"/>
  <c r="AE115" i="5"/>
  <c r="AD115" i="5"/>
  <c r="AC115" i="5"/>
  <c r="AB115" i="5"/>
  <c r="AA115" i="5"/>
  <c r="Z115" i="5"/>
  <c r="Y115" i="5"/>
  <c r="AG114" i="5"/>
  <c r="AF114" i="5"/>
  <c r="AE114" i="5"/>
  <c r="AD114" i="5"/>
  <c r="AC114" i="5"/>
  <c r="AB114" i="5"/>
  <c r="AA114" i="5"/>
  <c r="Z114" i="5"/>
  <c r="Y114" i="5"/>
  <c r="AG113" i="5"/>
  <c r="AF113" i="5"/>
  <c r="AE113" i="5"/>
  <c r="AD113" i="5"/>
  <c r="AC113" i="5"/>
  <c r="AB113" i="5"/>
  <c r="AA113" i="5"/>
  <c r="Z113" i="5"/>
  <c r="Y113" i="5"/>
  <c r="AG112" i="5"/>
  <c r="AF112" i="5"/>
  <c r="AE112" i="5"/>
  <c r="AD112" i="5"/>
  <c r="AC112" i="5"/>
  <c r="AB112" i="5"/>
  <c r="AA112" i="5"/>
  <c r="Z112" i="5"/>
  <c r="Y112" i="5"/>
  <c r="AG111" i="5"/>
  <c r="AF111" i="5"/>
  <c r="AE111" i="5"/>
  <c r="AD111" i="5"/>
  <c r="AC111" i="5"/>
  <c r="AB111" i="5"/>
  <c r="AA111" i="5"/>
  <c r="Z111" i="5"/>
  <c r="Y111" i="5"/>
  <c r="AG110" i="5"/>
  <c r="AF110" i="5"/>
  <c r="AE110" i="5"/>
  <c r="AD110" i="5"/>
  <c r="AC110" i="5"/>
  <c r="AB110" i="5"/>
  <c r="AA110" i="5"/>
  <c r="Z110" i="5"/>
  <c r="Y110" i="5"/>
  <c r="AG109" i="5"/>
  <c r="AF109" i="5"/>
  <c r="AE109" i="5"/>
  <c r="AD109" i="5"/>
  <c r="AC109" i="5"/>
  <c r="AB109" i="5"/>
  <c r="AA109" i="5"/>
  <c r="Z109" i="5"/>
  <c r="Y109" i="5"/>
  <c r="AG108" i="5"/>
  <c r="AF108" i="5"/>
  <c r="AE108" i="5"/>
  <c r="AD108" i="5"/>
  <c r="AC108" i="5"/>
  <c r="AB108" i="5"/>
  <c r="AA108" i="5"/>
  <c r="Z108" i="5"/>
  <c r="Y108" i="5"/>
  <c r="AG107" i="5"/>
  <c r="AF107" i="5"/>
  <c r="AE107" i="5"/>
  <c r="AD107" i="5"/>
  <c r="AC107" i="5"/>
  <c r="AB107" i="5"/>
  <c r="AA107" i="5"/>
  <c r="Z107" i="5"/>
  <c r="Y107" i="5"/>
  <c r="AG106" i="5"/>
  <c r="AF106" i="5"/>
  <c r="AE106" i="5"/>
  <c r="AD106" i="5"/>
  <c r="AC106" i="5"/>
  <c r="AB106" i="5"/>
  <c r="AA106" i="5"/>
  <c r="Z106" i="5"/>
  <c r="Y106" i="5"/>
  <c r="AG105" i="5"/>
  <c r="AF105" i="5"/>
  <c r="AE105" i="5"/>
  <c r="AD105" i="5"/>
  <c r="AC105" i="5"/>
  <c r="AB105" i="5"/>
  <c r="AA105" i="5"/>
  <c r="Z105" i="5"/>
  <c r="Y105" i="5"/>
  <c r="AG104" i="5"/>
  <c r="AF104" i="5"/>
  <c r="AE104" i="5"/>
  <c r="AD104" i="5"/>
  <c r="AC104" i="5"/>
  <c r="AB104" i="5"/>
  <c r="AA104" i="5"/>
  <c r="Z104" i="5"/>
  <c r="Y104" i="5"/>
  <c r="AG103" i="5"/>
  <c r="AF103" i="5"/>
  <c r="AE103" i="5"/>
  <c r="AD103" i="5"/>
  <c r="AC103" i="5"/>
  <c r="AB103" i="5"/>
  <c r="AA103" i="5"/>
  <c r="Z103" i="5"/>
  <c r="Y103" i="5"/>
  <c r="AG102" i="5"/>
  <c r="AF102" i="5"/>
  <c r="AE102" i="5"/>
  <c r="AD102" i="5"/>
  <c r="AC102" i="5"/>
  <c r="AB102" i="5"/>
  <c r="AA102" i="5"/>
  <c r="Z102" i="5"/>
  <c r="Y102" i="5"/>
  <c r="AG101" i="5"/>
  <c r="AF101" i="5"/>
  <c r="AE101" i="5"/>
  <c r="AD101" i="5"/>
  <c r="AC101" i="5"/>
  <c r="AB101" i="5"/>
  <c r="AA101" i="5"/>
  <c r="Z101" i="5"/>
  <c r="Y101" i="5"/>
  <c r="AG100" i="5"/>
  <c r="AF100" i="5"/>
  <c r="AE100" i="5"/>
  <c r="AD100" i="5"/>
  <c r="AC100" i="5"/>
  <c r="AB100" i="5"/>
  <c r="AA100" i="5"/>
  <c r="Z100" i="5"/>
  <c r="Y100" i="5"/>
  <c r="AG99" i="5"/>
  <c r="AF99" i="5"/>
  <c r="AE99" i="5"/>
  <c r="AD99" i="5"/>
  <c r="AC99" i="5"/>
  <c r="AB99" i="5"/>
  <c r="AA99" i="5"/>
  <c r="Z99" i="5"/>
  <c r="Y99" i="5"/>
  <c r="AG98" i="5"/>
  <c r="AF98" i="5"/>
  <c r="AE98" i="5"/>
  <c r="AD98" i="5"/>
  <c r="AC98" i="5"/>
  <c r="AB98" i="5"/>
  <c r="AA98" i="5"/>
  <c r="Z98" i="5"/>
  <c r="Y98" i="5"/>
  <c r="AG97" i="5"/>
  <c r="AF97" i="5"/>
  <c r="AE97" i="5"/>
  <c r="AD97" i="5"/>
  <c r="AC97" i="5"/>
  <c r="AB97" i="5"/>
  <c r="AA97" i="5"/>
  <c r="Z97" i="5"/>
  <c r="Y97" i="5"/>
  <c r="AG96" i="5"/>
  <c r="AF96" i="5"/>
  <c r="AE96" i="5"/>
  <c r="AD96" i="5"/>
  <c r="AC96" i="5"/>
  <c r="AB96" i="5"/>
  <c r="AA96" i="5"/>
  <c r="Z96" i="5"/>
  <c r="Y96" i="5"/>
  <c r="AG95" i="5"/>
  <c r="AF95" i="5"/>
  <c r="AE95" i="5"/>
  <c r="AD95" i="5"/>
  <c r="AC95" i="5"/>
  <c r="AB95" i="5"/>
  <c r="AA95" i="5"/>
  <c r="Z95" i="5"/>
  <c r="Y95" i="5"/>
  <c r="AG94" i="5"/>
  <c r="AF94" i="5"/>
  <c r="AE94" i="5"/>
  <c r="AD94" i="5"/>
  <c r="AC94" i="5"/>
  <c r="AB94" i="5"/>
  <c r="AA94" i="5"/>
  <c r="Z94" i="5"/>
  <c r="Y94" i="5"/>
  <c r="AG93" i="5"/>
  <c r="AF93" i="5"/>
  <c r="AE93" i="5"/>
  <c r="AD93" i="5"/>
  <c r="AC93" i="5"/>
  <c r="AB93" i="5"/>
  <c r="AA93" i="5"/>
  <c r="Z93" i="5"/>
  <c r="Y93" i="5"/>
  <c r="X92" i="5"/>
  <c r="W92" i="5"/>
  <c r="V92" i="5"/>
  <c r="X91" i="5"/>
  <c r="W91" i="5"/>
  <c r="V91" i="5"/>
  <c r="X90" i="5"/>
  <c r="W90" i="5"/>
  <c r="V90" i="5"/>
  <c r="X89" i="5"/>
  <c r="W89" i="5"/>
  <c r="V89" i="5"/>
  <c r="X88" i="5"/>
  <c r="W88" i="5"/>
  <c r="V88" i="5"/>
  <c r="X87" i="5"/>
  <c r="W87" i="5"/>
  <c r="V87" i="5"/>
  <c r="X86" i="5"/>
  <c r="W86" i="5"/>
  <c r="V86" i="5"/>
  <c r="X85" i="5"/>
  <c r="W85" i="5"/>
  <c r="V85" i="5"/>
  <c r="X84" i="5"/>
  <c r="W84" i="5"/>
  <c r="V84" i="5"/>
  <c r="X83" i="5"/>
  <c r="W83" i="5"/>
  <c r="V83" i="5"/>
  <c r="X82" i="5"/>
  <c r="W82" i="5"/>
  <c r="V82" i="5"/>
  <c r="X81" i="5"/>
  <c r="W81" i="5"/>
  <c r="V81" i="5"/>
  <c r="X80" i="5"/>
  <c r="W80" i="5"/>
  <c r="V80" i="5"/>
  <c r="X79" i="5"/>
  <c r="W79" i="5"/>
  <c r="V79" i="5"/>
  <c r="X78" i="5"/>
  <c r="W78" i="5"/>
  <c r="V78" i="5"/>
  <c r="X77" i="5"/>
  <c r="W77" i="5"/>
  <c r="V77" i="5"/>
  <c r="X76" i="5"/>
  <c r="W76" i="5"/>
  <c r="V76" i="5"/>
  <c r="X75" i="5"/>
  <c r="W75" i="5"/>
  <c r="V75" i="5"/>
  <c r="X74" i="5"/>
  <c r="W74" i="5"/>
  <c r="V74" i="5"/>
  <c r="X73" i="5"/>
  <c r="W73" i="5"/>
  <c r="V73" i="5"/>
  <c r="X72" i="5"/>
  <c r="W72" i="5"/>
  <c r="V72" i="5"/>
  <c r="X71" i="5"/>
  <c r="W71" i="5"/>
  <c r="V71" i="5"/>
  <c r="X70" i="5"/>
  <c r="W70" i="5"/>
  <c r="V70" i="5"/>
  <c r="X69" i="5"/>
  <c r="W69" i="5"/>
  <c r="V69" i="5"/>
  <c r="X68" i="5"/>
  <c r="W68" i="5"/>
  <c r="V68" i="5"/>
  <c r="X67" i="5"/>
  <c r="W67" i="5"/>
  <c r="V67" i="5"/>
  <c r="X66" i="5"/>
  <c r="W66" i="5"/>
  <c r="V66" i="5"/>
  <c r="X65" i="5"/>
  <c r="W65" i="5"/>
  <c r="V65" i="5"/>
  <c r="X64" i="5"/>
  <c r="W64" i="5"/>
  <c r="V64" i="5"/>
  <c r="X63" i="5"/>
  <c r="W63" i="5"/>
  <c r="V63" i="5"/>
  <c r="X62" i="5"/>
  <c r="W62" i="5"/>
  <c r="V62" i="5"/>
  <c r="X61" i="5"/>
  <c r="W61" i="5"/>
  <c r="V61" i="5"/>
  <c r="X60" i="5"/>
  <c r="W60" i="5"/>
  <c r="V60" i="5"/>
  <c r="X59" i="5"/>
  <c r="W59" i="5"/>
  <c r="V59" i="5"/>
  <c r="X58" i="5"/>
  <c r="W58" i="5"/>
  <c r="V58" i="5"/>
  <c r="X57" i="5"/>
  <c r="W57" i="5"/>
  <c r="V57" i="5"/>
  <c r="X56" i="5"/>
  <c r="W56" i="5"/>
  <c r="V56" i="5"/>
  <c r="X55" i="5"/>
  <c r="W55" i="5"/>
  <c r="V55" i="5"/>
  <c r="X54" i="5"/>
  <c r="W54" i="5"/>
  <c r="V54" i="5"/>
  <c r="X53" i="5"/>
  <c r="W53" i="5"/>
  <c r="V53" i="5"/>
  <c r="X52" i="5"/>
  <c r="W52" i="5"/>
  <c r="V52" i="5"/>
  <c r="X51" i="5"/>
  <c r="W51" i="5"/>
  <c r="V51" i="5"/>
  <c r="X50" i="5"/>
  <c r="W50" i="5"/>
  <c r="V50" i="5"/>
  <c r="X49" i="5"/>
  <c r="W49" i="5"/>
  <c r="V49" i="5"/>
  <c r="X48" i="5"/>
  <c r="W48" i="5"/>
  <c r="V48" i="5"/>
  <c r="X47" i="5"/>
  <c r="W47" i="5"/>
  <c r="V47" i="5"/>
  <c r="X46" i="5"/>
  <c r="W46" i="5"/>
  <c r="V46" i="5"/>
  <c r="X45" i="5"/>
  <c r="W45" i="5"/>
  <c r="V45" i="5"/>
  <c r="X44" i="5"/>
  <c r="W44" i="5"/>
  <c r="V44" i="5"/>
  <c r="X43" i="5"/>
  <c r="W43" i="5"/>
  <c r="V43" i="5"/>
  <c r="X42" i="5"/>
  <c r="W42" i="5"/>
  <c r="V42" i="5"/>
  <c r="X41" i="5"/>
  <c r="W41" i="5"/>
  <c r="V41" i="5"/>
  <c r="X40" i="5"/>
  <c r="W40" i="5"/>
  <c r="V40" i="5"/>
  <c r="X39" i="5"/>
  <c r="W39" i="5"/>
  <c r="V39" i="5"/>
  <c r="X38" i="5"/>
  <c r="W38" i="5"/>
  <c r="V38" i="5"/>
  <c r="X37" i="5"/>
  <c r="W37" i="5"/>
  <c r="V37" i="5"/>
  <c r="X36" i="5"/>
  <c r="W36" i="5"/>
  <c r="V36" i="5"/>
  <c r="X35" i="5"/>
  <c r="W35" i="5"/>
  <c r="V35" i="5"/>
  <c r="X34" i="5"/>
  <c r="W34" i="5"/>
  <c r="V34" i="5"/>
  <c r="X33" i="5"/>
  <c r="W33" i="5"/>
  <c r="V33" i="5"/>
  <c r="X32" i="5"/>
  <c r="W32" i="5"/>
  <c r="V32" i="5"/>
  <c r="X31" i="5"/>
  <c r="W31" i="5"/>
  <c r="V31" i="5"/>
  <c r="X30" i="5"/>
  <c r="W30" i="5"/>
  <c r="V30" i="5"/>
  <c r="X29" i="5"/>
  <c r="W29" i="5"/>
  <c r="V29" i="5"/>
  <c r="X28" i="5"/>
  <c r="W28" i="5"/>
  <c r="V28" i="5"/>
  <c r="AG178" i="4"/>
  <c r="AF178" i="4"/>
  <c r="AE178" i="4"/>
  <c r="AD178" i="4"/>
  <c r="AC178" i="4"/>
  <c r="AB178" i="4"/>
  <c r="AA178" i="4"/>
  <c r="Z178" i="4"/>
  <c r="Y178" i="4"/>
  <c r="AG177" i="4"/>
  <c r="AF177" i="4"/>
  <c r="AE177" i="4"/>
  <c r="AD177" i="4"/>
  <c r="AC177" i="4"/>
  <c r="AB177" i="4"/>
  <c r="AA177" i="4"/>
  <c r="Z177" i="4"/>
  <c r="Y177" i="4"/>
  <c r="AG176" i="4"/>
  <c r="AF176" i="4"/>
  <c r="AE176" i="4"/>
  <c r="AD176" i="4"/>
  <c r="AC176" i="4"/>
  <c r="AB176" i="4"/>
  <c r="AA176" i="4"/>
  <c r="Z176" i="4"/>
  <c r="Y176" i="4"/>
  <c r="AG175" i="4"/>
  <c r="AF175" i="4"/>
  <c r="AE175" i="4"/>
  <c r="AD175" i="4"/>
  <c r="AC175" i="4"/>
  <c r="AB175" i="4"/>
  <c r="AA175" i="4"/>
  <c r="Z175" i="4"/>
  <c r="Y175" i="4"/>
  <c r="AG174" i="4"/>
  <c r="AF174" i="4"/>
  <c r="AE174" i="4"/>
  <c r="AD174" i="4"/>
  <c r="AC174" i="4"/>
  <c r="AB174" i="4"/>
  <c r="AA174" i="4"/>
  <c r="Z174" i="4"/>
  <c r="Y174" i="4"/>
  <c r="AG173" i="4"/>
  <c r="AF173" i="4"/>
  <c r="AE173" i="4"/>
  <c r="AD173" i="4"/>
  <c r="AC173" i="4"/>
  <c r="AB173" i="4"/>
  <c r="AA173" i="4"/>
  <c r="Z173" i="4"/>
  <c r="Y173" i="4"/>
  <c r="AG172" i="4"/>
  <c r="AF172" i="4"/>
  <c r="AE172" i="4"/>
  <c r="AD172" i="4"/>
  <c r="AC172" i="4"/>
  <c r="AB172" i="4"/>
  <c r="AA172" i="4"/>
  <c r="Z172" i="4"/>
  <c r="Y172" i="4"/>
  <c r="AG171" i="4"/>
  <c r="AF171" i="4"/>
  <c r="AE171" i="4"/>
  <c r="AD171" i="4"/>
  <c r="AC171" i="4"/>
  <c r="AB171" i="4"/>
  <c r="AA171" i="4"/>
  <c r="Z171" i="4"/>
  <c r="Y171" i="4"/>
  <c r="AG170" i="4"/>
  <c r="AF170" i="4"/>
  <c r="AE170" i="4"/>
  <c r="AD170" i="4"/>
  <c r="AC170" i="4"/>
  <c r="AB170" i="4"/>
  <c r="AA170" i="4"/>
  <c r="Z170" i="4"/>
  <c r="Y170" i="4"/>
  <c r="AG169" i="4"/>
  <c r="AF169" i="4"/>
  <c r="AE169" i="4"/>
  <c r="AD169" i="4"/>
  <c r="AC169" i="4"/>
  <c r="AB169" i="4"/>
  <c r="AA169" i="4"/>
  <c r="Z169" i="4"/>
  <c r="Y169" i="4"/>
  <c r="AG168" i="4"/>
  <c r="AF168" i="4"/>
  <c r="AE168" i="4"/>
  <c r="AD168" i="4"/>
  <c r="AC168" i="4"/>
  <c r="AB168" i="4"/>
  <c r="AA168" i="4"/>
  <c r="Z168" i="4"/>
  <c r="Y168" i="4"/>
  <c r="AG167" i="4"/>
  <c r="AF167" i="4"/>
  <c r="AE167" i="4"/>
  <c r="AD167" i="4"/>
  <c r="AC167" i="4"/>
  <c r="AB167" i="4"/>
  <c r="AA167" i="4"/>
  <c r="Z167" i="4"/>
  <c r="Y167" i="4"/>
  <c r="AG166" i="4"/>
  <c r="AF166" i="4"/>
  <c r="AE166" i="4"/>
  <c r="AD166" i="4"/>
  <c r="AC166" i="4"/>
  <c r="AB166" i="4"/>
  <c r="AA166" i="4"/>
  <c r="Z166" i="4"/>
  <c r="Y166" i="4"/>
  <c r="AG165" i="4"/>
  <c r="AF165" i="4"/>
  <c r="AE165" i="4"/>
  <c r="AD165" i="4"/>
  <c r="AC165" i="4"/>
  <c r="AB165" i="4"/>
  <c r="AA165" i="4"/>
  <c r="Z165" i="4"/>
  <c r="Y165" i="4"/>
  <c r="AG164" i="4"/>
  <c r="AF164" i="4"/>
  <c r="AE164" i="4"/>
  <c r="AD164" i="4"/>
  <c r="AC164" i="4"/>
  <c r="AB164" i="4"/>
  <c r="AA164" i="4"/>
  <c r="Z164" i="4"/>
  <c r="Y164" i="4"/>
  <c r="AG163" i="4"/>
  <c r="AF163" i="4"/>
  <c r="AE163" i="4"/>
  <c r="AD163" i="4"/>
  <c r="AC163" i="4"/>
  <c r="AB163" i="4"/>
  <c r="AA163" i="4"/>
  <c r="Z163" i="4"/>
  <c r="Y163" i="4"/>
  <c r="AG162" i="4"/>
  <c r="AF162" i="4"/>
  <c r="AE162" i="4"/>
  <c r="AD162" i="4"/>
  <c r="AC162" i="4"/>
  <c r="AB162" i="4"/>
  <c r="AA162" i="4"/>
  <c r="Z162" i="4"/>
  <c r="Y162" i="4"/>
  <c r="AG161" i="4"/>
  <c r="AF161" i="4"/>
  <c r="AE161" i="4"/>
  <c r="AD161" i="4"/>
  <c r="AC161" i="4"/>
  <c r="AB161" i="4"/>
  <c r="AA161" i="4"/>
  <c r="Z161" i="4"/>
  <c r="Y161" i="4"/>
  <c r="AG160" i="4"/>
  <c r="AF160" i="4"/>
  <c r="AE160" i="4"/>
  <c r="AD160" i="4"/>
  <c r="AC160" i="4"/>
  <c r="AB160" i="4"/>
  <c r="AA160" i="4"/>
  <c r="Z160" i="4"/>
  <c r="Y160" i="4"/>
  <c r="AG159" i="4"/>
  <c r="AF159" i="4"/>
  <c r="AE159" i="4"/>
  <c r="AD159" i="4"/>
  <c r="AC159" i="4"/>
  <c r="AB159" i="4"/>
  <c r="AA159" i="4"/>
  <c r="Z159" i="4"/>
  <c r="Y159" i="4"/>
  <c r="AG158" i="4"/>
  <c r="AF158" i="4"/>
  <c r="AE158" i="4"/>
  <c r="AD158" i="4"/>
  <c r="AC158" i="4"/>
  <c r="AB158" i="4"/>
  <c r="AA158" i="4"/>
  <c r="Z158" i="4"/>
  <c r="Y158" i="4"/>
  <c r="AG157" i="4"/>
  <c r="AF157" i="4"/>
  <c r="AE157" i="4"/>
  <c r="AD157" i="4"/>
  <c r="AC157" i="4"/>
  <c r="AB157" i="4"/>
  <c r="AA157" i="4"/>
  <c r="Z157" i="4"/>
  <c r="Y157" i="4"/>
  <c r="AG156" i="4"/>
  <c r="AF156" i="4"/>
  <c r="AE156" i="4"/>
  <c r="AD156" i="4"/>
  <c r="AC156" i="4"/>
  <c r="AB156" i="4"/>
  <c r="AA156" i="4"/>
  <c r="Z156" i="4"/>
  <c r="Y156" i="4"/>
  <c r="AG155" i="4"/>
  <c r="AF155" i="4"/>
  <c r="AE155" i="4"/>
  <c r="AD155" i="4"/>
  <c r="AC155" i="4"/>
  <c r="AB155" i="4"/>
  <c r="AA155" i="4"/>
  <c r="Z155" i="4"/>
  <c r="Y155" i="4"/>
  <c r="AG154" i="4"/>
  <c r="AF154" i="4"/>
  <c r="AE154" i="4"/>
  <c r="AD154" i="4"/>
  <c r="AC154" i="4"/>
  <c r="AB154" i="4"/>
  <c r="AA154" i="4"/>
  <c r="Z154" i="4"/>
  <c r="Y154" i="4"/>
  <c r="AG153" i="4"/>
  <c r="AF153" i="4"/>
  <c r="AE153" i="4"/>
  <c r="AD153" i="4"/>
  <c r="AC153" i="4"/>
  <c r="AB153" i="4"/>
  <c r="AA153" i="4"/>
  <c r="Z153" i="4"/>
  <c r="Y153" i="4"/>
  <c r="AG152" i="4"/>
  <c r="AF152" i="4"/>
  <c r="AE152" i="4"/>
  <c r="AD152" i="4"/>
  <c r="AC152" i="4"/>
  <c r="AB152" i="4"/>
  <c r="AA152" i="4"/>
  <c r="Z152" i="4"/>
  <c r="Y152" i="4"/>
  <c r="AG151" i="4"/>
  <c r="AF151" i="4"/>
  <c r="AE151" i="4"/>
  <c r="AD151" i="4"/>
  <c r="AC151" i="4"/>
  <c r="AB151" i="4"/>
  <c r="AA151" i="4"/>
  <c r="Z151" i="4"/>
  <c r="Y151" i="4"/>
  <c r="AG150" i="4"/>
  <c r="AF150" i="4"/>
  <c r="AE150" i="4"/>
  <c r="AD150" i="4"/>
  <c r="AC150" i="4"/>
  <c r="AB150" i="4"/>
  <c r="AA150" i="4"/>
  <c r="Z150" i="4"/>
  <c r="Y150" i="4"/>
  <c r="AG149" i="4"/>
  <c r="AF149" i="4"/>
  <c r="AE149" i="4"/>
  <c r="AD149" i="4"/>
  <c r="AC149" i="4"/>
  <c r="AB149" i="4"/>
  <c r="AA149" i="4"/>
  <c r="Z149" i="4"/>
  <c r="Y149" i="4"/>
  <c r="AG148" i="4"/>
  <c r="AF148" i="4"/>
  <c r="AE148" i="4"/>
  <c r="AD148" i="4"/>
  <c r="AC148" i="4"/>
  <c r="AB148" i="4"/>
  <c r="AA148" i="4"/>
  <c r="Z148" i="4"/>
  <c r="Y148" i="4"/>
  <c r="AG147" i="4"/>
  <c r="AF147" i="4"/>
  <c r="AE147" i="4"/>
  <c r="AD147" i="4"/>
  <c r="AC147" i="4"/>
  <c r="AB147" i="4"/>
  <c r="AA147" i="4"/>
  <c r="Z147" i="4"/>
  <c r="Y147" i="4"/>
  <c r="AG146" i="4"/>
  <c r="AF146" i="4"/>
  <c r="AE146" i="4"/>
  <c r="AD146" i="4"/>
  <c r="AC146" i="4"/>
  <c r="AB146" i="4"/>
  <c r="AA146" i="4"/>
  <c r="Z146" i="4"/>
  <c r="Y146" i="4"/>
  <c r="AG145" i="4"/>
  <c r="AF145" i="4"/>
  <c r="AE145" i="4"/>
  <c r="AD145" i="4"/>
  <c r="AC145" i="4"/>
  <c r="AB145" i="4"/>
  <c r="AA145" i="4"/>
  <c r="Z145" i="4"/>
  <c r="Y145" i="4"/>
  <c r="AG144" i="4"/>
  <c r="AF144" i="4"/>
  <c r="AE144" i="4"/>
  <c r="AD144" i="4"/>
  <c r="AC144" i="4"/>
  <c r="AB144" i="4"/>
  <c r="AA144" i="4"/>
  <c r="Z144" i="4"/>
  <c r="Y144" i="4"/>
  <c r="AG143" i="4"/>
  <c r="AF143" i="4"/>
  <c r="AE143" i="4"/>
  <c r="AD143" i="4"/>
  <c r="AC143" i="4"/>
  <c r="AB143" i="4"/>
  <c r="AA143" i="4"/>
  <c r="Z143" i="4"/>
  <c r="Y143" i="4"/>
  <c r="AG142" i="4"/>
  <c r="AF142" i="4"/>
  <c r="AE142" i="4"/>
  <c r="AD142" i="4"/>
  <c r="AC142" i="4"/>
  <c r="AB142" i="4"/>
  <c r="AA142" i="4"/>
  <c r="Z142" i="4"/>
  <c r="Y142" i="4"/>
  <c r="AG141" i="4"/>
  <c r="AF141" i="4"/>
  <c r="AE141" i="4"/>
  <c r="AD141" i="4"/>
  <c r="AC141" i="4"/>
  <c r="AB141" i="4"/>
  <c r="AA141" i="4"/>
  <c r="Z141" i="4"/>
  <c r="Y141" i="4"/>
  <c r="AG140" i="4"/>
  <c r="AF140" i="4"/>
  <c r="AE140" i="4"/>
  <c r="AD140" i="4"/>
  <c r="AC140" i="4"/>
  <c r="AB140" i="4"/>
  <c r="AA140" i="4"/>
  <c r="Z140" i="4"/>
  <c r="Y140" i="4"/>
  <c r="AG139" i="4"/>
  <c r="AF139" i="4"/>
  <c r="AE139" i="4"/>
  <c r="AD139" i="4"/>
  <c r="AC139" i="4"/>
  <c r="AB139" i="4"/>
  <c r="AA139" i="4"/>
  <c r="Z139" i="4"/>
  <c r="Y139" i="4"/>
  <c r="AG138" i="4"/>
  <c r="AF138" i="4"/>
  <c r="AE138" i="4"/>
  <c r="AD138" i="4"/>
  <c r="AC138" i="4"/>
  <c r="AB138" i="4"/>
  <c r="AA138" i="4"/>
  <c r="Z138" i="4"/>
  <c r="Y138" i="4"/>
  <c r="AG137" i="4"/>
  <c r="AF137" i="4"/>
  <c r="AE137" i="4"/>
  <c r="AD137" i="4"/>
  <c r="AC137" i="4"/>
  <c r="AB137" i="4"/>
  <c r="AA137" i="4"/>
  <c r="Z137" i="4"/>
  <c r="Y137" i="4"/>
  <c r="AG136" i="4"/>
  <c r="AF136" i="4"/>
  <c r="AE136" i="4"/>
  <c r="AD136" i="4"/>
  <c r="AC136" i="4"/>
  <c r="AB136" i="4"/>
  <c r="AA136" i="4"/>
  <c r="Z136" i="4"/>
  <c r="Y136" i="4"/>
  <c r="AG135" i="4"/>
  <c r="AF135" i="4"/>
  <c r="AE135" i="4"/>
  <c r="AD135" i="4"/>
  <c r="AC135" i="4"/>
  <c r="AB135" i="4"/>
  <c r="AA135" i="4"/>
  <c r="Z135" i="4"/>
  <c r="Y135" i="4"/>
  <c r="AG134" i="4"/>
  <c r="AF134" i="4"/>
  <c r="AE134" i="4"/>
  <c r="AD134" i="4"/>
  <c r="AC134" i="4"/>
  <c r="AB134" i="4"/>
  <c r="AA134" i="4"/>
  <c r="Z134" i="4"/>
  <c r="Y134" i="4"/>
  <c r="AG133" i="4"/>
  <c r="AF133" i="4"/>
  <c r="AE133" i="4"/>
  <c r="AD133" i="4"/>
  <c r="AC133" i="4"/>
  <c r="AB133" i="4"/>
  <c r="AA133" i="4"/>
  <c r="Z133" i="4"/>
  <c r="Y133" i="4"/>
  <c r="AG132" i="4"/>
  <c r="AF132" i="4"/>
  <c r="AE132" i="4"/>
  <c r="AD132" i="4"/>
  <c r="AC132" i="4"/>
  <c r="AB132" i="4"/>
  <c r="AA132" i="4"/>
  <c r="Z132" i="4"/>
  <c r="Y132" i="4"/>
  <c r="AG131" i="4"/>
  <c r="AF131" i="4"/>
  <c r="AE131" i="4"/>
  <c r="AD131" i="4"/>
  <c r="AC131" i="4"/>
  <c r="AB131" i="4"/>
  <c r="AA131" i="4"/>
  <c r="Z131" i="4"/>
  <c r="Y131" i="4"/>
  <c r="AG130" i="4"/>
  <c r="AF130" i="4"/>
  <c r="AE130" i="4"/>
  <c r="AD130" i="4"/>
  <c r="AC130" i="4"/>
  <c r="AB130" i="4"/>
  <c r="AA130" i="4"/>
  <c r="Z130" i="4"/>
  <c r="Y130" i="4"/>
  <c r="AG129" i="4"/>
  <c r="AF129" i="4"/>
  <c r="AE129" i="4"/>
  <c r="AD129" i="4"/>
  <c r="AC129" i="4"/>
  <c r="AB129" i="4"/>
  <c r="AA129" i="4"/>
  <c r="Z129" i="4"/>
  <c r="Y129" i="4"/>
  <c r="AG128" i="4"/>
  <c r="AF128" i="4"/>
  <c r="AE128" i="4"/>
  <c r="AD128" i="4"/>
  <c r="AC128" i="4"/>
  <c r="AB128" i="4"/>
  <c r="AA128" i="4"/>
  <c r="Z128" i="4"/>
  <c r="Y128" i="4"/>
  <c r="AG127" i="4"/>
  <c r="AF127" i="4"/>
  <c r="AE127" i="4"/>
  <c r="AD127" i="4"/>
  <c r="AC127" i="4"/>
  <c r="AB127" i="4"/>
  <c r="AA127" i="4"/>
  <c r="Z127" i="4"/>
  <c r="Y127" i="4"/>
  <c r="AG126" i="4"/>
  <c r="AF126" i="4"/>
  <c r="AE126" i="4"/>
  <c r="AD126" i="4"/>
  <c r="AC126" i="4"/>
  <c r="AB126" i="4"/>
  <c r="AA126" i="4"/>
  <c r="Z126" i="4"/>
  <c r="Y126" i="4"/>
  <c r="AG125" i="4"/>
  <c r="AF125" i="4"/>
  <c r="AE125" i="4"/>
  <c r="AD125" i="4"/>
  <c r="AC125" i="4"/>
  <c r="AB125" i="4"/>
  <c r="AA125" i="4"/>
  <c r="Z125" i="4"/>
  <c r="Y125" i="4"/>
  <c r="AG124" i="4"/>
  <c r="AF124" i="4"/>
  <c r="AE124" i="4"/>
  <c r="AD124" i="4"/>
  <c r="AC124" i="4"/>
  <c r="AB124" i="4"/>
  <c r="AA124" i="4"/>
  <c r="Z124" i="4"/>
  <c r="Y124" i="4"/>
  <c r="AG123" i="4"/>
  <c r="AF123" i="4"/>
  <c r="AE123" i="4"/>
  <c r="AD123" i="4"/>
  <c r="AC123" i="4"/>
  <c r="AB123" i="4"/>
  <c r="AA123" i="4"/>
  <c r="Z123" i="4"/>
  <c r="Y123" i="4"/>
  <c r="AG122" i="4"/>
  <c r="AF122" i="4"/>
  <c r="AE122" i="4"/>
  <c r="AD122" i="4"/>
  <c r="AC122" i="4"/>
  <c r="AB122" i="4"/>
  <c r="AA122" i="4"/>
  <c r="Z122" i="4"/>
  <c r="Y122" i="4"/>
  <c r="AG121" i="4"/>
  <c r="AF121" i="4"/>
  <c r="AE121" i="4"/>
  <c r="AD121" i="4"/>
  <c r="AC121" i="4"/>
  <c r="AB121" i="4"/>
  <c r="AA121" i="4"/>
  <c r="Z121" i="4"/>
  <c r="Y121" i="4"/>
  <c r="AG120" i="4"/>
  <c r="AF120" i="4"/>
  <c r="AE120" i="4"/>
  <c r="AD120" i="4"/>
  <c r="AC120" i="4"/>
  <c r="AB120" i="4"/>
  <c r="AA120" i="4"/>
  <c r="Z120" i="4"/>
  <c r="Y120" i="4"/>
  <c r="AG119" i="4"/>
  <c r="AF119" i="4"/>
  <c r="AE119" i="4"/>
  <c r="AD119" i="4"/>
  <c r="AC119" i="4"/>
  <c r="AB119" i="4"/>
  <c r="AA119" i="4"/>
  <c r="Z119" i="4"/>
  <c r="Y119" i="4"/>
  <c r="AG118" i="4"/>
  <c r="AF118" i="4"/>
  <c r="AE118" i="4"/>
  <c r="AD118" i="4"/>
  <c r="AC118" i="4"/>
  <c r="AB118" i="4"/>
  <c r="AA118" i="4"/>
  <c r="Z118" i="4"/>
  <c r="Y118" i="4"/>
  <c r="AG117" i="4"/>
  <c r="AF117" i="4"/>
  <c r="AE117" i="4"/>
  <c r="AD117" i="4"/>
  <c r="AC117" i="4"/>
  <c r="AB117" i="4"/>
  <c r="AA117" i="4"/>
  <c r="Z117" i="4"/>
  <c r="Y117" i="4"/>
  <c r="AG116" i="4"/>
  <c r="AF116" i="4"/>
  <c r="AE116" i="4"/>
  <c r="AD116" i="4"/>
  <c r="AC116" i="4"/>
  <c r="AB116" i="4"/>
  <c r="AA116" i="4"/>
  <c r="Z116" i="4"/>
  <c r="Y116" i="4"/>
  <c r="AG115" i="4"/>
  <c r="AF115" i="4"/>
  <c r="AE115" i="4"/>
  <c r="AD115" i="4"/>
  <c r="AC115" i="4"/>
  <c r="AB115" i="4"/>
  <c r="AA115" i="4"/>
  <c r="Z115" i="4"/>
  <c r="Y115" i="4"/>
  <c r="AG114" i="4"/>
  <c r="AF114" i="4"/>
  <c r="AE114" i="4"/>
  <c r="AD114" i="4"/>
  <c r="AC114" i="4"/>
  <c r="AB114" i="4"/>
  <c r="AA114" i="4"/>
  <c r="Z114" i="4"/>
  <c r="Y114" i="4"/>
  <c r="AG113" i="4"/>
  <c r="AF113" i="4"/>
  <c r="AE113" i="4"/>
  <c r="AD113" i="4"/>
  <c r="AC113" i="4"/>
  <c r="AB113" i="4"/>
  <c r="AA113" i="4"/>
  <c r="Z113" i="4"/>
  <c r="Y113" i="4"/>
  <c r="AG112" i="4"/>
  <c r="AF112" i="4"/>
  <c r="AE112" i="4"/>
  <c r="AD112" i="4"/>
  <c r="AC112" i="4"/>
  <c r="AB112" i="4"/>
  <c r="AA112" i="4"/>
  <c r="Z112" i="4"/>
  <c r="Y112" i="4"/>
  <c r="AG111" i="4"/>
  <c r="AF111" i="4"/>
  <c r="AE111" i="4"/>
  <c r="AD111" i="4"/>
  <c r="AC111" i="4"/>
  <c r="AB111" i="4"/>
  <c r="AA111" i="4"/>
  <c r="Z111" i="4"/>
  <c r="Y111" i="4"/>
  <c r="AG110" i="4"/>
  <c r="AF110" i="4"/>
  <c r="AE110" i="4"/>
  <c r="AD110" i="4"/>
  <c r="AC110" i="4"/>
  <c r="AB110" i="4"/>
  <c r="AA110" i="4"/>
  <c r="Z110" i="4"/>
  <c r="Y110" i="4"/>
  <c r="AG109" i="4"/>
  <c r="AF109" i="4"/>
  <c r="AE109" i="4"/>
  <c r="AD109" i="4"/>
  <c r="AC109" i="4"/>
  <c r="AB109" i="4"/>
  <c r="AA109" i="4"/>
  <c r="Z109" i="4"/>
  <c r="Y109" i="4"/>
  <c r="AG108" i="4"/>
  <c r="AF108" i="4"/>
  <c r="AE108" i="4"/>
  <c r="AD108" i="4"/>
  <c r="AC108" i="4"/>
  <c r="AB108" i="4"/>
  <c r="AA108" i="4"/>
  <c r="Z108" i="4"/>
  <c r="Y108" i="4"/>
  <c r="AG107" i="4"/>
  <c r="AF107" i="4"/>
  <c r="AE107" i="4"/>
  <c r="AD107" i="4"/>
  <c r="AC107" i="4"/>
  <c r="AB107" i="4"/>
  <c r="AA107" i="4"/>
  <c r="Z107" i="4"/>
  <c r="Y107" i="4"/>
  <c r="AG106" i="4"/>
  <c r="AF106" i="4"/>
  <c r="AE106" i="4"/>
  <c r="AD106" i="4"/>
  <c r="AC106" i="4"/>
  <c r="AB106" i="4"/>
  <c r="AA106" i="4"/>
  <c r="Z106" i="4"/>
  <c r="Y106" i="4"/>
  <c r="AG105" i="4"/>
  <c r="AF105" i="4"/>
  <c r="AE105" i="4"/>
  <c r="AD105" i="4"/>
  <c r="AC105" i="4"/>
  <c r="AB105" i="4"/>
  <c r="AA105" i="4"/>
  <c r="Z105" i="4"/>
  <c r="Y105" i="4"/>
  <c r="AG104" i="4"/>
  <c r="AF104" i="4"/>
  <c r="AE104" i="4"/>
  <c r="AD104" i="4"/>
  <c r="AC104" i="4"/>
  <c r="AB104" i="4"/>
  <c r="AA104" i="4"/>
  <c r="Z104" i="4"/>
  <c r="Y104" i="4"/>
  <c r="AG103" i="4"/>
  <c r="AF103" i="4"/>
  <c r="AE103" i="4"/>
  <c r="AD103" i="4"/>
  <c r="AC103" i="4"/>
  <c r="AB103" i="4"/>
  <c r="AA103" i="4"/>
  <c r="Z103" i="4"/>
  <c r="Y103" i="4"/>
  <c r="AG102" i="4"/>
  <c r="AF102" i="4"/>
  <c r="AE102" i="4"/>
  <c r="AD102" i="4"/>
  <c r="AC102" i="4"/>
  <c r="AB102" i="4"/>
  <c r="AA102" i="4"/>
  <c r="Z102" i="4"/>
  <c r="Y102" i="4"/>
  <c r="AG101" i="4"/>
  <c r="AF101" i="4"/>
  <c r="AE101" i="4"/>
  <c r="AD101" i="4"/>
  <c r="AC101" i="4"/>
  <c r="AB101" i="4"/>
  <c r="AA101" i="4"/>
  <c r="Z101" i="4"/>
  <c r="Y101" i="4"/>
  <c r="AG100" i="4"/>
  <c r="AF100" i="4"/>
  <c r="AE100" i="4"/>
  <c r="AD100" i="4"/>
  <c r="AC100" i="4"/>
  <c r="AB100" i="4"/>
  <c r="AA100" i="4"/>
  <c r="Z100" i="4"/>
  <c r="Y100" i="4"/>
  <c r="AG99" i="4"/>
  <c r="AF99" i="4"/>
  <c r="AE99" i="4"/>
  <c r="AD99" i="4"/>
  <c r="AC99" i="4"/>
  <c r="AB99" i="4"/>
  <c r="AA99" i="4"/>
  <c r="Z99" i="4"/>
  <c r="Y99" i="4"/>
  <c r="AG98" i="4"/>
  <c r="AF98" i="4"/>
  <c r="AE98" i="4"/>
  <c r="AD98" i="4"/>
  <c r="AC98" i="4"/>
  <c r="AB98" i="4"/>
  <c r="AA98" i="4"/>
  <c r="Z98" i="4"/>
  <c r="Y98" i="4"/>
  <c r="AG97" i="4"/>
  <c r="AF97" i="4"/>
  <c r="AE97" i="4"/>
  <c r="AD97" i="4"/>
  <c r="AC97" i="4"/>
  <c r="AB97" i="4"/>
  <c r="AA97" i="4"/>
  <c r="Z97" i="4"/>
  <c r="Y97" i="4"/>
  <c r="AG96" i="4"/>
  <c r="AF96" i="4"/>
  <c r="AE96" i="4"/>
  <c r="AD96" i="4"/>
  <c r="AC96" i="4"/>
  <c r="AB96" i="4"/>
  <c r="AA96" i="4"/>
  <c r="Z96" i="4"/>
  <c r="Y96" i="4"/>
  <c r="AG95" i="4"/>
  <c r="AF95" i="4"/>
  <c r="AE95" i="4"/>
  <c r="AD95" i="4"/>
  <c r="AC95" i="4"/>
  <c r="AB95" i="4"/>
  <c r="AA95" i="4"/>
  <c r="Z95" i="4"/>
  <c r="Y95" i="4"/>
  <c r="AG94" i="4"/>
  <c r="AF94" i="4"/>
  <c r="AE94" i="4"/>
  <c r="AD94" i="4"/>
  <c r="AC94" i="4"/>
  <c r="AB94" i="4"/>
  <c r="AA94" i="4"/>
  <c r="Z94" i="4"/>
  <c r="Y94" i="4"/>
  <c r="AG93" i="4"/>
  <c r="AF93" i="4"/>
  <c r="AE93" i="4"/>
  <c r="AD93" i="4"/>
  <c r="AC93" i="4"/>
  <c r="AB93" i="4"/>
  <c r="AA93" i="4"/>
  <c r="Z93" i="4"/>
  <c r="Y93" i="4"/>
  <c r="X92" i="4"/>
  <c r="W92" i="4"/>
  <c r="V92" i="4"/>
  <c r="X91" i="4"/>
  <c r="W91" i="4"/>
  <c r="V91" i="4"/>
  <c r="X90" i="4"/>
  <c r="W90" i="4"/>
  <c r="V90" i="4"/>
  <c r="X89" i="4"/>
  <c r="W89" i="4"/>
  <c r="V89" i="4"/>
  <c r="X88" i="4"/>
  <c r="W88" i="4"/>
  <c r="V88" i="4"/>
  <c r="X87" i="4"/>
  <c r="W87" i="4"/>
  <c r="V87" i="4"/>
  <c r="X86" i="4"/>
  <c r="W86" i="4"/>
  <c r="V86" i="4"/>
  <c r="X85" i="4"/>
  <c r="W85" i="4"/>
  <c r="V85" i="4"/>
  <c r="X84" i="4"/>
  <c r="W84" i="4"/>
  <c r="V84" i="4"/>
  <c r="X83" i="4"/>
  <c r="W83" i="4"/>
  <c r="V83" i="4"/>
  <c r="X82" i="4"/>
  <c r="W82" i="4"/>
  <c r="V82" i="4"/>
  <c r="X81" i="4"/>
  <c r="W81" i="4"/>
  <c r="V81" i="4"/>
  <c r="X80" i="4"/>
  <c r="W80" i="4"/>
  <c r="V80" i="4"/>
  <c r="X79" i="4"/>
  <c r="W79" i="4"/>
  <c r="V79" i="4"/>
  <c r="X78" i="4"/>
  <c r="W78" i="4"/>
  <c r="V78" i="4"/>
  <c r="X77" i="4"/>
  <c r="W77" i="4"/>
  <c r="V77" i="4"/>
  <c r="X76" i="4"/>
  <c r="W76" i="4"/>
  <c r="V76" i="4"/>
  <c r="X75" i="4"/>
  <c r="W75" i="4"/>
  <c r="V75" i="4"/>
  <c r="X74" i="4"/>
  <c r="W74" i="4"/>
  <c r="V74" i="4"/>
  <c r="X73" i="4"/>
  <c r="W73" i="4"/>
  <c r="V73" i="4"/>
  <c r="X72" i="4"/>
  <c r="W72" i="4"/>
  <c r="V72" i="4"/>
  <c r="X71" i="4"/>
  <c r="W71" i="4"/>
  <c r="V71" i="4"/>
  <c r="X70" i="4"/>
  <c r="W70" i="4"/>
  <c r="V70" i="4"/>
  <c r="X69" i="4"/>
  <c r="W69" i="4"/>
  <c r="V69" i="4"/>
  <c r="X68" i="4"/>
  <c r="W68" i="4"/>
  <c r="V68" i="4"/>
  <c r="X67" i="4"/>
  <c r="W67" i="4"/>
  <c r="V67" i="4"/>
  <c r="X66" i="4"/>
  <c r="W66" i="4"/>
  <c r="V66" i="4"/>
  <c r="X65" i="4"/>
  <c r="W65" i="4"/>
  <c r="V65" i="4"/>
  <c r="X64" i="4"/>
  <c r="W64" i="4"/>
  <c r="V64" i="4"/>
  <c r="X63" i="4"/>
  <c r="W63" i="4"/>
  <c r="V63" i="4"/>
  <c r="X62" i="4"/>
  <c r="W62" i="4"/>
  <c r="V62" i="4"/>
  <c r="X61" i="4"/>
  <c r="W61" i="4"/>
  <c r="V61" i="4"/>
  <c r="X60" i="4"/>
  <c r="W60" i="4"/>
  <c r="V60" i="4"/>
  <c r="X59" i="4"/>
  <c r="W59" i="4"/>
  <c r="V59" i="4"/>
  <c r="X58" i="4"/>
  <c r="W58" i="4"/>
  <c r="V58" i="4"/>
  <c r="X57" i="4"/>
  <c r="W57" i="4"/>
  <c r="V57" i="4"/>
  <c r="X56" i="4"/>
  <c r="W56" i="4"/>
  <c r="V56" i="4"/>
  <c r="X55" i="4"/>
  <c r="W55" i="4"/>
  <c r="V55" i="4"/>
  <c r="X54" i="4"/>
  <c r="W54" i="4"/>
  <c r="V54" i="4"/>
  <c r="X53" i="4"/>
  <c r="W53" i="4"/>
  <c r="V53" i="4"/>
  <c r="X52" i="4"/>
  <c r="W52" i="4"/>
  <c r="V52" i="4"/>
  <c r="X51" i="4"/>
  <c r="W51" i="4"/>
  <c r="V51" i="4"/>
  <c r="X50" i="4"/>
  <c r="W50" i="4"/>
  <c r="V50" i="4"/>
  <c r="X49" i="4"/>
  <c r="W49" i="4"/>
  <c r="V49" i="4"/>
  <c r="X48" i="4"/>
  <c r="W48" i="4"/>
  <c r="V48" i="4"/>
  <c r="X47" i="4"/>
  <c r="W47" i="4"/>
  <c r="V47" i="4"/>
  <c r="X46" i="4"/>
  <c r="W46" i="4"/>
  <c r="V46" i="4"/>
  <c r="X45" i="4"/>
  <c r="W45" i="4"/>
  <c r="V45" i="4"/>
  <c r="X44" i="4"/>
  <c r="W44" i="4"/>
  <c r="V44" i="4"/>
  <c r="X43" i="4"/>
  <c r="W43" i="4"/>
  <c r="V43" i="4"/>
  <c r="X42" i="4"/>
  <c r="W42" i="4"/>
  <c r="V42" i="4"/>
  <c r="X41" i="4"/>
  <c r="W41" i="4"/>
  <c r="V41" i="4"/>
  <c r="X40" i="4"/>
  <c r="W40" i="4"/>
  <c r="V40" i="4"/>
  <c r="X39" i="4"/>
  <c r="W39" i="4"/>
  <c r="V39" i="4"/>
  <c r="X38" i="4"/>
  <c r="W38" i="4"/>
  <c r="V38" i="4"/>
  <c r="X37" i="4"/>
  <c r="W37" i="4"/>
  <c r="V37" i="4"/>
  <c r="X36" i="4"/>
  <c r="W36" i="4"/>
  <c r="V36" i="4"/>
  <c r="X35" i="4"/>
  <c r="W35" i="4"/>
  <c r="V35" i="4"/>
  <c r="X34" i="4"/>
  <c r="W34" i="4"/>
  <c r="V34" i="4"/>
  <c r="X33" i="4"/>
  <c r="W33" i="4"/>
  <c r="V33" i="4"/>
  <c r="X32" i="4"/>
  <c r="W32" i="4"/>
  <c r="V32" i="4"/>
  <c r="X31" i="4"/>
  <c r="W31" i="4"/>
  <c r="V31" i="4"/>
  <c r="X30" i="4"/>
  <c r="W30" i="4"/>
  <c r="V30" i="4"/>
  <c r="X29" i="4"/>
  <c r="W29" i="4"/>
  <c r="V29" i="4"/>
  <c r="X28" i="4"/>
  <c r="W28" i="4"/>
  <c r="V28" i="4"/>
  <c r="L13" i="3"/>
  <c r="K13" i="3"/>
  <c r="J13" i="3"/>
  <c r="I13" i="3"/>
  <c r="H13" i="3"/>
  <c r="M13" i="3" s="1"/>
  <c r="L12" i="3"/>
  <c r="K12" i="3"/>
  <c r="J12" i="3"/>
  <c r="I12" i="3"/>
  <c r="H12" i="3"/>
  <c r="L11" i="3"/>
  <c r="K11" i="3"/>
  <c r="J11" i="3"/>
  <c r="I11" i="3"/>
  <c r="H11" i="3"/>
  <c r="M11" i="3" s="1"/>
  <c r="L10" i="3"/>
  <c r="K10" i="3"/>
  <c r="J10" i="3"/>
  <c r="I10" i="3"/>
  <c r="H10" i="3"/>
  <c r="M10" i="3" s="1"/>
  <c r="L9" i="3"/>
  <c r="K9" i="3"/>
  <c r="J9" i="3"/>
  <c r="I9" i="3"/>
  <c r="H9" i="3"/>
  <c r="M9" i="3" s="1"/>
  <c r="L8" i="3"/>
  <c r="K8" i="3"/>
  <c r="J8" i="3"/>
  <c r="I8" i="3"/>
  <c r="H8" i="3"/>
  <c r="M8" i="3" s="1"/>
  <c r="L7" i="3"/>
  <c r="K7" i="3"/>
  <c r="J7" i="3"/>
  <c r="I7" i="3"/>
  <c r="H7" i="3"/>
  <c r="M7" i="3" s="1"/>
  <c r="L6" i="3"/>
  <c r="K6" i="3"/>
  <c r="J6" i="3"/>
  <c r="I6" i="3"/>
  <c r="H6" i="3"/>
  <c r="M6" i="3" s="1"/>
  <c r="L5" i="3"/>
  <c r="K5" i="3"/>
  <c r="J5" i="3"/>
  <c r="I5" i="3"/>
  <c r="H5" i="3"/>
  <c r="M5" i="3" s="1"/>
  <c r="L13" i="2"/>
  <c r="K13" i="2"/>
  <c r="J13" i="2"/>
  <c r="I13" i="2"/>
  <c r="H13" i="2"/>
  <c r="M13" i="2" s="1"/>
  <c r="L12" i="2"/>
  <c r="K12" i="2"/>
  <c r="J12" i="2"/>
  <c r="I12" i="2"/>
  <c r="H12" i="2"/>
  <c r="M12" i="2" s="1"/>
  <c r="L11" i="2"/>
  <c r="K11" i="2"/>
  <c r="J11" i="2"/>
  <c r="I11" i="2"/>
  <c r="H11" i="2"/>
  <c r="M11" i="2" s="1"/>
  <c r="L10" i="2"/>
  <c r="K10" i="2"/>
  <c r="J10" i="2"/>
  <c r="I10" i="2"/>
  <c r="H10" i="2"/>
  <c r="M10" i="2" s="1"/>
  <c r="L9" i="2"/>
  <c r="K9" i="2"/>
  <c r="J9" i="2"/>
  <c r="I9" i="2"/>
  <c r="H9" i="2"/>
  <c r="M9" i="2" s="1"/>
  <c r="L8" i="2"/>
  <c r="K8" i="2"/>
  <c r="J8" i="2"/>
  <c r="I8" i="2"/>
  <c r="H8" i="2"/>
  <c r="M8" i="2" s="1"/>
  <c r="L7" i="2"/>
  <c r="K7" i="2"/>
  <c r="J7" i="2"/>
  <c r="I7" i="2"/>
  <c r="H7" i="2"/>
  <c r="M7" i="2" s="1"/>
  <c r="L6" i="2"/>
  <c r="K6" i="2"/>
  <c r="J6" i="2"/>
  <c r="I6" i="2"/>
  <c r="H6" i="2"/>
  <c r="M6" i="2" s="1"/>
  <c r="L5" i="2"/>
  <c r="K5" i="2"/>
  <c r="J5" i="2"/>
  <c r="I5" i="2"/>
  <c r="H5" i="2"/>
  <c r="M5" i="2" s="1"/>
  <c r="D22" i="1"/>
  <c r="C22" i="1"/>
  <c r="B22" i="1"/>
  <c r="D21" i="1"/>
  <c r="C21" i="1"/>
  <c r="B21" i="1"/>
  <c r="D20" i="1"/>
  <c r="C20" i="1"/>
  <c r="B20" i="1"/>
  <c r="D15" i="1"/>
  <c r="C15" i="1"/>
  <c r="B15" i="1"/>
  <c r="D14" i="1"/>
  <c r="C14" i="1"/>
  <c r="B14" i="1"/>
  <c r="D13" i="1"/>
  <c r="C13" i="1"/>
  <c r="B13" i="1"/>
  <c r="A7" i="1"/>
  <c r="A6" i="1"/>
  <c r="A5" i="1"/>
  <c r="M12" i="3" l="1"/>
  <c r="A8" i="1" s="1"/>
  <c r="D11" i="14"/>
  <c r="D10" i="14"/>
  <c r="E23" i="13"/>
  <c r="F23" i="13"/>
  <c r="N22" i="8"/>
  <c r="D47" i="8"/>
  <c r="N21" i="8"/>
  <c r="D46" i="8"/>
  <c r="N20" i="8"/>
  <c r="D45" i="8"/>
  <c r="N19" i="8"/>
  <c r="C47" i="8"/>
  <c r="N18" i="8"/>
  <c r="C46" i="8"/>
  <c r="C45" i="8"/>
  <c r="N17" i="8"/>
  <c r="B47" i="8"/>
  <c r="N16" i="8"/>
  <c r="N15" i="8"/>
  <c r="B46" i="8"/>
  <c r="N14" i="8"/>
  <c r="B45" i="8"/>
  <c r="K32" i="13"/>
  <c r="L32" i="13"/>
  <c r="H32" i="13"/>
  <c r="I32" i="13"/>
  <c r="D40" i="8"/>
  <c r="D30" i="11"/>
  <c r="D32" i="13"/>
  <c r="N13" i="8"/>
  <c r="C30" i="11" s="1"/>
  <c r="K31" i="13"/>
  <c r="L31" i="13"/>
  <c r="H31" i="13"/>
  <c r="I31" i="13"/>
  <c r="D29" i="11"/>
  <c r="D31" i="13"/>
  <c r="N12" i="8"/>
  <c r="C29" i="11" s="1"/>
  <c r="D39" i="8"/>
  <c r="K30" i="13"/>
  <c r="L30" i="13"/>
  <c r="H30" i="13"/>
  <c r="I30" i="13"/>
  <c r="D28" i="11"/>
  <c r="N11" i="8"/>
  <c r="C28" i="11" s="1"/>
  <c r="D38" i="8"/>
  <c r="D30" i="13"/>
  <c r="K29" i="13"/>
  <c r="L29" i="13"/>
  <c r="H29" i="13"/>
  <c r="I29" i="13"/>
  <c r="D27" i="11"/>
  <c r="N10" i="8"/>
  <c r="C27" i="11" s="1"/>
  <c r="D29" i="13"/>
  <c r="C40" i="8"/>
  <c r="K28" i="13"/>
  <c r="L28" i="13"/>
  <c r="H28" i="13"/>
  <c r="I28" i="13"/>
  <c r="D26" i="11"/>
  <c r="N9" i="8"/>
  <c r="C26" i="11" s="1"/>
  <c r="D28" i="13"/>
  <c r="C39" i="8"/>
  <c r="K27" i="13"/>
  <c r="L27" i="13"/>
  <c r="H27" i="13"/>
  <c r="I27" i="13"/>
  <c r="D25" i="11"/>
  <c r="N8" i="8"/>
  <c r="C25" i="11" s="1"/>
  <c r="D27" i="13"/>
  <c r="C38" i="8"/>
  <c r="K26" i="13"/>
  <c r="L26" i="13"/>
  <c r="H26" i="13"/>
  <c r="I26" i="13"/>
  <c r="N7" i="8"/>
  <c r="C24" i="11" s="1"/>
  <c r="D26" i="13"/>
  <c r="B40" i="8"/>
  <c r="D24" i="11"/>
  <c r="K25" i="13"/>
  <c r="L25" i="13"/>
  <c r="H25" i="13"/>
  <c r="I25" i="13"/>
  <c r="D23" i="11"/>
  <c r="N6" i="8"/>
  <c r="C23" i="11" s="1"/>
  <c r="D25" i="13"/>
  <c r="B39" i="8"/>
  <c r="K24" i="13"/>
  <c r="L24" i="13"/>
  <c r="H24" i="13"/>
  <c r="I24" i="13"/>
  <c r="N5" i="8"/>
  <c r="C22" i="11" s="1"/>
  <c r="D22" i="11"/>
  <c r="D24" i="13"/>
  <c r="B38" i="8"/>
  <c r="E30" i="11" l="1"/>
  <c r="F30" i="11"/>
  <c r="E32" i="13"/>
  <c r="F32" i="13"/>
  <c r="M32" i="13"/>
  <c r="E29" i="11"/>
  <c r="F29" i="11"/>
  <c r="E31" i="13"/>
  <c r="F31" i="13"/>
  <c r="M31" i="13"/>
  <c r="E28" i="11"/>
  <c r="F28" i="11"/>
  <c r="E30" i="13"/>
  <c r="F30" i="13"/>
  <c r="M30" i="13"/>
  <c r="E27" i="11"/>
  <c r="F27" i="11"/>
  <c r="E29" i="13"/>
  <c r="F29" i="13"/>
  <c r="M29" i="13"/>
  <c r="E26" i="11"/>
  <c r="F26" i="11"/>
  <c r="E28" i="13"/>
  <c r="F28" i="13"/>
  <c r="M28" i="13"/>
  <c r="E25" i="11"/>
  <c r="F25" i="11"/>
  <c r="E27" i="13"/>
  <c r="F27" i="13"/>
  <c r="M27" i="13"/>
  <c r="E26" i="13"/>
  <c r="F26" i="13"/>
  <c r="M26" i="13"/>
  <c r="E24" i="11"/>
  <c r="F24" i="11"/>
  <c r="E23" i="11"/>
  <c r="F23" i="11"/>
  <c r="E25" i="13"/>
  <c r="F25" i="13"/>
  <c r="M25" i="13"/>
  <c r="E22" i="11"/>
  <c r="F22" i="11"/>
  <c r="E24" i="13"/>
  <c r="F24" i="13"/>
  <c r="M24" i="13"/>
</calcChain>
</file>

<file path=xl/sharedStrings.xml><?xml version="1.0" encoding="utf-8"?>
<sst xmlns="http://schemas.openxmlformats.org/spreadsheetml/2006/main" count="2827" uniqueCount="402">
  <si>
    <t>Proyecciones climáticas CMIP6 para el Meta (Colombia)</t>
  </si>
  <si>
    <t>Fuente: Copernicus Climate Data Store, dataset projections-cmip6. Ensamble de 5 modelos, cambio respecto a 1995-2014.</t>
  </si>
  <si>
    <t>Hallazgos principales (se actualizan con las tablas)</t>
  </si>
  <si>
    <t>Tabla 1. Cambio de temperatura media (°C) respecto a 1995-2014</t>
  </si>
  <si>
    <t>Plazo</t>
  </si>
  <si>
    <t>SSP1-2.6 (bajas)</t>
  </si>
  <si>
    <t>SSP2-4.5 (medias)</t>
  </si>
  <si>
    <t>SSP5-8.5 (altas)</t>
  </si>
  <si>
    <t>Corto 2021-2040</t>
  </si>
  <si>
    <t>Mediano 2041-2060</t>
  </si>
  <si>
    <t>Largo 2081-2100</t>
  </si>
  <si>
    <t>Tabla 2. Cambio de precipitación media (%) respecto a 1995-2014</t>
  </si>
  <si>
    <t>Temperatura: cambio respecto a 1995-2014 por modelo (°C)</t>
  </si>
  <si>
    <t>Azul = valor calculado a partir de los NetCDF (entrada). Negro = fórmula. Ventana de plazo menos línea base del mismo modelo.</t>
  </si>
  <si>
    <t>Escenario</t>
  </si>
  <si>
    <t>ACCESS-CM2</t>
  </si>
  <si>
    <t>GFDL-ESM4</t>
  </si>
  <si>
    <t>MPI-ESM1-2-LR</t>
  </si>
  <si>
    <t>MRI-ESM2-0</t>
  </si>
  <si>
    <t>NorESM2-MM</t>
  </si>
  <si>
    <t>Media ensamble</t>
  </si>
  <si>
    <t>Mínimo</t>
  </si>
  <si>
    <t>Máximo</t>
  </si>
  <si>
    <t>Desv. est.</t>
  </si>
  <si>
    <t>Modelos con aumento</t>
  </si>
  <si>
    <t>¿Señal &gt; dispersión?</t>
  </si>
  <si>
    <t>Notas</t>
  </si>
  <si>
    <t>Media ensamble = promedio simple de los 5 modelos. Desv. est. = dispersión entre modelos (n=5).</t>
  </si>
  <si>
    <t>'¿Señal &gt; dispersión?' compara el valor absoluto de la media con la desviación entre modelos: si es 'No', el cambio no se distingue del ruido entre modelos.</t>
  </si>
  <si>
    <t>Precipitación: cambio respecto a 1995-2014 por modelo (%)</t>
  </si>
  <si>
    <t>Cambio relativo en % respecto a la precipitación media 1995-2014 del mismo modelo (los modelos no reproducen bien la precipitación absoluta local).</t>
  </si>
  <si>
    <t>Serie temperatura: anomalía anual suavizada (media móvil 10 años), respecto a 1995-2014</t>
  </si>
  <si>
    <t>Columnas azules = valor por modelo (entrada, calculado de los NetCDF). Media/Mín/Máx = fórmulas. Historical 1950-2014, SSP 2015-2100.</t>
  </si>
  <si>
    <t>Año</t>
  </si>
  <si>
    <t>Historical · ACCESS-CM2</t>
  </si>
  <si>
    <t>Historical · GFDL-ESM4</t>
  </si>
  <si>
    <t>Historical · MPI-ESM1-2-LR</t>
  </si>
  <si>
    <t>Historical · MRI-ESM2-0</t>
  </si>
  <si>
    <t>Historical · NorESM2-MM</t>
  </si>
  <si>
    <t>SSP1-2.6 (bajas) · ACCESS-CM2</t>
  </si>
  <si>
    <t>SSP1-2.6 (bajas) · GFDL-ESM4</t>
  </si>
  <si>
    <t>SSP1-2.6 (bajas) · MPI-ESM1-2-LR</t>
  </si>
  <si>
    <t>SSP1-2.6 (bajas) · MRI-ESM2-0</t>
  </si>
  <si>
    <t>SSP1-2.6 (bajas) · NorESM2-MM</t>
  </si>
  <si>
    <t>SSP2-4.5 (medias) · ACCESS-CM2</t>
  </si>
  <si>
    <t>SSP2-4.5 (medias) · GFDL-ESM4</t>
  </si>
  <si>
    <t>SSP2-4.5 (medias) · MPI-ESM1-2-LR</t>
  </si>
  <si>
    <t>SSP2-4.5 (medias) · MRI-ESM2-0</t>
  </si>
  <si>
    <t>SSP2-4.5 (medias) · NorESM2-MM</t>
  </si>
  <si>
    <t>SSP5-8.5 (altas) · ACCESS-CM2</t>
  </si>
  <si>
    <t>SSP5-8.5 (altas) · GFDL-ESM4</t>
  </si>
  <si>
    <t>SSP5-8.5 (altas) · MPI-ESM1-2-LR</t>
  </si>
  <si>
    <t>SSP5-8.5 (altas) · MRI-ESM2-0</t>
  </si>
  <si>
    <t>SSP5-8.5 (altas) · NorESM2-MM</t>
  </si>
  <si>
    <t>Historical · Media</t>
  </si>
  <si>
    <t>Historical · Mín</t>
  </si>
  <si>
    <t>Historical · Máx</t>
  </si>
  <si>
    <t>SSP1-2.6 (bajas) · Media</t>
  </si>
  <si>
    <t>SSP1-2.6 (bajas) · Mín</t>
  </si>
  <si>
    <t>SSP1-2.6 (bajas) · Máx</t>
  </si>
  <si>
    <t>SSP2-4.5 (medias) · Media</t>
  </si>
  <si>
    <t>SSP2-4.5 (medias) · Mín</t>
  </si>
  <si>
    <t>SSP2-4.5 (medias) · Máx</t>
  </si>
  <si>
    <t>SSP5-8.5 (altas) · Media</t>
  </si>
  <si>
    <t>SSP5-8.5 (altas) · Mín</t>
  </si>
  <si>
    <t>SSP5-8.5 (altas) · Máx</t>
  </si>
  <si>
    <t>Serie precipitación: anomalía anual suavizada (media móvil 10 años), respecto a 1995-2014</t>
  </si>
  <si>
    <t>Ciclo estacional: línea base 1995-2014 y cambio mensual por escenario y plazo (media del ensamble)</t>
  </si>
  <si>
    <t>Valores calculados en Python (media de los 5 modelos, cada uno contra su propia línea base). El Meta tiene estación lluviosa ~abril-noviembre.</t>
  </si>
  <si>
    <t>Cambio de temperatura (°C)</t>
  </si>
  <si>
    <t>Cambio de precipitación (%)</t>
  </si>
  <si>
    <t>Mes</t>
  </si>
  <si>
    <t>Temp. base (°C)</t>
  </si>
  <si>
    <t>Precip. base (mm/día)</t>
  </si>
  <si>
    <t>Δ°C SSP1-2.6 Corto</t>
  </si>
  <si>
    <t>Δ°C SSP1-2.6 Mediano</t>
  </si>
  <si>
    <t>Δ°C SSP1-2.6 Largo</t>
  </si>
  <si>
    <t>Δ°C SSP2-4.5 Corto</t>
  </si>
  <si>
    <t>Δ°C SSP2-4.5 Mediano</t>
  </si>
  <si>
    <t>Δ°C SSP2-4.5 Largo</t>
  </si>
  <si>
    <t>Δ°C SSP5-8.5 Corto</t>
  </si>
  <si>
    <t>Δ°C SSP5-8.5 Mediano</t>
  </si>
  <si>
    <t>Δ°C SSP5-8.5 Largo</t>
  </si>
  <si>
    <t>Δ% SSP1-2.6 Corto</t>
  </si>
  <si>
    <t>Δ% SSP1-2.6 Mediano</t>
  </si>
  <si>
    <t>Δ% SSP1-2.6 Largo</t>
  </si>
  <si>
    <t>Δ% SSP2-4.5 Corto</t>
  </si>
  <si>
    <t>Δ% SSP2-4.5 Mediano</t>
  </si>
  <si>
    <t>Δ% SSP2-4.5 Largo</t>
  </si>
  <si>
    <t>Δ% SSP5-8.5 Corto</t>
  </si>
  <si>
    <t>Δ% SSP5-8.5 Mediano</t>
  </si>
  <si>
    <t>Δ% SSP5-8.5 Largo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</si>
  <si>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</si>
  <si>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</si>
  <si>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</si>
  <si>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</si>
  <si>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</si>
  <si>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</si>
  <si>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</si>
  <si>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</si>
  <si>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</si>
  <si>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</si>
  <si>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</si>
  <si>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</si>
  <si>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Media anual</t>
  </si>
  <si>
    <t>Nota: en los meses secos (dic-feb) la precipitación base es muy baja (~0,5-1 mm/día), por lo que los cambios porcentuales se inflan; en el informe conviene citar también el cambio absoluto.</t>
  </si>
  <si>
    <t>Modelos (Historical 1995-2014) frente a observaciones</t>
  </si>
  <si>
    <t>ERA5: mismo recuadro que los modelos. CHIRPS: promedio de la región. IDEAM: promedio de estaciones, temperatura media aproximada como (Tmax+Tmin)/2.</t>
  </si>
  <si>
    <t>Variable</t>
  </si>
  <si>
    <t>Referencia</t>
  </si>
  <si>
    <t>Modelo</t>
  </si>
  <si>
    <t>Media modelo</t>
  </si>
  <si>
    <t>Media observada</t>
  </si>
  <si>
    <t>Sesgo (modelo - obs.)</t>
  </si>
  <si>
    <t>Sesgo (%)</t>
  </si>
  <si>
    <t>RMSE ciclo anual</t>
  </si>
  <si>
    <t>Correlación ciclo anual</t>
  </si>
  <si>
    <t>Unidad</t>
  </si>
  <si>
    <t>Temperatura</t>
  </si>
  <si>
    <t>ERA5</t>
  </si>
  <si>
    <t>°C</t>
  </si>
  <si>
    <t>Ensamble</t>
  </si>
  <si>
    <t>IDEAM</t>
  </si>
  <si>
    <t>Precipitación</t>
  </si>
  <si>
    <t>mm/mes</t>
  </si>
  <si>
    <t>CHIRPS</t>
  </si>
  <si>
    <t>Climatología mensual 1995-2014 (media del ensamble de modelos y observaciones)</t>
  </si>
  <si>
    <t>T modelos (°C)</t>
  </si>
  <si>
    <t>T ERA5 (°C)</t>
  </si>
  <si>
    <t>T IDEAM aprox. (°C)</t>
  </si>
  <si>
    <t>P modelos (mm/mes)</t>
  </si>
  <si>
    <t>P ERA5 (mm/mes)</t>
  </si>
  <si>
    <t>P CHIRPS (mm/mes)</t>
  </si>
  <si>
    <t>P IDEAM (mm/mes)</t>
  </si>
  <si>
    <t>Media/Total anual</t>
  </si>
  <si>
    <t>Temperatura: promedio anual (°C). Precipitación: total anual (mm/año). Azul = calculado de los datos (entrada).</t>
  </si>
  <si>
    <t>Proyecciones ajustadas con ERA5 (valores absolutos anuales por modelo)</t>
  </si>
  <si>
    <t>Temperatura: observado ERA5 + cambio del modelo. Precipitación: observado x factor trimestral móvil del modelo, renormalizado al cambio anual del modelo. Azul = entrada; negro = fórmula.</t>
  </si>
  <si>
    <t>Observado 1995-2014</t>
  </si>
  <si>
    <t>Cambio vs observado</t>
  </si>
  <si>
    <t>Unidad anual</t>
  </si>
  <si>
    <t>mm/año</t>
  </si>
  <si>
    <t>Matrices para los gráficos (referencia ERA5)</t>
  </si>
  <si>
    <t>Temperatura media anual (°C), ERA5</t>
  </si>
  <si>
    <t>Precipitación anual (mm/año), ERA5</t>
  </si>
  <si>
    <t>Proyecciones ajustadas con ERA5 y CHIRPS: valores mensuales (media del ensamble y rango entre modelos)</t>
  </si>
  <si>
    <t>Valores calculados en Python (ver Metodología). Usa el filtro de la fila 4 para escoger variable, referencia, escenario o plazo.</t>
  </si>
  <si>
    <t>Sensibilidad del método de ajuste de la precipitación (cambio anual, media del ensamble, base ERA5)</t>
  </si>
  <si>
    <t>El factor puramente mensual infla el cambio anual porque en los meses secos el modelo parte de una base casi nula.</t>
  </si>
  <si>
    <t>a) Factor mensual</t>
  </si>
  <si>
    <t>b) Factor trimestral móvil</t>
  </si>
  <si>
    <t>c) Factor anual (= cambio del modelo)</t>
  </si>
  <si>
    <t>Adoptado: trimestral renormalizado</t>
  </si>
  <si>
    <t>Inflación del mensual (puntos)</t>
  </si>
  <si>
    <t>Se adopta (f): el total anual cambia exactamente lo que cambia cada modelo; el factor trimestral solo redistribuye entre meses.</t>
  </si>
  <si>
    <t>ENSO (ONI): efecto histórico sobre el Meta y comparación con el cambio climático</t>
  </si>
  <si>
    <t>Regresión mensual 1995-2025: anomalía ~ tendencia + ONI con rezago (errores Newey-West). Azul = entrada; negro = fórmula; fondo amarillo = supuesto editable.</t>
  </si>
  <si>
    <t>1. Efecto histórico del ENSO (por cada 1 °C de ONI)</t>
  </si>
  <si>
    <t>Rezago (meses)</t>
  </si>
  <si>
    <t>Correlación (sin tendencia)</t>
  </si>
  <si>
    <t>Efecto por 1 °C de ONI</t>
  </si>
  <si>
    <t>Error (Newey-West)</t>
  </si>
  <si>
    <t>t</t>
  </si>
  <si>
    <t>Tendencia por década</t>
  </si>
  <si>
    <t>¿|t| &gt; 2?</t>
  </si>
  <si>
    <t>°C por °C de ONI</t>
  </si>
  <si>
    <t>P ERA5 (%)</t>
  </si>
  <si>
    <t>% por °C de ONI</t>
  </si>
  <si>
    <t>P CHIRPS (%)</t>
  </si>
  <si>
    <t>P IDEAM (%)</t>
  </si>
  <si>
    <t>2. Supuestos de un año con ENSO sostenido (editables)</t>
  </si>
  <si>
    <t>ONI sostenido, El Niño fuerte (°C)</t>
  </si>
  <si>
    <t>ONI sostenido, La Niña (°C)</t>
  </si>
  <si>
    <t>Efecto en T anual, El Niño fuerte (°C)</t>
  </si>
  <si>
    <t>Efecto en T anual, La Niña (°C)</t>
  </si>
  <si>
    <t>Incertidumbre del efecto El Niño (± °C, 1,96 x error)</t>
  </si>
  <si>
    <t>Referencia: 2015 tuvo ONI medio +1,55 (El Niño fuerte). El efecto usa la regresión de T ERA5 (fila 6) y supone que la relación y la amplitud del ENSO no cambian.</t>
  </si>
  <si>
    <t>3. Temperatura anual proyectada con efecto ENSO (ERA5, media del ensamble)</t>
  </si>
  <si>
    <t>Cambio climático vs 1995-2014 (°C)</t>
  </si>
  <si>
    <t>T proyectada, año neutro (°C)</t>
  </si>
  <si>
    <t>T en año El Niño fuerte (°C)</t>
  </si>
  <si>
    <t>T en año La Niña (°C)</t>
  </si>
  <si>
    <t>Etiqueta</t>
  </si>
  <si>
    <t>4. Años con simulación WRF en el contexto ENSO</t>
  </si>
  <si>
    <t>ONI medio anual</t>
  </si>
  <si>
    <t>ONI máximo</t>
  </si>
  <si>
    <t>ONI mínimo</t>
  </si>
  <si>
    <t>Fase (|ONI medio| ≥ 0,5)</t>
  </si>
  <si>
    <t>5. Variabilidad interanual 1995-2014 (sin tendencia): modelos frente a observaciones</t>
  </si>
  <si>
    <t>Fuente</t>
  </si>
  <si>
    <t>Desv. est. T anual (°C)</t>
  </si>
  <si>
    <t>Desv. est. P anual (%)</t>
  </si>
  <si>
    <t>T: veces la de ERA5</t>
  </si>
  <si>
    <t>P: veces la de ERA5</t>
  </si>
  <si>
    <t>Los modelos muestran más variabilidad interanual que ERA5 (muestra de 20 años); su ENSO simulado no coincide en el tiempo con el real.</t>
  </si>
  <si>
    <t>WRF (4 km): validación frente a ERA5 e IDEAM y zonas cordillera/llanos</t>
  </si>
  <si>
    <t>WRF NCAR RDA d616000, temperatura del nivel más bajo, 7 años (2000, 2011, 2013-2016, 2018). Recuadro lat 2-5, lon -74,5 a -71. Cordillera = celdas con media 2000-2018 &lt; 22 °C.</t>
  </si>
  <si>
    <t>1. Temperatura media anual por año simulado (°C)</t>
  </si>
  <si>
    <t>Fase ENSO</t>
  </si>
  <si>
    <t>ONI medio</t>
  </si>
  <si>
    <t>WRF recuadro</t>
  </si>
  <si>
    <t>Sesgo WRF - ERA5</t>
  </si>
  <si>
    <t>WRF llanos</t>
  </si>
  <si>
    <t>IDEAM aprox.</t>
  </si>
  <si>
    <t>Sesgo llanos - IDEAM</t>
  </si>
  <si>
    <t>WRF cordillera</t>
  </si>
  <si>
    <t>Media</t>
  </si>
  <si>
    <t>Correl. WRF-ERA5 (7 años)</t>
  </si>
  <si>
    <t>La correlación de 0,94 es indicativa (n=7) y en parte refleja la tendencia de calentamiento compartida.</t>
  </si>
  <si>
    <t>2. Métricas mensuales (84 meses)</t>
  </si>
  <si>
    <t>Comparación</t>
  </si>
  <si>
    <t>Sesgo (°C)</t>
  </si>
  <si>
    <t>RMSE (°C)</t>
  </si>
  <si>
    <t>Correlación mensual</t>
  </si>
  <si>
    <t>Correl. de anomalías mensuales</t>
  </si>
  <si>
    <t>WRF_recuadro vs ERA5</t>
  </si>
  <si>
    <t>WRF_llanos vs IDEAM_aprox</t>
  </si>
  <si>
    <t>3. Zonas del recuadro (WRF)</t>
  </si>
  <si>
    <t>Zona</t>
  </si>
  <si>
    <t>Celdas de 4 km</t>
  </si>
  <si>
    <t>% del recuadro</t>
  </si>
  <si>
    <t>T media anual WRF (°C)</t>
  </si>
  <si>
    <t>Cordillera (&lt; 22 °C)</t>
  </si>
  <si>
    <t>Llanos (≥ 22 °C)</t>
  </si>
  <si>
    <t>Recuadro completo</t>
  </si>
  <si>
    <t>4. Serie mensual (°C)</t>
  </si>
  <si>
    <t>Periodo</t>
  </si>
  <si>
    <t>Sesgo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</si>
  <si>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</si>
  <si>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</si>
  <si>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</si>
  <si>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</si>
  <si>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</si>
  <si>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</si>
  <si>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</si>
  <si>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</si>
  <si>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</si>
  <si>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</si>
  <si>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</si>
  <si>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</si>
  <si>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</si>
  <si>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</si>
  <si>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</si>
  <si>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</si>
  <si>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</si>
  <si>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</si>
  <si>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</si>
  <si>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</si>
  <si>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</si>
  <si>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</si>
  <si>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</si>
  <si>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</si>
  <si>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</si>
  <si>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</si>
  <si>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</si>
  <si>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</si>
  <si>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</si>
  <si>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</si>
  <si>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</si>
  <si>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</si>
  <si>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</si>
  <si>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</si>
  <si>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</si>
  <si>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</si>
  <si>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</si>
  <si>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</si>
  <si>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</si>
  <si>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</si>
  <si>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</si>
  <si>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</si>
  <si>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</si>
  <si>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</si>
  <si>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</si>
  <si>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</si>
  <si>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</si>
  <si>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</si>
  <si>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</si>
  <si>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</si>
  <si>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</si>
  <si>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</si>
  <si>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</si>
  <si>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</si>
  <si>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</si>
  <si>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</si>
  <si>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</si>
  <si>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</si>
  <si>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</si>
  <si>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</si>
  <si>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</si>
  <si>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</si>
  <si>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</si>
  <si>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</si>
  <si>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</si>
  <si>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</si>
  <si>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</si>
  <si>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</si>
  <si>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</si>
  <si>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</si>
  <si>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</si>
  <si>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</si>
  <si>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</si>
  <si>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</si>
  <si>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</si>
  <si>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</si>
  <si>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</si>
  <si>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</si>
  <si>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</si>
  <si>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</si>
  <si>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</si>
  <si>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</si>
  <si>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</si>
  <si>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</si>
  <si>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Temperatura proyectada por zona: llanos, recuadro y cordillera</t>
  </si>
  <si>
    <t>Proyección ajustada con ERA5 para el recuadro + diferencia espacial del WRF (media 2000-2018). Supuesto: mismo calentamiento en toda la zona.</t>
  </si>
  <si>
    <t>1. Diferencia de cada zona respecto al recuadro (°C, media mensual WRF)</t>
  </si>
  <si>
    <t>Cordillera - recuadro</t>
  </si>
  <si>
    <t>Llanos - recuadro</t>
  </si>
  <si>
    <t>2. Temperatura media anual por zona (°C)</t>
  </si>
  <si>
    <t>Recuadro</t>
  </si>
  <si>
    <t>Cordillera</t>
  </si>
  <si>
    <t>Llanos</t>
  </si>
  <si>
    <t>Mín. recuadro</t>
  </si>
  <si>
    <t>Mín. cordillera</t>
  </si>
  <si>
    <t>Mín. llanos</t>
  </si>
  <si>
    <t>Máx. recuadro</t>
  </si>
  <si>
    <t>Máx. cordillera</t>
  </si>
  <si>
    <t>Máx. llanos</t>
  </si>
  <si>
    <t>Cambio vs 1995-2014</t>
  </si>
  <si>
    <t>Observado ERA5 + diferencia WRF</t>
  </si>
  <si>
    <t>1995-2014</t>
  </si>
  <si>
    <t>Observado</t>
  </si>
  <si>
    <t>El cambio es igual en las tres zonas por construcción. La cordillera podría calentarse algo más (calentamiento dependiente de la altura): no se evalúa aquí.</t>
  </si>
  <si>
    <t>Referencia: con SSP5-8.5 a largo plazo, la zona de cordillera (media ~12 °C) pasaría a ~17 °C y los llanos (~25 °C) a ~30 °C.</t>
  </si>
  <si>
    <t>Línea base 1995-2014 (Historical) por modelo</t>
  </si>
  <si>
    <t>Promedio del recuadro del Meta. Azul = calculado de los NetCDF. Las anomalías se calculan contra la línea base del mismo modelo.</t>
  </si>
  <si>
    <t>Temperatura (°C)</t>
  </si>
  <si>
    <t>Precipitación (mm/día)</t>
  </si>
  <si>
    <t>Precipitación (mm/año)</t>
  </si>
  <si>
    <t>Mín. – Máx. (rango)</t>
  </si>
  <si>
    <t>La dispersión de precipitación absoluta entre modelos es grande: por eso se reportan cambios relativos (%) y se recomienda corrección de sesgo contra ERA5 o estaciones.</t>
  </si>
  <si>
    <t>Modelos del ensamble</t>
  </si>
  <si>
    <t>Un solo miembro (r1i1p1f1) por modelo. Celdas = malla dentro del recuadro N 5, S 2, O -74,5, E -71.</t>
  </si>
  <si>
    <t>Institución</t>
  </si>
  <si>
    <t>Resolución nominal</t>
  </si>
  <si>
    <t>Celdas en el recuadro (lat x lon)</t>
  </si>
  <si>
    <t>N.º de celdas</t>
  </si>
  <si>
    <t>Temperatura (3 SSP + Historical)</t>
  </si>
  <si>
    <t>Precipitación (3 SSP + Historical)</t>
  </si>
  <si>
    <t>CSIRO-ARCCSS (Australia)</t>
  </si>
  <si>
    <t>~1,9° x 1,25° (~200 km)</t>
  </si>
  <si>
    <t>2 x 2</t>
  </si>
  <si>
    <t>Completo</t>
  </si>
  <si>
    <t>NOAA-GFDL (EE. UU.)</t>
  </si>
  <si>
    <t>~1° (~100 km)</t>
  </si>
  <si>
    <t>3 x 3</t>
  </si>
  <si>
    <t>MPI-M (Alemania)</t>
  </si>
  <si>
    <t>~1,9° (~200 km)</t>
  </si>
  <si>
    <t>MRI (Japón)</t>
  </si>
  <si>
    <t>~1,1° (~100 km)</t>
  </si>
  <si>
    <t>2 x 3</t>
  </si>
  <si>
    <t>NCC (Noruega)</t>
  </si>
  <si>
    <t>Descartado: EC-Earth3 (el CDS devolvió RoocsValueError en todas las solicitudes, incluso sin recorte espacial).</t>
  </si>
  <si>
    <t>Resolución nominal aproximada, referencial; la malla efectiva es la de la columna 'Celdas'.</t>
  </si>
  <si>
    <t>Metodología y supuestos</t>
  </si>
  <si>
    <t>Tema</t>
  </si>
  <si>
    <t>Descripción</t>
  </si>
  <si>
    <t>Copernicus Climate Data Store (C3S), dataset 'CMIP6 climate projections' (projections-cmip6). Descarga con la API cdsapi.</t>
  </si>
  <si>
    <t>Zona de estudio</t>
  </si>
  <si>
    <t>Región del Meta. Recuadro: Norte 5,0°, Sur 2,0°, Oeste -74,5°, Este -71,0°. Solo entran celdas cuyo centro cae dentro del recuadro (2 a 9 según el modelo).</t>
  </si>
  <si>
    <t>Variables</t>
  </si>
  <si>
    <t>Temperatura del aire cerca de la superficie (tas) y precipitación (pr). Resolución temporal mensual.</t>
  </si>
  <si>
    <t>Experimentos</t>
  </si>
  <si>
    <t>Bajas emisiones: SSP1-2.6. Medias: SSP2-4.5. Altas: SSP5-8.5. Referencia: Historical (1850-2014). Series SSP 2015-2100.</t>
  </si>
  <si>
    <t>Modelos</t>
  </si>
  <si>
    <t>NorESM2-MM, MRI-ESM2-0, MPI-ESM1-2-LR, GFDL-ESM4 y ACCESS-CM2 (miembro r1i1p1f1). Criterios: disponibilidad de todos los experimentos y variables, diversidad institucional, evitar solo modelos 'muy calientes', resolución.</t>
  </si>
  <si>
    <t>Plazos</t>
  </si>
  <si>
    <t>Corto 2021-2040, Mediano 2041-2060, Largo 2081-2100. Ventanas de 20 años (estándar IPCC) para separar la señal de la variabilidad natural (El Niño y La Niña).</t>
  </si>
  <si>
    <t>Línea base</t>
  </si>
  <si>
    <t>Historical 1995-2014, calculada por modelo.</t>
  </si>
  <si>
    <t>Cálculo</t>
  </si>
  <si>
    <t>Promedio simple de las celdas del recuadro, media anual por modelo, media de la ventana menos la línea base del mismo modelo. Temperatura: diferencia en °C. Precipitación: cambio relativo (%).</t>
  </si>
  <si>
    <t>Media simple de los 5 modelos (sin ponderar). La dispersión se reporta como mínimo, máximo y desviación estándar entre modelos.</t>
  </si>
  <si>
    <t>Unidades</t>
  </si>
  <si>
    <t>tas: K convertida a °C. pr: kg m-2 s-1 convertida a mm/día (x 86 400).</t>
  </si>
  <si>
    <t>Series suavizadas</t>
  </si>
  <si>
    <t>Hojas 'Serie ...': media móvil centrada de 10 años (mínimo 5 años en los extremos) sobre la anomalía anual.</t>
  </si>
  <si>
    <t>Limitaciones</t>
  </si>
  <si>
    <t>Mallas gruesas (~100-200 km): sirven para la tendencia regional, no para municipios. Un solo miembro por modelo (variabilidad interna). No hay corrección de sesgo; la precipitación absoluta de los modelos difiere de la observada. Se recomienda comparar con ERA5 o estaciones.</t>
  </si>
  <si>
    <t>Observaciones</t>
  </si>
  <si>
    <t>ERA5 (T y P mensuales, mismo recuadro lat 2-5, lon -74,5 a -71), CHIRPS (P mensual, promedio de la región) e IDEAM (promedio de estaciones: 14 de lluvia y 7-10 de temperatura; solo Tmax y Tmin, así que la temperatura media es (Tmax+Tmin)/2, aproximada). Periodo de comparación 1995-2014. Datos en la carpeta del usuario 'Datos modelación'.</t>
  </si>
  <si>
    <t>Ajuste con observaciones</t>
  </si>
  <si>
    <t>Factor de cambio (método delta). Temperatura: observado ERA5 de cada mes + cambio mensual del modelo. Precipitación: observado x factor trimestral móvil del modelo (escenario/histórico), renormalizado para que el total anual cambie lo mismo que en el modelo. El factor puramente mensual se descartó: infla el cambio anual 2-6 puntos por los meses secos (hoja 'Sensibilidad precip.'). Referencia principal ERA5; CHIRPS como contraste en lluvia; MPI-ESM1-2-LR se mantiene (es el de mayor sesgo en lluvia, -42 % a -50 %).</t>
  </si>
  <si>
    <t>ENSO (ONI)</t>
  </si>
  <si>
    <t>ONI mensual (NOAA, Niño 3.4, media móvil de 3 meses) de 1950 a jul-2026. Fases: El Niño ONI ≥ +0,5; La Niña ≤ -0,5. Efecto sobre el Meta: regresión mensual 1995-2025 de la anomalía (sin la climatología del mes) sobre tendencia lineal + ONI con rezago de máxima correlación (0-6 meses), con errores estándar Newey-West (12 rezagos) por la autocorrelación mensual. Para la proyección se supone que el efecto por °C de ONI y la amplitud del ENSO no cambian en el futuro (CMIP6 no permite fijar esto con confianza).</t>
  </si>
  <si>
    <t>WRF</t>
  </si>
  <si>
    <t>Simulación WRF de 4 km (NCAR RDA d616000), temperatura del nivel más bajo, 7 años: 2000 y 2011 (La Niña), 2013, 2014, 2016 y 2018 (neutros por ONI medio anual) y 2015 (El Niño fuerte). Medias mensuales calculadas del NetCDF horario sobre el recuadro lat 2-5, lon -74,5 a -71. Cordillera = celdas con media 2000-2018 &lt; 22 °C (13 % del recuadro); llanos = el resto.</t>
  </si>
  <si>
    <t>Zonas</t>
  </si>
  <si>
    <t>Proyección por zona = proyección ajustada con ERA5 del recuadro + diferencia mensual de cada zona respecto al recuadro en el WRF (media de los 7 años). Supone un calentamiento uniforme: el WRF aporta solo el contraste espacial, no un downscaling dinámico del escenario futuro.</t>
  </si>
  <si>
    <t>Convención de colores</t>
  </si>
  <si>
    <t>Azul = valor de entrada calculado a partir de los datos. Negro = fórmula de Excel. Fondo amarillo = supuesto editable.</t>
  </si>
  <si>
    <t>Figuras (PNG) para el informe</t>
  </si>
  <si>
    <t>Los mismos gráficos están en la carpeta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</si>
</sst>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\+0.0;\-0.0;0.0"/>
    <numFmt numFmtId="166" formatCode="\+0.00;\-0.00;0.00"/>
    <numFmt numFmtId="167" formatCode="\+0.0%;\-0.0%;0.0%"/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5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2" fontId="6" fillId="0" borderId="1" xfId="0" applyNumberFormat="1" applyFont="1" applyBorder="1"/>
    <xf numFmtId="2" fontId="4" fillId="0" borderId="1" xfId="0" applyNumberFormat="1" applyFont="1" applyBorder="1"/>
    <xf numFmtId="2" fontId="5" fillId="0" borderId="1" xfId="0" applyNumberFormat="1" applyFont="1" applyBorder="1"/>
    <xf numFmtId="0" fontId="5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3" fontId="4" fillId="0" borderId="1" xfId="0" applyNumberFormat="1" applyFont="1" applyBorder="1"/>
    <xf numFmtId="3" fontId="6" fillId="0" borderId="1" xfId="0" applyNumberFormat="1" applyFont="1" applyBorder="1"/>
    <xf numFmtId="3" fontId="5" fillId="0" borderId="1" xfId="0" applyNumberFormat="1" applyFont="1" applyBorder="1"/>
    <xf numFmtId="2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6" fillId="0" borderId="1" xfId="0" applyNumberFormat="1" applyFont="1" applyBorder="1"/>
    <xf numFmtId="1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/>
    <xf numFmtId="164" fontId="6" fillId="3" borderId="1" xfId="0" applyNumberFormat="1" applyFont="1" applyFill="1" applyBorder="1"/>
    <xf numFmtId="1" fontId="4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/>
    <xf numFmtId="0" fontId="6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Cambio de temperatura por plazo y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Resumen!$B$12</c:f>
              <c:strCache>
                <c:ptCount val="1"/>
                <c:pt idx="0">
                  <c:v>SSP1-2.6 (bajas)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0"/>
          <c:cat>
            <c:strRef>
              <c:f>Resumen!$A$13:$A$15</c:f>
              <c:strCache>
                <c:ptCount val="3"/>
                <c:pt idx="0">
                  <c:v>Corto 2021-2040</c:v>
                </c:pt>
                <c:pt idx="1">
                  <c:v>Mediano 2041-2060</c:v>
                </c:pt>
                <c:pt idx="2">
                  <c:v>Largo 2081-2100</c:v>
                </c:pt>
              </c:strCache>
            </c:strRef>
          </c:cat>
          <c:val>
            <c:numRef>
              <c:f>Resumen!$B$13:$B$15</c:f>
              <c:numCache>
                <c:formatCode>\+0.0;\-0.0;0.0</c:formatCode>
                <c:ptCount val="3"/>
                <c:pt idx="0">
                  <c:v>0.73392000000000002</c:v>
                </c:pt>
                <c:pt idx="1">
                  <c:v>1.06212</c:v>
                </c:pt>
                <c:pt idx="2">
                  <c:v>1.0664799999999999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8-4895-B85E-E4610255A7ED}"/>
            </c:ext>
          </c:extLst>
        </c:ser>
        <c:ser>
          <c:idx val="1"/>
          <c:order val="1"/>
          <c:tx>
            <c:strRef>
              <c:f>Resumen!$C$12</c:f>
              <c:strCache>
                <c:ptCount val="1"/>
                <c:pt idx="0">
                  <c:v>SSP2-4.5 (medias)</c:v>
                </c:pt>
              </c:strCache>
            </c:strRef>
          </c:tx>
          <c: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c:spPr>
          <c:invertIfNegative val="0"/>
          <c:cat>
            <c:strRef>
              <c:f>Resumen!$A$13:$A$15</c:f>
              <c:strCache>
                <c:ptCount val="3"/>
                <c:pt idx="0">
                  <c:v>Corto 2021-2040</c:v>
                </c:pt>
                <c:pt idx="1">
                  <c:v>Mediano 2041-2060</c:v>
                </c:pt>
                <c:pt idx="2">
                  <c:v>Largo 2081-2100</c:v>
                </c:pt>
              </c:strCache>
            </c:strRef>
          </c:cat>
          <c:val>
            <c:numRef>
              <c:f>Resumen!$C$13:$C$15</c:f>
              <c:numCache>
                <c:formatCode>\+0.0;\-0.0;0.0</c:formatCode>
                <c:ptCount val="3"/>
                <c:pt idx="0">
                  <c:v>0.74474000000000007</c:v>
                </c:pt>
                <c:pt idx="1">
                  <c:v>1.3868200000000002</c:v>
                </c:pt>
                <c:pt idx="2">
                  <c:v>2.1320199999999998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8-4895-B85E-E4610255A7ED}"/>
            </c:ext>
          </c:extLst>
        </c:ser>
        <c:ser>
          <c:idx val="2"/>
          <c:order val="2"/>
          <c:tx>
            <c:strRef>
              <c:f>Resumen!$D$12</c:f>
              <c:strCache>
                <c:ptCount val="1"/>
                <c:pt idx="0">
                  <c:v>SSP5-8.5 (altas)</c:v>
                </c:pt>
              </c:strCache>
            </c:strRef>
          </c:tx>
          <c: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c:spPr>
          <c:invertIfNegative val="0"/>
          <c:cat>
            <c:strRef>
              <c:f>Resumen!$A$13:$A$15</c:f>
              <c:strCache>
                <c:ptCount val="3"/>
                <c:pt idx="0">
                  <c:v>Corto 2021-2040</c:v>
                </c:pt>
                <c:pt idx="1">
                  <c:v>Mediano 2041-2060</c:v>
                </c:pt>
                <c:pt idx="2">
                  <c:v>Largo 2081-2100</c:v>
                </c:pt>
              </c:strCache>
            </c:strRef>
          </c:cat>
          <c:val>
            <c:numRef>
              <c:f>Resumen!$D$13:$D$15</c:f>
              <c:numCache>
                <c:formatCode>\+0.0;\-0.0;0.0</c:formatCode>
                <c:ptCount val="3"/>
                <c:pt idx="0">
                  <c:v>0.89206000000000008</c:v>
                </c:pt>
                <c:pt idx="1">
                  <c:v>1.8913600000000002</c:v>
                </c:pt>
                <c:pt idx="2">
                  <c:v>4.5743200000000002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F8-4895-B85E-E4610255A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°C</a:t>
                </a:r>
              </a:p>
            </c:rich>
          </c:tx>
          <c:overlay val="0"/>
        </c:title>
        <c:numFmt formatCode="\+0.0;\-0.0;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Cambio de precipitación por plazo y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Resumen!$B$19</c:f>
              <c:strCache>
                <c:ptCount val="1"/>
                <c:pt idx="0">
                  <c:v>SSP1-2.6 (bajas)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0"/>
          <c:cat>
            <c:strRef>
              <c:f>Resumen!$A$20:$A$22</c:f>
              <c:strCache>
                <c:ptCount val="3"/>
                <c:pt idx="0">
                  <c:v>Corto 2021-2040</c:v>
                </c:pt>
                <c:pt idx="1">
                  <c:v>Mediano 2041-2060</c:v>
                </c:pt>
                <c:pt idx="2">
                  <c:v>Largo 2081-2100</c:v>
                </c:pt>
              </c:strCache>
            </c:strRef>
          </c:cat>
          <c:val>
            <c:numRef>
              <c:f>Resumen!$B$20:$B$22</c:f>
              <c:numCache>
                <c:formatCode>\+0.0;\-0.0;0.0</c:formatCode>
                <c:ptCount val="3"/>
                <c:pt idx="0">
                  <c:v>0.70085999999999993</c:v>
                </c:pt>
                <c:pt idx="1">
                  <c:v>2.0076399999999999</c:v>
                </c:pt>
                <c:pt idx="2">
                  <c:v>2.1022800000000004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D-4614-8E93-5B8984797339}"/>
            </c:ext>
          </c:extLst>
        </c:ser>
        <c:ser>
          <c:idx val="1"/>
          <c:order val="1"/>
          <c:tx>
            <c:strRef>
              <c:f>Resumen!$C$19</c:f>
              <c:strCache>
                <c:ptCount val="1"/>
                <c:pt idx="0">
                  <c:v>SSP2-4.5 (medias)</c:v>
                </c:pt>
              </c:strCache>
            </c:strRef>
          </c:tx>
          <c: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c:spPr>
          <c:invertIfNegative val="0"/>
          <c:cat>
            <c:strRef>
              <c:f>Resumen!$A$20:$A$22</c:f>
              <c:strCache>
                <c:ptCount val="3"/>
                <c:pt idx="0">
                  <c:v>Corto 2021-2040</c:v>
                </c:pt>
                <c:pt idx="1">
                  <c:v>Mediano 2041-2060</c:v>
                </c:pt>
                <c:pt idx="2">
                  <c:v>Largo 2081-2100</c:v>
                </c:pt>
              </c:strCache>
            </c:strRef>
          </c:cat>
          <c:val>
            <c:numRef>
              <c:f>Resumen!$C$20:$C$22</c:f>
              <c:numCache>
                <c:formatCode>\+0.0;\-0.0;0.0</c:formatCode>
                <c:ptCount val="3"/>
                <c:pt idx="0">
                  <c:v>0.31433999999999995</c:v>
                </c:pt>
                <c:pt idx="1">
                  <c:v>2.9819999999999958E-2</c:v>
                </c:pt>
                <c:pt idx="2">
                  <c:v>0.44605999999999979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4D-4614-8E93-5B8984797339}"/>
            </c:ext>
          </c:extLst>
        </c:ser>
        <c:ser>
          <c:idx val="2"/>
          <c:order val="2"/>
          <c:tx>
            <c:strRef>
              <c:f>Resumen!$D$19</c:f>
              <c:strCache>
                <c:ptCount val="1"/>
                <c:pt idx="0">
                  <c:v>SSP5-8.5 (altas)</c:v>
                </c:pt>
              </c:strCache>
            </c:strRef>
          </c:tx>
          <c: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c:spPr>
          <c:invertIfNegative val="0"/>
          <c:cat>
            <c:strRef>
              <c:f>Resumen!$A$20:$A$22</c:f>
              <c:strCache>
                <c:ptCount val="3"/>
                <c:pt idx="0">
                  <c:v>Corto 2021-2040</c:v>
                </c:pt>
                <c:pt idx="1">
                  <c:v>Mediano 2041-2060</c:v>
                </c:pt>
                <c:pt idx="2">
                  <c:v>Largo 2081-2100</c:v>
                </c:pt>
              </c:strCache>
            </c:strRef>
          </c:cat>
          <c:val>
            <c:numRef>
              <c:f>Resumen!$D$20:$D$22</c:f>
              <c:numCache>
                <c:formatCode>\+0.0;\-0.0;0.0</c:formatCode>
                <c:ptCount val="3"/>
                <c:pt idx="0">
                  <c:v>-1.3859600000000001</c:v>
                </c:pt>
                <c:pt idx="1">
                  <c:v>-4.0274599999999996</c:v>
                </c:pt>
                <c:pt idx="2">
                  <c:v>-7.6684999999999999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4D-4614-8E93-5B8984797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%</a:t>
                </a:r>
              </a:p>
            </c:rich>
          </c:tx>
          <c:overlay val="0"/>
        </c:title>
        <c:numFmt formatCode="\+0.0;\-0.0;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Serie temperatura: media del ensamble (media móvil 10 años)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'Serie temperatura'!$V$27</c:f>
              <c:strCache>
                <c:ptCount val="1"/>
                <c:pt idx="0">
                  <c:v>Historical · Media</c:v>
                </c:pt>
              </c:strCache>
            </c:strRef>
          </c:tx>
          <c:spPr>
            <a:ln w="22000">
              <a:solidFill>
                <a:srgbClr val="898781"/>
              </a:solidFill>
              <a:prstDash val="solid"/>
            </a:ln>
          </c:spPr>
          <c:marker>
            <c:symbol val="none"/>
          </c:marker>
          <c:cat>
            <c:numRef>
              <c:f>'Serie temperatura'!$A$28:$A$178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'Serie temperatura'!$V$28:$V$178</c:f>
              <c:numCache>
                <c:formatCode>0.00</c:formatCode>
                <c:ptCount val="151"/>
                <c:pt idx="0">
                  <c:v>-0.45572000000000001</c:v>
                </c:pt>
                <c:pt idx="1">
                  <c:v>-0.45776000000000006</c:v>
                </c:pt>
                <c:pt idx="2">
                  <c:v>-0.51212000000000002</c:v>
                </c:pt>
                <c:pt idx="3">
                  <c:v>-0.5477200000000001</c:v>
                </c:pt>
                <c:pt idx="4">
                  <c:v>-0.54690000000000005</c:v>
                </c:pt>
                <c:pt idx="5">
                  <c:v>-0.53048000000000006</c:v>
                </c:pt>
                <c:pt idx="6">
                  <c:v>-0.51461999999999997</c:v>
                </c:pt>
                <c:pt idx="7">
                  <c:v>-0.54308000000000001</c:v>
                </c:pt>
                <c:pt idx="8">
                  <c:v>-0.53871999999999998</c:v>
                </c:pt>
                <c:pt idx="9">
                  <c:v>-0.57782</c:v>
                </c:pt>
                <c:pt idx="10">
                  <c:v>-0.62050000000000005</c:v>
                </c:pt>
                <c:pt idx="11">
                  <c:v>-0.66220000000000001</c:v>
                </c:pt>
                <c:pt idx="12">
                  <c:v>-0.64182000000000006</c:v>
                </c:pt>
                <c:pt idx="13">
                  <c:v>-0.62895999999999996</c:v>
                </c:pt>
                <c:pt idx="14">
                  <c:v>-0.63968000000000003</c:v>
                </c:pt>
                <c:pt idx="15">
                  <c:v>-0.6765000000000001</c:v>
                </c:pt>
                <c:pt idx="16">
                  <c:v>-0.70697999999999994</c:v>
                </c:pt>
                <c:pt idx="17">
                  <c:v>-0.76151999999999997</c:v>
                </c:pt>
                <c:pt idx="18">
                  <c:v>-0.76972000000000007</c:v>
                </c:pt>
                <c:pt idx="19">
                  <c:v>-0.71250000000000013</c:v>
                </c:pt>
                <c:pt idx="20">
                  <c:v>-0.66458000000000006</c:v>
                </c:pt>
                <c:pt idx="21">
                  <c:v>-0.63919999999999999</c:v>
                </c:pt>
                <c:pt idx="22">
                  <c:v>-0.64402000000000004</c:v>
                </c:pt>
                <c:pt idx="23">
                  <c:v>-0.61182000000000003</c:v>
                </c:pt>
                <c:pt idx="24">
                  <c:v>-0.5946800000000001</c:v>
                </c:pt>
                <c:pt idx="25">
                  <c:v>-0.54117999999999999</c:v>
                </c:pt>
                <c:pt idx="26">
                  <c:v>-0.49809999999999988</c:v>
                </c:pt>
                <c:pt idx="27">
                  <c:v>-0.43513999999999997</c:v>
                </c:pt>
                <c:pt idx="28">
                  <c:v>-0.43129999999999996</c:v>
                </c:pt>
                <c:pt idx="29">
                  <c:v>-0.46288000000000001</c:v>
                </c:pt>
                <c:pt idx="30">
                  <c:v>-0.44378000000000001</c:v>
                </c:pt>
                <c:pt idx="31">
                  <c:v>-0.39794000000000002</c:v>
                </c:pt>
                <c:pt idx="32">
                  <c:v>-0.33843999999999996</c:v>
                </c:pt>
                <c:pt idx="33">
                  <c:v>-0.35820000000000007</c:v>
                </c:pt>
                <c:pt idx="34">
                  <c:v>-0.37594</c:v>
                </c:pt>
                <c:pt idx="35">
                  <c:v>-0.39976</c:v>
                </c:pt>
                <c:pt idx="36">
                  <c:v>-0.35802</c:v>
                </c:pt>
                <c:pt idx="37">
                  <c:v>-0.32808000000000004</c:v>
                </c:pt>
                <c:pt idx="38">
                  <c:v>-0.37554000000000004</c:v>
                </c:pt>
                <c:pt idx="39">
                  <c:v>-0.37896000000000002</c:v>
                </c:pt>
                <c:pt idx="40">
                  <c:v>-0.36892000000000003</c:v>
                </c:pt>
                <c:pt idx="41">
                  <c:v>-0.37697999999999998</c:v>
                </c:pt>
                <c:pt idx="42">
                  <c:v>-0.37846000000000007</c:v>
                </c:pt>
                <c:pt idx="43">
                  <c:v>-0.33592</c:v>
                </c:pt>
                <c:pt idx="44">
                  <c:v>-0.29450000000000004</c:v>
                </c:pt>
                <c:pt idx="45">
                  <c:v>-0.29301999999999995</c:v>
                </c:pt>
                <c:pt idx="46">
                  <c:v>-0.31907999999999997</c:v>
                </c:pt>
                <c:pt idx="47">
                  <c:v>-0.33799999999999997</c:v>
                </c:pt>
                <c:pt idx="48">
                  <c:v>-0.27487999999999996</c:v>
                </c:pt>
                <c:pt idx="49">
                  <c:v>-0.19238000000000002</c:v>
                </c:pt>
                <c:pt idx="50">
                  <c:v>-0.13308</c:v>
                </c:pt>
                <c:pt idx="51">
                  <c:v>-7.3340000000000002E-2</c:v>
                </c:pt>
                <c:pt idx="52">
                  <c:v>-4.9939999999999998E-2</c:v>
                </c:pt>
                <c:pt idx="53">
                  <c:v>-3.9739999999999998E-2</c:v>
                </c:pt>
                <c:pt idx="54">
                  <c:v>3.0999999999999999E-3</c:v>
                </c:pt>
                <c:pt idx="55">
                  <c:v>6.4360000000000001E-2</c:v>
                </c:pt>
                <c:pt idx="56">
                  <c:v>9.5640000000000003E-2</c:v>
                </c:pt>
                <c:pt idx="57">
                  <c:v>0.10390000000000002</c:v>
                </c:pt>
                <c:pt idx="58">
                  <c:v>0.16646</c:v>
                </c:pt>
                <c:pt idx="59">
                  <c:v>0.16333999999999999</c:v>
                </c:pt>
                <c:pt idx="60">
                  <c:v>0.13308</c:v>
                </c:pt>
                <c:pt idx="61">
                  <c:v>0.11008</c:v>
                </c:pt>
                <c:pt idx="62">
                  <c:v>0.12539999999999998</c:v>
                </c:pt>
                <c:pt idx="63">
                  <c:v>0.16002</c:v>
                </c:pt>
                <c:pt idx="64">
                  <c:v>0.15118000000000001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1-49C9-B245-6226347C016A}"/>
            </c:ext>
          </c:extLst>
        </c:ser>
        <c:ser>
          <c:idx val="1"/>
          <c:order val="1"/>
          <c:tx>
            <c:strRef>
              <c:f>'Serie temperatura'!$Y$27</c:f>
              <c:strCache>
                <c:ptCount val="1"/>
                <c:pt idx="0">
                  <c:v>SSP1-2.6 (bajas) · Media</c:v>
                </c:pt>
              </c:strCache>
            </c:strRef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numRef>
              <c:f>'Serie temperatura'!$A$28:$A$178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'Serie temperatura'!$Y$28:$Y$178</c:f>
              <c:numCache>
                <c:formatCode>General</c:formatCode>
                <c:ptCount val="151"/>
                <c:pt idx="65" formatCode="0.00">
                  <c:v>0.37246000000000001</c:v>
                </c:pt>
                <c:pt idx="66" formatCode="0.00">
                  <c:v>0.44298000000000004</c:v>
                </c:pt>
                <c:pt idx="67" formatCode="0.00">
                  <c:v>0.46028000000000002</c:v>
                </c:pt>
                <c:pt idx="68" formatCode="0.00">
                  <c:v>0.45703999999999995</c:v>
                </c:pt>
                <c:pt idx="69" formatCode="0.00">
                  <c:v>0.43397999999999992</c:v>
                </c:pt>
                <c:pt idx="70" formatCode="0.00">
                  <c:v>0.45723999999999998</c:v>
                </c:pt>
                <c:pt idx="71" formatCode="0.00">
                  <c:v>0.51302000000000003</c:v>
                </c:pt>
                <c:pt idx="72" formatCode="0.00">
                  <c:v>0.54679999999999995</c:v>
                </c:pt>
                <c:pt idx="73" formatCode="0.00">
                  <c:v>0.56950000000000001</c:v>
                </c:pt>
                <c:pt idx="74" formatCode="0.00">
                  <c:v>0.63446000000000002</c:v>
                </c:pt>
                <c:pt idx="75" formatCode="0.00">
                  <c:v>0.66804000000000008</c:v>
                </c:pt>
                <c:pt idx="76" formatCode="0.00">
                  <c:v>0.67711999999999994</c:v>
                </c:pt>
                <c:pt idx="77" formatCode="0.00">
                  <c:v>0.73968000000000012</c:v>
                </c:pt>
                <c:pt idx="78" formatCode="0.00">
                  <c:v>0.78127999999999997</c:v>
                </c:pt>
                <c:pt idx="79" formatCode="0.00">
                  <c:v>0.81012000000000006</c:v>
                </c:pt>
                <c:pt idx="80" formatCode="0.00">
                  <c:v>0.79749999999999999</c:v>
                </c:pt>
                <c:pt idx="81" formatCode="0.00">
                  <c:v>0.77600000000000002</c:v>
                </c:pt>
                <c:pt idx="82" formatCode="0.00">
                  <c:v>0.76873999999999998</c:v>
                </c:pt>
                <c:pt idx="83" formatCode="0.00">
                  <c:v>0.81590000000000007</c:v>
                </c:pt>
                <c:pt idx="84" formatCode="0.00">
                  <c:v>0.82016000000000011</c:v>
                </c:pt>
                <c:pt idx="85" formatCode="0.00">
                  <c:v>0.79637999999999998</c:v>
                </c:pt>
                <c:pt idx="86" formatCode="0.00">
                  <c:v>0.79066000000000003</c:v>
                </c:pt>
                <c:pt idx="87" formatCode="0.00">
                  <c:v>0.76578000000000002</c:v>
                </c:pt>
                <c:pt idx="88" formatCode="0.00">
                  <c:v>0.79499999999999993</c:v>
                </c:pt>
                <c:pt idx="89" formatCode="0.00">
                  <c:v>0.88303999999999994</c:v>
                </c:pt>
                <c:pt idx="90" formatCode="0.00">
                  <c:v>0.92927999999999999</c:v>
                </c:pt>
                <c:pt idx="91" formatCode="0.00">
                  <c:v>0.94608000000000003</c:v>
                </c:pt>
                <c:pt idx="92" formatCode="0.00">
                  <c:v>0.9400599999999999</c:v>
                </c:pt>
                <c:pt idx="93" formatCode="0.00">
                  <c:v>0.97533999999999987</c:v>
                </c:pt>
                <c:pt idx="94" formatCode="0.00">
                  <c:v>1.0295999999999998</c:v>
                </c:pt>
                <c:pt idx="95" formatCode="0.00">
                  <c:v>1.0516799999999999</c:v>
                </c:pt>
                <c:pt idx="96" formatCode="0.00">
                  <c:v>1.0627599999999999</c:v>
                </c:pt>
                <c:pt idx="97" formatCode="0.00">
                  <c:v>1.0771000000000002</c:v>
                </c:pt>
                <c:pt idx="98" formatCode="0.00">
                  <c:v>1.0623</c:v>
                </c:pt>
                <c:pt idx="99" formatCode="0.00">
                  <c:v>0.99665999999999999</c:v>
                </c:pt>
                <c:pt idx="100" formatCode="0.00">
                  <c:v>0.97826000000000002</c:v>
                </c:pt>
                <c:pt idx="101" formatCode="0.00">
                  <c:v>1.01126</c:v>
                </c:pt>
                <c:pt idx="102" formatCode="0.00">
                  <c:v>1.0678399999999999</c:v>
                </c:pt>
                <c:pt idx="103" formatCode="0.00">
                  <c:v>1.0405</c:v>
                </c:pt>
                <c:pt idx="104" formatCode="0.00">
                  <c:v>1.0275799999999999</c:v>
                </c:pt>
                <c:pt idx="105" formatCode="0.00">
                  <c:v>1.03308</c:v>
                </c:pt>
                <c:pt idx="106" formatCode="0.00">
                  <c:v>1.0615199999999998</c:v>
                </c:pt>
                <c:pt idx="107" formatCode="0.00">
                  <c:v>1.08992</c:v>
                </c:pt>
                <c:pt idx="108" formatCode="0.00">
                  <c:v>1.0791200000000001</c:v>
                </c:pt>
                <c:pt idx="109" formatCode="0.00">
                  <c:v>1.1096599999999999</c:v>
                </c:pt>
                <c:pt idx="110" formatCode="0.00">
                  <c:v>1.1637200000000001</c:v>
                </c:pt>
                <c:pt idx="111" formatCode="0.00">
                  <c:v>1.1371600000000002</c:v>
                </c:pt>
                <c:pt idx="112" formatCode="0.00">
                  <c:v>1.11114</c:v>
                </c:pt>
                <c:pt idx="113" formatCode="0.00">
                  <c:v>1.1453</c:v>
                </c:pt>
                <c:pt idx="114" formatCode="0.00">
                  <c:v>1.1787399999999999</c:v>
                </c:pt>
                <c:pt idx="115" formatCode="0.00">
                  <c:v>1.2003600000000001</c:v>
                </c:pt>
                <c:pt idx="116" formatCode="0.00">
                  <c:v>1.2098599999999999</c:v>
                </c:pt>
                <c:pt idx="117" formatCode="0.00">
                  <c:v>1.18248</c:v>
                </c:pt>
                <c:pt idx="118" formatCode="0.00">
                  <c:v>1.1962199999999998</c:v>
                </c:pt>
                <c:pt idx="119" formatCode="0.00">
                  <c:v>1.19624</c:v>
                </c:pt>
                <c:pt idx="120" formatCode="0.00">
                  <c:v>1.1681000000000001</c:v>
                </c:pt>
                <c:pt idx="121" formatCode="0.00">
                  <c:v>1.1675200000000001</c:v>
                </c:pt>
                <c:pt idx="122" formatCode="0.00">
                  <c:v>1.16628</c:v>
                </c:pt>
                <c:pt idx="123" formatCode="0.00">
                  <c:v>1.13208</c:v>
                </c:pt>
                <c:pt idx="124" formatCode="0.00">
                  <c:v>1.14486</c:v>
                </c:pt>
                <c:pt idx="125" formatCode="0.00">
                  <c:v>1.16536</c:v>
                </c:pt>
                <c:pt idx="126" formatCode="0.00">
                  <c:v>1.1394999999999997</c:v>
                </c:pt>
                <c:pt idx="127" formatCode="0.00">
                  <c:v>1.1395399999999998</c:v>
                </c:pt>
                <c:pt idx="128" formatCode="0.00">
                  <c:v>1.1440600000000001</c:v>
                </c:pt>
                <c:pt idx="129" formatCode="0.00">
                  <c:v>1.1495200000000001</c:v>
                </c:pt>
                <c:pt idx="130" formatCode="0.00">
                  <c:v>1.1408400000000001</c:v>
                </c:pt>
                <c:pt idx="131" formatCode="0.00">
                  <c:v>1.1390600000000002</c:v>
                </c:pt>
                <c:pt idx="132" formatCode="0.00">
                  <c:v>1.1688800000000001</c:v>
                </c:pt>
                <c:pt idx="133" formatCode="0.00">
                  <c:v>1.1864399999999999</c:v>
                </c:pt>
                <c:pt idx="134" formatCode="0.00">
                  <c:v>1.11842</c:v>
                </c:pt>
                <c:pt idx="135" formatCode="0.00">
                  <c:v>1.0771599999999999</c:v>
                </c:pt>
                <c:pt idx="136" formatCode="0.00">
                  <c:v>1.0944400000000001</c:v>
                </c:pt>
                <c:pt idx="137" formatCode="0.00">
                  <c:v>1.1038000000000001</c:v>
                </c:pt>
                <c:pt idx="138" formatCode="0.00">
                  <c:v>1.0945199999999997</c:v>
                </c:pt>
                <c:pt idx="139" formatCode="0.00">
                  <c:v>1.0801400000000001</c:v>
                </c:pt>
                <c:pt idx="140" formatCode="0.00">
                  <c:v>1.0918599999999998</c:v>
                </c:pt>
                <c:pt idx="141" formatCode="0.00">
                  <c:v>1.0705200000000001</c:v>
                </c:pt>
                <c:pt idx="142" formatCode="0.00">
                  <c:v>1.0039599999999997</c:v>
                </c:pt>
                <c:pt idx="143" formatCode="0.00">
                  <c:v>1.00214</c:v>
                </c:pt>
                <c:pt idx="144" formatCode="0.00">
                  <c:v>1.0345599999999999</c:v>
                </c:pt>
                <c:pt idx="145" formatCode="0.00">
                  <c:v>1.0442</c:v>
                </c:pt>
                <c:pt idx="146" formatCode="0.00">
                  <c:v>1.0385199999999999</c:v>
                </c:pt>
                <c:pt idx="147" formatCode="0.00">
                  <c:v>1.0217800000000001</c:v>
                </c:pt>
                <c:pt idx="148" formatCode="0.00">
                  <c:v>1.02752</c:v>
                </c:pt>
                <c:pt idx="149" formatCode="0.00">
                  <c:v>1.0345600000000001</c:v>
                </c:pt>
                <c:pt idx="150" formatCode="0.00">
                  <c:v>1.0223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81-49C9-B245-6226347C016A}"/>
            </c:ext>
          </c:extLst>
        </c:ser>
        <c:ser>
          <c:idx val="2"/>
          <c:order val="2"/>
          <c:tx>
            <c:strRef>
              <c:f>'Serie temperatura'!$AB$27</c:f>
              <c:strCache>
                <c:ptCount val="1"/>
                <c:pt idx="0">
                  <c:v>SSP2-4.5 (medias) · Media</c:v>
                </c:pt>
              </c:strCache>
            </c:strRef>
          </c:tx>
          <c:spPr>
            <a:ln w="22000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numRef>
              <c:f>'Serie temperatura'!$A$28:$A$178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'Serie temperatura'!$AB$28:$AB$178</c:f>
              <c:numCache>
                <c:formatCode>General</c:formatCode>
                <c:ptCount val="151"/>
                <c:pt idx="65" formatCode="0.00">
                  <c:v>0.43999999999999995</c:v>
                </c:pt>
                <c:pt idx="66" formatCode="0.00">
                  <c:v>0.46007999999999993</c:v>
                </c:pt>
                <c:pt idx="67" formatCode="0.00">
                  <c:v>0.47358</c:v>
                </c:pt>
                <c:pt idx="68" formatCode="0.00">
                  <c:v>0.50148000000000004</c:v>
                </c:pt>
                <c:pt idx="69" formatCode="0.00">
                  <c:v>0.50863999999999998</c:v>
                </c:pt>
                <c:pt idx="70" formatCode="0.00">
                  <c:v>0.50881999999999994</c:v>
                </c:pt>
                <c:pt idx="71" formatCode="0.00">
                  <c:v>0.51061999999999996</c:v>
                </c:pt>
                <c:pt idx="72" formatCode="0.00">
                  <c:v>0.51462000000000008</c:v>
                </c:pt>
                <c:pt idx="73" formatCode="0.00">
                  <c:v>0.52598</c:v>
                </c:pt>
                <c:pt idx="74" formatCode="0.00">
                  <c:v>0.54488000000000003</c:v>
                </c:pt>
                <c:pt idx="75" formatCode="0.00">
                  <c:v>0.60594000000000003</c:v>
                </c:pt>
                <c:pt idx="76" formatCode="0.00">
                  <c:v>0.64654</c:v>
                </c:pt>
                <c:pt idx="77" formatCode="0.00">
                  <c:v>0.67222000000000004</c:v>
                </c:pt>
                <c:pt idx="78" formatCode="0.00">
                  <c:v>0.66830000000000001</c:v>
                </c:pt>
                <c:pt idx="79" formatCode="0.00">
                  <c:v>0.66896</c:v>
                </c:pt>
                <c:pt idx="80" formatCode="0.00">
                  <c:v>0.70524000000000009</c:v>
                </c:pt>
                <c:pt idx="81" formatCode="0.00">
                  <c:v>0.74478</c:v>
                </c:pt>
                <c:pt idx="82" formatCode="0.00">
                  <c:v>0.75735999999999992</c:v>
                </c:pt>
                <c:pt idx="83" formatCode="0.00">
                  <c:v>0.79271999999999987</c:v>
                </c:pt>
                <c:pt idx="84" formatCode="0.00">
                  <c:v>0.84329999999999994</c:v>
                </c:pt>
                <c:pt idx="85" formatCode="0.00">
                  <c:v>0.84552000000000016</c:v>
                </c:pt>
                <c:pt idx="86" formatCode="0.00">
                  <c:v>0.84295999999999993</c:v>
                </c:pt>
                <c:pt idx="87" formatCode="0.00">
                  <c:v>0.87222000000000011</c:v>
                </c:pt>
                <c:pt idx="88" formatCode="0.00">
                  <c:v>0.93474000000000002</c:v>
                </c:pt>
                <c:pt idx="89" formatCode="0.00">
                  <c:v>0.98177999999999999</c:v>
                </c:pt>
                <c:pt idx="90" formatCode="0.00">
                  <c:v>0.97281999999999991</c:v>
                </c:pt>
                <c:pt idx="91" formatCode="0.00">
                  <c:v>1.0289199999999998</c:v>
                </c:pt>
                <c:pt idx="92" formatCode="0.00">
                  <c:v>1.1003000000000001</c:v>
                </c:pt>
                <c:pt idx="93" formatCode="0.00">
                  <c:v>1.1202400000000001</c:v>
                </c:pt>
                <c:pt idx="94" formatCode="0.00">
                  <c:v>1.151</c:v>
                </c:pt>
                <c:pt idx="95" formatCode="0.00">
                  <c:v>1.20312</c:v>
                </c:pt>
                <c:pt idx="96" formatCode="0.00">
                  <c:v>1.2356799999999999</c:v>
                </c:pt>
                <c:pt idx="97" formatCode="0.00">
                  <c:v>1.2653199999999998</c:v>
                </c:pt>
                <c:pt idx="98" formatCode="0.00">
                  <c:v>1.27894</c:v>
                </c:pt>
                <c:pt idx="99" formatCode="0.00">
                  <c:v>1.3212199999999998</c:v>
                </c:pt>
                <c:pt idx="100" formatCode="0.00">
                  <c:v>1.36626</c:v>
                </c:pt>
                <c:pt idx="101" formatCode="0.00">
                  <c:v>1.39392</c:v>
                </c:pt>
                <c:pt idx="102" formatCode="0.00">
                  <c:v>1.43096</c:v>
                </c:pt>
                <c:pt idx="103" formatCode="0.00">
                  <c:v>1.4205200000000002</c:v>
                </c:pt>
                <c:pt idx="104" formatCode="0.00">
                  <c:v>1.4244799999999997</c:v>
                </c:pt>
                <c:pt idx="105" formatCode="0.00">
                  <c:v>1.48516</c:v>
                </c:pt>
                <c:pt idx="106" formatCode="0.00">
                  <c:v>1.5379</c:v>
                </c:pt>
                <c:pt idx="107" formatCode="0.00">
                  <c:v>1.5526799999999998</c:v>
                </c:pt>
                <c:pt idx="108" formatCode="0.00">
                  <c:v>1.61252</c:v>
                </c:pt>
                <c:pt idx="109" formatCode="0.00">
                  <c:v>1.6774200000000001</c:v>
                </c:pt>
                <c:pt idx="110" formatCode="0.00">
                  <c:v>1.74072</c:v>
                </c:pt>
                <c:pt idx="111" formatCode="0.00">
                  <c:v>1.74908</c:v>
                </c:pt>
                <c:pt idx="112" formatCode="0.00">
                  <c:v>1.7281000000000002</c:v>
                </c:pt>
                <c:pt idx="113" formatCode="0.00">
                  <c:v>1.7759800000000001</c:v>
                </c:pt>
                <c:pt idx="114" formatCode="0.00">
                  <c:v>1.79836</c:v>
                </c:pt>
                <c:pt idx="115" formatCode="0.00">
                  <c:v>1.76864</c:v>
                </c:pt>
                <c:pt idx="116" formatCode="0.00">
                  <c:v>1.7681</c:v>
                </c:pt>
                <c:pt idx="117" formatCode="0.00">
                  <c:v>1.8099199999999995</c:v>
                </c:pt>
                <c:pt idx="118" formatCode="0.00">
                  <c:v>1.8210200000000001</c:v>
                </c:pt>
                <c:pt idx="119" formatCode="0.00">
                  <c:v>1.7967000000000002</c:v>
                </c:pt>
                <c:pt idx="120" formatCode="0.00">
                  <c:v>1.7721000000000005</c:v>
                </c:pt>
                <c:pt idx="121" formatCode="0.00">
                  <c:v>1.78504</c:v>
                </c:pt>
                <c:pt idx="122" formatCode="0.00">
                  <c:v>1.8580399999999997</c:v>
                </c:pt>
                <c:pt idx="123" formatCode="0.00">
                  <c:v>1.84378</c:v>
                </c:pt>
                <c:pt idx="124" formatCode="0.00">
                  <c:v>1.8301799999999999</c:v>
                </c:pt>
                <c:pt idx="125" formatCode="0.00">
                  <c:v>1.8532199999999999</c:v>
                </c:pt>
                <c:pt idx="126" formatCode="0.00">
                  <c:v>1.8685800000000001</c:v>
                </c:pt>
                <c:pt idx="127" formatCode="0.00">
                  <c:v>1.8819399999999997</c:v>
                </c:pt>
                <c:pt idx="128" formatCode="0.00">
                  <c:v>1.8664400000000001</c:v>
                </c:pt>
                <c:pt idx="129" formatCode="0.00">
                  <c:v>1.9035000000000004</c:v>
                </c:pt>
                <c:pt idx="130" formatCode="0.00">
                  <c:v>1.9698599999999999</c:v>
                </c:pt>
                <c:pt idx="131" formatCode="0.00">
                  <c:v>1.99786</c:v>
                </c:pt>
                <c:pt idx="132" formatCode="0.00">
                  <c:v>1.9698199999999999</c:v>
                </c:pt>
                <c:pt idx="133" formatCode="0.00">
                  <c:v>2.0137</c:v>
                </c:pt>
                <c:pt idx="134" formatCode="0.00">
                  <c:v>2.0712999999999999</c:v>
                </c:pt>
                <c:pt idx="135" formatCode="0.00">
                  <c:v>2.1052200000000001</c:v>
                </c:pt>
                <c:pt idx="136" formatCode="0.00">
                  <c:v>2.1167400000000001</c:v>
                </c:pt>
                <c:pt idx="137" formatCode="0.00">
                  <c:v>2.109</c:v>
                </c:pt>
                <c:pt idx="138" formatCode="0.00">
                  <c:v>2.1363200000000004</c:v>
                </c:pt>
                <c:pt idx="139" formatCode="0.00">
                  <c:v>2.1557599999999999</c:v>
                </c:pt>
                <c:pt idx="140" formatCode="0.00">
                  <c:v>2.1245599999999998</c:v>
                </c:pt>
                <c:pt idx="141" formatCode="0.00">
                  <c:v>2.11524</c:v>
                </c:pt>
                <c:pt idx="142" formatCode="0.00">
                  <c:v>2.1429400000000003</c:v>
                </c:pt>
                <c:pt idx="143" formatCode="0.00">
                  <c:v>2.1546399999999997</c:v>
                </c:pt>
                <c:pt idx="144" formatCode="0.00">
                  <c:v>2.1688800000000006</c:v>
                </c:pt>
                <c:pt idx="145" formatCode="0.00">
                  <c:v>2.16066</c:v>
                </c:pt>
                <c:pt idx="146" formatCode="0.00">
                  <c:v>2.1472799999999999</c:v>
                </c:pt>
                <c:pt idx="147" formatCode="0.00">
                  <c:v>2.1612200000000001</c:v>
                </c:pt>
                <c:pt idx="148" formatCode="0.00">
                  <c:v>2.1504200000000004</c:v>
                </c:pt>
                <c:pt idx="149" formatCode="0.00">
                  <c:v>2.1096599999999999</c:v>
                </c:pt>
                <c:pt idx="150" formatCode="0.00">
                  <c:v>2.13232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81-49C9-B245-6226347C016A}"/>
            </c:ext>
          </c:extLst>
        </c:ser>
        <c:ser>
          <c:idx val="3"/>
          <c:order val="3"/>
          <c:tx>
            <c:strRef>
              <c:f>'Serie temperatura'!$AE$27</c:f>
              <c:strCache>
                <c:ptCount val="1"/>
                <c:pt idx="0">
                  <c:v>SSP5-8.5 (altas) · Media</c:v>
                </c:pt>
              </c:strCache>
            </c:strRef>
          </c:tx>
          <c:spPr>
            <a:ln w="22000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numRef>
              <c:f>'Serie temperatura'!$A$28:$A$178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'Serie temperatura'!$AE$28:$AE$178</c:f>
              <c:numCache>
                <c:formatCode>General</c:formatCode>
                <c:ptCount val="151"/>
                <c:pt idx="65" formatCode="0.00">
                  <c:v>0.52278000000000002</c:v>
                </c:pt>
                <c:pt idx="66" formatCode="0.00">
                  <c:v>0.47447999999999996</c:v>
                </c:pt>
                <c:pt idx="67" formatCode="0.00">
                  <c:v>0.47916000000000009</c:v>
                </c:pt>
                <c:pt idx="68" formatCode="0.00">
                  <c:v>0.46607999999999999</c:v>
                </c:pt>
                <c:pt idx="69" formatCode="0.00">
                  <c:v>0.49429999999999996</c:v>
                </c:pt>
                <c:pt idx="70" formatCode="0.00">
                  <c:v>0.52194000000000007</c:v>
                </c:pt>
                <c:pt idx="71" formatCode="0.00">
                  <c:v>0.61158000000000001</c:v>
                </c:pt>
                <c:pt idx="72" formatCode="0.00">
                  <c:v>0.61152000000000006</c:v>
                </c:pt>
                <c:pt idx="73" formatCode="0.00">
                  <c:v>0.65476000000000001</c:v>
                </c:pt>
                <c:pt idx="74" formatCode="0.00">
                  <c:v>0.68071999999999999</c:v>
                </c:pt>
                <c:pt idx="75" formatCode="0.00">
                  <c:v>0.68159999999999998</c:v>
                </c:pt>
                <c:pt idx="76" formatCode="0.00">
                  <c:v>0.73612</c:v>
                </c:pt>
                <c:pt idx="77" formatCode="0.00">
                  <c:v>0.81128</c:v>
                </c:pt>
                <c:pt idx="78" formatCode="0.00">
                  <c:v>0.86177999999999988</c:v>
                </c:pt>
                <c:pt idx="79" formatCode="0.00">
                  <c:v>0.87393999999999994</c:v>
                </c:pt>
                <c:pt idx="80" formatCode="0.00">
                  <c:v>0.87685999999999997</c:v>
                </c:pt>
                <c:pt idx="81" formatCode="0.00">
                  <c:v>0.8603400000000001</c:v>
                </c:pt>
                <c:pt idx="82" formatCode="0.00">
                  <c:v>0.89885999999999999</c:v>
                </c:pt>
                <c:pt idx="83" formatCode="0.00">
                  <c:v>0.92125999999999997</c:v>
                </c:pt>
                <c:pt idx="84" formatCode="0.00">
                  <c:v>0.9202999999999999</c:v>
                </c:pt>
                <c:pt idx="85" formatCode="0.00">
                  <c:v>0.96856000000000009</c:v>
                </c:pt>
                <c:pt idx="86" formatCode="0.00">
                  <c:v>1.048</c:v>
                </c:pt>
                <c:pt idx="87" formatCode="0.00">
                  <c:v>1.0881000000000001</c:v>
                </c:pt>
                <c:pt idx="88" formatCode="0.00">
                  <c:v>1.1268799999999999</c:v>
                </c:pt>
                <c:pt idx="89" formatCode="0.00">
                  <c:v>1.2135400000000001</c:v>
                </c:pt>
                <c:pt idx="90" formatCode="0.00">
                  <c:v>1.3085</c:v>
                </c:pt>
                <c:pt idx="91" formatCode="0.00">
                  <c:v>1.3603800000000001</c:v>
                </c:pt>
                <c:pt idx="92" formatCode="0.00">
                  <c:v>1.4469800000000002</c:v>
                </c:pt>
                <c:pt idx="93" formatCode="0.00">
                  <c:v>1.5436200000000002</c:v>
                </c:pt>
                <c:pt idx="94" formatCode="0.00">
                  <c:v>1.64164</c:v>
                </c:pt>
                <c:pt idx="95" formatCode="0.00">
                  <c:v>1.7317399999999998</c:v>
                </c:pt>
                <c:pt idx="96" formatCode="0.00">
                  <c:v>1.7664000000000002</c:v>
                </c:pt>
                <c:pt idx="97" formatCode="0.00">
                  <c:v>1.7591000000000001</c:v>
                </c:pt>
                <c:pt idx="98" formatCode="0.00">
                  <c:v>1.8312599999999999</c:v>
                </c:pt>
                <c:pt idx="99" formatCode="0.00">
                  <c:v>1.8968</c:v>
                </c:pt>
                <c:pt idx="100" formatCode="0.00">
                  <c:v>1.9120200000000001</c:v>
                </c:pt>
                <c:pt idx="101" formatCode="0.00">
                  <c:v>1.92428</c:v>
                </c:pt>
                <c:pt idx="102" formatCode="0.00">
                  <c:v>1.9059200000000001</c:v>
                </c:pt>
                <c:pt idx="103" formatCode="0.00">
                  <c:v>1.9015400000000002</c:v>
                </c:pt>
                <c:pt idx="104" formatCode="0.00">
                  <c:v>1.9318599999999999</c:v>
                </c:pt>
                <c:pt idx="105" formatCode="0.00">
                  <c:v>1.9674</c:v>
                </c:pt>
                <c:pt idx="106" formatCode="0.00">
                  <c:v>2.0163000000000002</c:v>
                </c:pt>
                <c:pt idx="107" formatCode="0.00">
                  <c:v>2.1367199999999995</c:v>
                </c:pt>
                <c:pt idx="108" formatCode="0.00">
                  <c:v>2.19692</c:v>
                </c:pt>
                <c:pt idx="109" formatCode="0.00">
                  <c:v>2.2005399999999997</c:v>
                </c:pt>
                <c:pt idx="110" formatCode="0.00">
                  <c:v>2.2873600000000001</c:v>
                </c:pt>
                <c:pt idx="111" formatCode="0.00">
                  <c:v>2.3978799999999998</c:v>
                </c:pt>
                <c:pt idx="112" formatCode="0.00">
                  <c:v>2.50258</c:v>
                </c:pt>
                <c:pt idx="113" formatCode="0.00">
                  <c:v>2.5947200000000001</c:v>
                </c:pt>
                <c:pt idx="114" formatCode="0.00">
                  <c:v>2.63544</c:v>
                </c:pt>
                <c:pt idx="115" formatCode="0.00">
                  <c:v>2.7270000000000003</c:v>
                </c:pt>
                <c:pt idx="116" formatCode="0.00">
                  <c:v>2.8579999999999997</c:v>
                </c:pt>
                <c:pt idx="117" formatCode="0.00">
                  <c:v>2.9243999999999999</c:v>
                </c:pt>
                <c:pt idx="118" formatCode="0.00">
                  <c:v>2.9409199999999993</c:v>
                </c:pt>
                <c:pt idx="119" formatCode="0.00">
                  <c:v>3.0201599999999997</c:v>
                </c:pt>
                <c:pt idx="120" formatCode="0.00">
                  <c:v>3.0959199999999996</c:v>
                </c:pt>
                <c:pt idx="121" formatCode="0.00">
                  <c:v>3.1751400000000003</c:v>
                </c:pt>
                <c:pt idx="122" formatCode="0.00">
                  <c:v>3.2391999999999994</c:v>
                </c:pt>
                <c:pt idx="123" formatCode="0.00">
                  <c:v>3.2905199999999999</c:v>
                </c:pt>
                <c:pt idx="124" formatCode="0.00">
                  <c:v>3.35344</c:v>
                </c:pt>
                <c:pt idx="125" formatCode="0.00">
                  <c:v>3.3579599999999998</c:v>
                </c:pt>
                <c:pt idx="126" formatCode="0.00">
                  <c:v>3.3748199999999997</c:v>
                </c:pt>
                <c:pt idx="127" formatCode="0.00">
                  <c:v>3.4513800000000003</c:v>
                </c:pt>
                <c:pt idx="128" formatCode="0.00">
                  <c:v>3.5764400000000003</c:v>
                </c:pt>
                <c:pt idx="129" formatCode="0.00">
                  <c:v>3.6679400000000002</c:v>
                </c:pt>
                <c:pt idx="130" formatCode="0.00">
                  <c:v>3.7611599999999994</c:v>
                </c:pt>
                <c:pt idx="131" formatCode="0.00">
                  <c:v>3.8547600000000002</c:v>
                </c:pt>
                <c:pt idx="132" formatCode="0.00">
                  <c:v>3.9534999999999996</c:v>
                </c:pt>
                <c:pt idx="133" formatCode="0.00">
                  <c:v>4.0606799999999996</c:v>
                </c:pt>
                <c:pt idx="134" formatCode="0.00">
                  <c:v>4.1719799999999996</c:v>
                </c:pt>
                <c:pt idx="135" formatCode="0.00">
                  <c:v>4.2598199999999995</c:v>
                </c:pt>
                <c:pt idx="136" formatCode="0.00">
                  <c:v>4.3226599999999999</c:v>
                </c:pt>
                <c:pt idx="137" formatCode="0.00">
                  <c:v>4.3448200000000003</c:v>
                </c:pt>
                <c:pt idx="138" formatCode="0.00">
                  <c:v>4.3857800000000005</c:v>
                </c:pt>
                <c:pt idx="139" formatCode="0.00">
                  <c:v>4.4306399999999995</c:v>
                </c:pt>
                <c:pt idx="140" formatCode="0.00">
                  <c:v>4.4690599999999998</c:v>
                </c:pt>
                <c:pt idx="141" formatCode="0.00">
                  <c:v>4.5074200000000006</c:v>
                </c:pt>
                <c:pt idx="142" formatCode="0.00">
                  <c:v>4.5615800000000002</c:v>
                </c:pt>
                <c:pt idx="143" formatCode="0.00">
                  <c:v>4.59612</c:v>
                </c:pt>
                <c:pt idx="144" formatCode="0.00">
                  <c:v>4.6661799999999998</c:v>
                </c:pt>
                <c:pt idx="145" formatCode="0.00">
                  <c:v>4.7638600000000002</c:v>
                </c:pt>
                <c:pt idx="146" formatCode="0.00">
                  <c:v>4.8259999999999996</c:v>
                </c:pt>
                <c:pt idx="147" formatCode="0.00">
                  <c:v>4.8686000000000007</c:v>
                </c:pt>
                <c:pt idx="148" formatCode="0.00">
                  <c:v>4.9252200000000004</c:v>
                </c:pt>
                <c:pt idx="149" formatCode="0.00">
                  <c:v>4.97804</c:v>
                </c:pt>
                <c:pt idx="150" formatCode="0.00">
                  <c:v>5.0003000000000002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81-49C9-B245-6226347C0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0"/>
        <c:tickMarkSkip val="1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Δ °C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Serie precipitación: media del ensamble (media móvil 10 años)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'Serie precipitación'!$V$27</c:f>
              <c:strCache>
                <c:ptCount val="1"/>
                <c:pt idx="0">
                  <c:v>Historical · Media</c:v>
                </c:pt>
              </c:strCache>
            </c:strRef>
          </c:tx>
          <c:spPr>
            <a:ln w="22000">
              <a:solidFill>
                <a:srgbClr val="898781"/>
              </a:solidFill>
              <a:prstDash val="solid"/>
            </a:ln>
          </c:spPr>
          <c:marker>
            <c:symbol val="none"/>
          </c:marker>
          <c:cat>
            <c:numRef>
              <c:f>'Serie precipitación'!$A$28:$A$178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'Serie precipitación'!$V$28:$V$178</c:f>
              <c:numCache>
                <c:formatCode>0.0</c:formatCode>
                <c:ptCount val="151"/>
                <c:pt idx="0">
                  <c:v>2.3577599999999999</c:v>
                </c:pt>
                <c:pt idx="1">
                  <c:v>2.3356400000000002</c:v>
                </c:pt>
                <c:pt idx="2">
                  <c:v>2.4104999999999999</c:v>
                </c:pt>
                <c:pt idx="3">
                  <c:v>0.97082000000000002</c:v>
                </c:pt>
                <c:pt idx="4">
                  <c:v>-0.38637999999999995</c:v>
                </c:pt>
                <c:pt idx="5">
                  <c:v>0.60014000000000023</c:v>
                </c:pt>
                <c:pt idx="6">
                  <c:v>1.3079999999999935E-2</c:v>
                </c:pt>
                <c:pt idx="7">
                  <c:v>-0.12805999999999998</c:v>
                </c:pt>
                <c:pt idx="8">
                  <c:v>0.67373999999999989</c:v>
                </c:pt>
                <c:pt idx="9">
                  <c:v>1.03474</c:v>
                </c:pt>
                <c:pt idx="10">
                  <c:v>1.5399</c:v>
                </c:pt>
                <c:pt idx="11">
                  <c:v>1.1918399999999998</c:v>
                </c:pt>
                <c:pt idx="12">
                  <c:v>0.59981999999999991</c:v>
                </c:pt>
                <c:pt idx="13">
                  <c:v>1.35904</c:v>
                </c:pt>
                <c:pt idx="14">
                  <c:v>2.6276200000000003</c:v>
                </c:pt>
                <c:pt idx="15">
                  <c:v>2.2410800000000002</c:v>
                </c:pt>
                <c:pt idx="16">
                  <c:v>3.6712400000000001</c:v>
                </c:pt>
                <c:pt idx="17">
                  <c:v>3.9658399999999991</c:v>
                </c:pt>
                <c:pt idx="18">
                  <c:v>2.5081800000000003</c:v>
                </c:pt>
                <c:pt idx="19">
                  <c:v>1.5946400000000001</c:v>
                </c:pt>
                <c:pt idx="20">
                  <c:v>1.6915600000000002</c:v>
                </c:pt>
                <c:pt idx="21">
                  <c:v>2.3545400000000001</c:v>
                </c:pt>
                <c:pt idx="22">
                  <c:v>2.5504600000000002</c:v>
                </c:pt>
                <c:pt idx="23">
                  <c:v>2.0318600000000004</c:v>
                </c:pt>
                <c:pt idx="24">
                  <c:v>2.2888599999999997</c:v>
                </c:pt>
                <c:pt idx="25">
                  <c:v>2.4606600000000003</c:v>
                </c:pt>
                <c:pt idx="26">
                  <c:v>1.4105000000000001</c:v>
                </c:pt>
                <c:pt idx="27">
                  <c:v>1.0796600000000001</c:v>
                </c:pt>
                <c:pt idx="28">
                  <c:v>1.4372600000000002</c:v>
                </c:pt>
                <c:pt idx="29">
                  <c:v>1.29878</c:v>
                </c:pt>
                <c:pt idx="30">
                  <c:v>0.25838</c:v>
                </c:pt>
                <c:pt idx="31">
                  <c:v>-0.54392000000000018</c:v>
                </c:pt>
                <c:pt idx="32">
                  <c:v>0.3912000000000001</c:v>
                </c:pt>
                <c:pt idx="33">
                  <c:v>0.9033399999999997</c:v>
                </c:pt>
                <c:pt idx="34">
                  <c:v>0.30255999999999988</c:v>
                </c:pt>
                <c:pt idx="35">
                  <c:v>-0.27940000000000004</c:v>
                </c:pt>
                <c:pt idx="36">
                  <c:v>-0.23662</c:v>
                </c:pt>
                <c:pt idx="37">
                  <c:v>0.57728000000000013</c:v>
                </c:pt>
                <c:pt idx="38">
                  <c:v>0.61486000000000007</c:v>
                </c:pt>
                <c:pt idx="39">
                  <c:v>1.0989</c:v>
                </c:pt>
                <c:pt idx="40">
                  <c:v>1.0634200000000003</c:v>
                </c:pt>
                <c:pt idx="41">
                  <c:v>2.0434000000000001</c:v>
                </c:pt>
                <c:pt idx="42">
                  <c:v>1.3920999999999999</c:v>
                </c:pt>
                <c:pt idx="43">
                  <c:v>1.2208400000000001</c:v>
                </c:pt>
                <c:pt idx="44">
                  <c:v>0.71188000000000007</c:v>
                </c:pt>
                <c:pt idx="45">
                  <c:v>1.5225200000000001</c:v>
                </c:pt>
                <c:pt idx="46">
                  <c:v>1.6788000000000001</c:v>
                </c:pt>
                <c:pt idx="47">
                  <c:v>0.99238000000000004</c:v>
                </c:pt>
                <c:pt idx="48">
                  <c:v>0.9870000000000001</c:v>
                </c:pt>
                <c:pt idx="49">
                  <c:v>0.6352199999999999</c:v>
                </c:pt>
                <c:pt idx="50">
                  <c:v>0.90787999999999991</c:v>
                </c:pt>
                <c:pt idx="51">
                  <c:v>-0.36299999999999993</c:v>
                </c:pt>
                <c:pt idx="52">
                  <c:v>-0.22114000000000003</c:v>
                </c:pt>
                <c:pt idx="53">
                  <c:v>-0.7597799999999999</c:v>
                </c:pt>
                <c:pt idx="54">
                  <c:v>-0.79413999999999985</c:v>
                </c:pt>
                <c:pt idx="55">
                  <c:v>-2.0379200000000002</c:v>
                </c:pt>
                <c:pt idx="56">
                  <c:v>-1.9008200000000002</c:v>
                </c:pt>
                <c:pt idx="57">
                  <c:v>-1.4015</c:v>
                </c:pt>
                <c:pt idx="58">
                  <c:v>-0.85875999999999997</c:v>
                </c:pt>
                <c:pt idx="59">
                  <c:v>-0.72588000000000008</c:v>
                </c:pt>
                <c:pt idx="60">
                  <c:v>-0.90787999999999991</c:v>
                </c:pt>
                <c:pt idx="61">
                  <c:v>-0.21309999999999985</c:v>
                </c:pt>
                <c:pt idx="62">
                  <c:v>-0.70417999999999981</c:v>
                </c:pt>
                <c:pt idx="63">
                  <c:v>-0.48914000000000002</c:v>
                </c:pt>
                <c:pt idx="64">
                  <c:v>0.1944999999999999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3-4902-9D9C-4BBE2A62086B}"/>
            </c:ext>
          </c:extLst>
        </c:ser>
        <c:ser>
          <c:idx val="1"/>
          <c:order val="1"/>
          <c:tx>
            <c:strRef>
              <c:f>'Serie precipitación'!$Y$27</c:f>
              <c:strCache>
                <c:ptCount val="1"/>
                <c:pt idx="0">
                  <c:v>SSP1-2.6 (bajas) · Media</c:v>
                </c:pt>
              </c:strCache>
            </c:strRef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numRef>
              <c:f>'Serie precipitación'!$A$28:$A$178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'Serie precipitación'!$Y$28:$Y$178</c:f>
              <c:numCache>
                <c:formatCode>General</c:formatCode>
                <c:ptCount val="151"/>
                <c:pt idx="65" formatCode="0.0">
                  <c:v>-1.0156999999999998</c:v>
                </c:pt>
                <c:pt idx="66" formatCode="0.0">
                  <c:v>-1.8482800000000001</c:v>
                </c:pt>
                <c:pt idx="67" formatCode="0.0">
                  <c:v>-0.7167</c:v>
                </c:pt>
                <c:pt idx="68" formatCode="0.0">
                  <c:v>-0.91099999999999992</c:v>
                </c:pt>
                <c:pt idx="69" formatCode="0.0">
                  <c:v>-0.36045999999999978</c:v>
                </c:pt>
                <c:pt idx="70" formatCode="0.0">
                  <c:v>-0.74865999999999999</c:v>
                </c:pt>
                <c:pt idx="71" formatCode="0.0">
                  <c:v>-0.94582000000000011</c:v>
                </c:pt>
                <c:pt idx="72" formatCode="0.0">
                  <c:v>-0.75537999999999994</c:v>
                </c:pt>
                <c:pt idx="73" formatCode="0.0">
                  <c:v>-0.80505999999999989</c:v>
                </c:pt>
                <c:pt idx="74" formatCode="0.0">
                  <c:v>-0.21953999999999993</c:v>
                </c:pt>
                <c:pt idx="75" formatCode="0.0">
                  <c:v>-0.26659999999999984</c:v>
                </c:pt>
                <c:pt idx="76" formatCode="0.0">
                  <c:v>0.7512000000000002</c:v>
                </c:pt>
                <c:pt idx="77" formatCode="0.0">
                  <c:v>0.28022000000000008</c:v>
                </c:pt>
                <c:pt idx="78" formatCode="0.0">
                  <c:v>0.34021999999999986</c:v>
                </c:pt>
                <c:pt idx="79" formatCode="0.0">
                  <c:v>0.21501999999999999</c:v>
                </c:pt>
                <c:pt idx="80" formatCode="0.0">
                  <c:v>0.86775999999999998</c:v>
                </c:pt>
                <c:pt idx="81" formatCode="0.0">
                  <c:v>0.41952</c:v>
                </c:pt>
                <c:pt idx="82" formatCode="0.0">
                  <c:v>0.41965999999999981</c:v>
                </c:pt>
                <c:pt idx="83" formatCode="0.0">
                  <c:v>0.4930799999999998</c:v>
                </c:pt>
                <c:pt idx="84" formatCode="0.0">
                  <c:v>0.44311999999999968</c:v>
                </c:pt>
                <c:pt idx="85" formatCode="0.0">
                  <c:v>0.70301999999999987</c:v>
                </c:pt>
                <c:pt idx="86" formatCode="0.0">
                  <c:v>0.65051999999999965</c:v>
                </c:pt>
                <c:pt idx="87" formatCode="0.0">
                  <c:v>0.15625999999999998</c:v>
                </c:pt>
                <c:pt idx="88" formatCode="0.0">
                  <c:v>-0.34220000000000006</c:v>
                </c:pt>
                <c:pt idx="89" formatCode="0.0">
                  <c:v>-0.54862</c:v>
                </c:pt>
                <c:pt idx="90" formatCode="0.0">
                  <c:v>0.15566000000000005</c:v>
                </c:pt>
                <c:pt idx="91" formatCode="0.0">
                  <c:v>0.57982</c:v>
                </c:pt>
                <c:pt idx="92" formatCode="0.0">
                  <c:v>0.28713999999999978</c:v>
                </c:pt>
                <c:pt idx="93" formatCode="0.0">
                  <c:v>-0.86185999999999985</c:v>
                </c:pt>
                <c:pt idx="94" formatCode="0.0">
                  <c:v>-0.61514000000000002</c:v>
                </c:pt>
                <c:pt idx="95" formatCode="0.0">
                  <c:v>1.03522</c:v>
                </c:pt>
                <c:pt idx="96" formatCode="0.0">
                  <c:v>0.70669999999999999</c:v>
                </c:pt>
                <c:pt idx="97" formatCode="0.0">
                  <c:v>1.61826</c:v>
                </c:pt>
                <c:pt idx="98" formatCode="0.0">
                  <c:v>2.9587600000000003</c:v>
                </c:pt>
                <c:pt idx="99" formatCode="0.0">
                  <c:v>3.5147399999999998</c:v>
                </c:pt>
                <c:pt idx="100" formatCode="0.0">
                  <c:v>2.9545399999999997</c:v>
                </c:pt>
                <c:pt idx="101" formatCode="0.0">
                  <c:v>2.41174</c:v>
                </c:pt>
                <c:pt idx="102" formatCode="0.0">
                  <c:v>3.5960999999999999</c:v>
                </c:pt>
                <c:pt idx="103" formatCode="0.0">
                  <c:v>4.7229400000000004</c:v>
                </c:pt>
                <c:pt idx="104" formatCode="0.0">
                  <c:v>4.0841399999999997</c:v>
                </c:pt>
                <c:pt idx="105" formatCode="0.0">
                  <c:v>3.1271</c:v>
                </c:pt>
                <c:pt idx="106" formatCode="0.0">
                  <c:v>3.3085999999999998</c:v>
                </c:pt>
                <c:pt idx="107" formatCode="0.0">
                  <c:v>2.9816399999999996</c:v>
                </c:pt>
                <c:pt idx="108" formatCode="0.0">
                  <c:v>3.1698400000000007</c:v>
                </c:pt>
                <c:pt idx="109" formatCode="0.0">
                  <c:v>2.3224399999999998</c:v>
                </c:pt>
                <c:pt idx="110" formatCode="0.0">
                  <c:v>2.7399399999999998</c:v>
                </c:pt>
                <c:pt idx="111" formatCode="0.0">
                  <c:v>4.0740600000000002</c:v>
                </c:pt>
                <c:pt idx="112" formatCode="0.0">
                  <c:v>3.2566800000000002</c:v>
                </c:pt>
                <c:pt idx="113" formatCode="0.0">
                  <c:v>2.8283199999999997</c:v>
                </c:pt>
                <c:pt idx="114" formatCode="0.0">
                  <c:v>3.1196799999999998</c:v>
                </c:pt>
                <c:pt idx="115" formatCode="0.0">
                  <c:v>2.9988799999999998</c:v>
                </c:pt>
                <c:pt idx="116" formatCode="0.0">
                  <c:v>2.6727600000000002</c:v>
                </c:pt>
                <c:pt idx="117" formatCode="0.0">
                  <c:v>3.1604199999999998</c:v>
                </c:pt>
                <c:pt idx="118" formatCode="0.0">
                  <c:v>1.8174800000000002</c:v>
                </c:pt>
                <c:pt idx="119" formatCode="0.0">
                  <c:v>2.8823999999999996</c:v>
                </c:pt>
                <c:pt idx="120" formatCode="0.0">
                  <c:v>2.9596399999999998</c:v>
                </c:pt>
                <c:pt idx="121" formatCode="0.0">
                  <c:v>2.3363400000000003</c:v>
                </c:pt>
                <c:pt idx="122" formatCode="0.0">
                  <c:v>2.0596400000000004</c:v>
                </c:pt>
                <c:pt idx="123" formatCode="0.0">
                  <c:v>2.5529000000000002</c:v>
                </c:pt>
                <c:pt idx="124" formatCode="0.0">
                  <c:v>2.0282800000000001</c:v>
                </c:pt>
                <c:pt idx="125" formatCode="0.0">
                  <c:v>1.99234</c:v>
                </c:pt>
                <c:pt idx="126" formatCode="0.0">
                  <c:v>1.9936199999999999</c:v>
                </c:pt>
                <c:pt idx="127" formatCode="0.0">
                  <c:v>1.5809000000000004</c:v>
                </c:pt>
                <c:pt idx="128" formatCode="0.0">
                  <c:v>2.77766</c:v>
                </c:pt>
                <c:pt idx="129" formatCode="0.0">
                  <c:v>2.1779600000000001</c:v>
                </c:pt>
                <c:pt idx="130" formatCode="0.0">
                  <c:v>1.7226999999999997</c:v>
                </c:pt>
                <c:pt idx="131" formatCode="0.0">
                  <c:v>0.98045999999999955</c:v>
                </c:pt>
                <c:pt idx="132" formatCode="0.0">
                  <c:v>0.78527999999999998</c:v>
                </c:pt>
                <c:pt idx="133" formatCode="0.0">
                  <c:v>1.6128800000000001</c:v>
                </c:pt>
                <c:pt idx="134" formatCode="0.0">
                  <c:v>2.2500400000000003</c:v>
                </c:pt>
                <c:pt idx="135" formatCode="0.0">
                  <c:v>1.75224</c:v>
                </c:pt>
                <c:pt idx="136" formatCode="0.0">
                  <c:v>2.6800799999999998</c:v>
                </c:pt>
                <c:pt idx="137" formatCode="0.0">
                  <c:v>3.1142600000000003</c:v>
                </c:pt>
                <c:pt idx="138" formatCode="0.0">
                  <c:v>2.7427199999999998</c:v>
                </c:pt>
                <c:pt idx="139" formatCode="0.0">
                  <c:v>2.8692800000000003</c:v>
                </c:pt>
                <c:pt idx="140" formatCode="0.0">
                  <c:v>2.8322200000000004</c:v>
                </c:pt>
                <c:pt idx="141" formatCode="0.0">
                  <c:v>3.1901199999999998</c:v>
                </c:pt>
                <c:pt idx="142" formatCode="0.0">
                  <c:v>4.0130999999999997</c:v>
                </c:pt>
                <c:pt idx="143" formatCode="0.0">
                  <c:v>2.8742200000000002</c:v>
                </c:pt>
                <c:pt idx="144" formatCode="0.0">
                  <c:v>2.6896600000000004</c:v>
                </c:pt>
                <c:pt idx="145" formatCode="0.0">
                  <c:v>2.8363400000000007</c:v>
                </c:pt>
                <c:pt idx="146" formatCode="0.0">
                  <c:v>1.5245400000000002</c:v>
                </c:pt>
                <c:pt idx="147" formatCode="0.0">
                  <c:v>0.87630000000000019</c:v>
                </c:pt>
                <c:pt idx="148" formatCode="0.0">
                  <c:v>0.55413999999999974</c:v>
                </c:pt>
                <c:pt idx="149" formatCode="0.0">
                  <c:v>0.10028000000000023</c:v>
                </c:pt>
                <c:pt idx="150" formatCode="0.0">
                  <c:v>-0.50796000000000008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3-4902-9D9C-4BBE2A62086B}"/>
            </c:ext>
          </c:extLst>
        </c:ser>
        <c:ser>
          <c:idx val="2"/>
          <c:order val="2"/>
          <c:tx>
            <c:strRef>
              <c:f>'Serie precipitación'!$AB$27</c:f>
              <c:strCache>
                <c:ptCount val="1"/>
                <c:pt idx="0">
                  <c:v>SSP2-4.5 (medias) · Media</c:v>
                </c:pt>
              </c:strCache>
            </c:strRef>
          </c:tx>
          <c:spPr>
            <a:ln w="22000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numRef>
              <c:f>'Serie precipitación'!$A$28:$A$178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'Serie precipitación'!$AB$28:$AB$178</c:f>
              <c:numCache>
                <c:formatCode>General</c:formatCode>
                <c:ptCount val="151"/>
                <c:pt idx="65" formatCode="0.0">
                  <c:v>-0.96297999999999973</c:v>
                </c:pt>
                <c:pt idx="66" formatCode="0.0">
                  <c:v>-1.8747199999999999</c:v>
                </c:pt>
                <c:pt idx="67" formatCode="0.0">
                  <c:v>-1.5516799999999999</c:v>
                </c:pt>
                <c:pt idx="68" formatCode="0.0">
                  <c:v>-1.5344600000000002</c:v>
                </c:pt>
                <c:pt idx="69" formatCode="0.0">
                  <c:v>-2.1284000000000001</c:v>
                </c:pt>
                <c:pt idx="70" formatCode="0.0">
                  <c:v>-1.70106</c:v>
                </c:pt>
                <c:pt idx="71" formatCode="0.0">
                  <c:v>-1.6142599999999998</c:v>
                </c:pt>
                <c:pt idx="72" formatCode="0.0">
                  <c:v>-1.17818</c:v>
                </c:pt>
                <c:pt idx="73" formatCode="0.0">
                  <c:v>-1.3814999999999997</c:v>
                </c:pt>
                <c:pt idx="74" formatCode="0.0">
                  <c:v>-0.13961999999999994</c:v>
                </c:pt>
                <c:pt idx="75" formatCode="0.0">
                  <c:v>-0.9773400000000001</c:v>
                </c:pt>
                <c:pt idx="76" formatCode="0.0">
                  <c:v>-0.10401999999999989</c:v>
                </c:pt>
                <c:pt idx="77" formatCode="0.0">
                  <c:v>0.31418000000000007</c:v>
                </c:pt>
                <c:pt idx="78" formatCode="0.0">
                  <c:v>0.40931999999999985</c:v>
                </c:pt>
                <c:pt idx="79" formatCode="0.0">
                  <c:v>1.0769199999999999</c:v>
                </c:pt>
                <c:pt idx="80" formatCode="0.0">
                  <c:v>0.64416000000000007</c:v>
                </c:pt>
                <c:pt idx="81" formatCode="0.0">
                  <c:v>0.75859999999999983</c:v>
                </c:pt>
                <c:pt idx="82" formatCode="0.0">
                  <c:v>0.8980199999999996</c:v>
                </c:pt>
                <c:pt idx="83" formatCode="0.0">
                  <c:v>0.67337999999999953</c:v>
                </c:pt>
                <c:pt idx="84" formatCode="0.0">
                  <c:v>0.47060000000000013</c:v>
                </c:pt>
                <c:pt idx="85" formatCode="0.0">
                  <c:v>0.27479999999999993</c:v>
                </c:pt>
                <c:pt idx="86" formatCode="0.0">
                  <c:v>0.73271999999999982</c:v>
                </c:pt>
                <c:pt idx="87" formatCode="0.0">
                  <c:v>-0.1927600000000001</c:v>
                </c:pt>
                <c:pt idx="88" formatCode="0.0">
                  <c:v>-0.20342000000000007</c:v>
                </c:pt>
                <c:pt idx="89" formatCode="0.0">
                  <c:v>0.12140000000000004</c:v>
                </c:pt>
                <c:pt idx="90" formatCode="0.0">
                  <c:v>0.14287999999999976</c:v>
                </c:pt>
                <c:pt idx="91" formatCode="0.0">
                  <c:v>-0.67105999999999999</c:v>
                </c:pt>
                <c:pt idx="92" formatCode="0.0">
                  <c:v>-0.11414000000000013</c:v>
                </c:pt>
                <c:pt idx="93" formatCode="0.0">
                  <c:v>0.86105999999999994</c:v>
                </c:pt>
                <c:pt idx="94" formatCode="0.0">
                  <c:v>-0.13499999999999995</c:v>
                </c:pt>
                <c:pt idx="95" formatCode="0.0">
                  <c:v>0.58977999999999997</c:v>
                </c:pt>
                <c:pt idx="96" formatCode="0.0">
                  <c:v>-5.2959999999999854E-2</c:v>
                </c:pt>
                <c:pt idx="97" formatCode="0.0">
                  <c:v>3.728000000000016E-2</c:v>
                </c:pt>
                <c:pt idx="98" formatCode="0.0">
                  <c:v>0.51936000000000004</c:v>
                </c:pt>
                <c:pt idx="99" formatCode="0.0">
                  <c:v>1.0757200000000002</c:v>
                </c:pt>
                <c:pt idx="100" formatCode="0.0">
                  <c:v>1.6431200000000004</c:v>
                </c:pt>
                <c:pt idx="101" formatCode="0.0">
                  <c:v>1.13598</c:v>
                </c:pt>
                <c:pt idx="102" formatCode="0.0">
                  <c:v>1.1264999999999996</c:v>
                </c:pt>
                <c:pt idx="103" formatCode="0.0">
                  <c:v>1.0606200000000001</c:v>
                </c:pt>
                <c:pt idx="104" formatCode="0.0">
                  <c:v>1.2992399999999997</c:v>
                </c:pt>
                <c:pt idx="105" formatCode="0.0">
                  <c:v>0.51670000000000016</c:v>
                </c:pt>
                <c:pt idx="106" formatCode="0.0">
                  <c:v>0.11258000000000017</c:v>
                </c:pt>
                <c:pt idx="107" formatCode="0.0">
                  <c:v>5.7379999999999855E-2</c:v>
                </c:pt>
                <c:pt idx="108" formatCode="0.0">
                  <c:v>-0.57414000000000021</c:v>
                </c:pt>
                <c:pt idx="109" formatCode="0.0">
                  <c:v>-1.8598199999999998</c:v>
                </c:pt>
                <c:pt idx="110" formatCode="0.0">
                  <c:v>-2.7860799999999997</c:v>
                </c:pt>
                <c:pt idx="111" formatCode="0.0">
                  <c:v>-2.0098800000000003</c:v>
                </c:pt>
                <c:pt idx="112" formatCode="0.0">
                  <c:v>-2.84158</c:v>
                </c:pt>
                <c:pt idx="113" formatCode="0.0">
                  <c:v>-2.4800600000000004</c:v>
                </c:pt>
                <c:pt idx="114" formatCode="0.0">
                  <c:v>-2.4251399999999999</c:v>
                </c:pt>
                <c:pt idx="115" formatCode="0.0">
                  <c:v>-1.0582600000000002</c:v>
                </c:pt>
                <c:pt idx="116" formatCode="0.0">
                  <c:v>-1.0006400000000002</c:v>
                </c:pt>
                <c:pt idx="117" formatCode="0.0">
                  <c:v>-0.95282</c:v>
                </c:pt>
                <c:pt idx="118" formatCode="0.0">
                  <c:v>-0.94613999999999976</c:v>
                </c:pt>
                <c:pt idx="119" formatCode="0.0">
                  <c:v>-6.2880000000000089E-2</c:v>
                </c:pt>
                <c:pt idx="120" formatCode="0.0">
                  <c:v>0.50784000000000007</c:v>
                </c:pt>
                <c:pt idx="121" formatCode="0.0">
                  <c:v>1.1971799999999999</c:v>
                </c:pt>
                <c:pt idx="122" formatCode="0.0">
                  <c:v>0.49362000000000023</c:v>
                </c:pt>
                <c:pt idx="123" formatCode="0.0">
                  <c:v>0.99482000000000037</c:v>
                </c:pt>
                <c:pt idx="124" formatCode="0.0">
                  <c:v>1.28688</c:v>
                </c:pt>
                <c:pt idx="125" formatCode="0.0">
                  <c:v>0.79187999999999981</c:v>
                </c:pt>
                <c:pt idx="126" formatCode="0.0">
                  <c:v>7.1099999999999858E-2</c:v>
                </c:pt>
                <c:pt idx="127" formatCode="0.0">
                  <c:v>0.86343999999999954</c:v>
                </c:pt>
                <c:pt idx="128" formatCode="0.0">
                  <c:v>0.99505999999999994</c:v>
                </c:pt>
                <c:pt idx="129" formatCode="0.0">
                  <c:v>0.42375999999999914</c:v>
                </c:pt>
                <c:pt idx="130" formatCode="0.0">
                  <c:v>-9.9520000000000053E-2</c:v>
                </c:pt>
                <c:pt idx="131" formatCode="0.0">
                  <c:v>-0.42736000000000002</c:v>
                </c:pt>
                <c:pt idx="132" formatCode="0.0">
                  <c:v>0.81587999999999994</c:v>
                </c:pt>
                <c:pt idx="133" formatCode="0.0">
                  <c:v>-0.24644000000000013</c:v>
                </c:pt>
                <c:pt idx="134" formatCode="0.0">
                  <c:v>-1.2111399999999997</c:v>
                </c:pt>
                <c:pt idx="135" formatCode="0.0">
                  <c:v>-1.75902</c:v>
                </c:pt>
                <c:pt idx="136" formatCode="0.0">
                  <c:v>-0.58407999999999993</c:v>
                </c:pt>
                <c:pt idx="137" formatCode="0.0">
                  <c:v>-1.01274</c:v>
                </c:pt>
                <c:pt idx="138" formatCode="0.0">
                  <c:v>-1.1985600000000001</c:v>
                </c:pt>
                <c:pt idx="139" formatCode="0.0">
                  <c:v>-0.86283999999999972</c:v>
                </c:pt>
                <c:pt idx="140" formatCode="0.0">
                  <c:v>0.97709999999999986</c:v>
                </c:pt>
                <c:pt idx="141" formatCode="0.0">
                  <c:v>0.67846000000000006</c:v>
                </c:pt>
                <c:pt idx="142" formatCode="0.0">
                  <c:v>0.52537999999999996</c:v>
                </c:pt>
                <c:pt idx="143" formatCode="0.0">
                  <c:v>-5.2119999999999854E-2</c:v>
                </c:pt>
                <c:pt idx="144" formatCode="0.0">
                  <c:v>0.83675999999999973</c:v>
                </c:pt>
                <c:pt idx="145" formatCode="0.0">
                  <c:v>1.9068400000000008</c:v>
                </c:pt>
                <c:pt idx="146" formatCode="0.0">
                  <c:v>1.4762200000000001</c:v>
                </c:pt>
                <c:pt idx="147" formatCode="0.0">
                  <c:v>1.6647399999999997</c:v>
                </c:pt>
                <c:pt idx="148" formatCode="0.0">
                  <c:v>2.1902000000000004</c:v>
                </c:pt>
                <c:pt idx="149" formatCode="0.0">
                  <c:v>2.1848400000000003</c:v>
                </c:pt>
                <c:pt idx="150" formatCode="0.0">
                  <c:v>0.32941999999999988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02-9D9C-4BBE2A62086B}"/>
            </c:ext>
          </c:extLst>
        </c:ser>
        <c:ser>
          <c:idx val="3"/>
          <c:order val="3"/>
          <c:tx>
            <c:strRef>
              <c:f>'Serie precipitación'!$AE$27</c:f>
              <c:strCache>
                <c:ptCount val="1"/>
                <c:pt idx="0">
                  <c:v>SSP5-8.5 (altas) · Media</c:v>
                </c:pt>
              </c:strCache>
            </c:strRef>
          </c:tx>
          <c:spPr>
            <a:ln w="22000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numRef>
              <c:f>'Serie precipitación'!$A$28:$A$178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cat>
          <c:val>
            <c:numRef>
              <c:f>'Serie precipitación'!$AE$28:$AE$178</c:f>
              <c:numCache>
                <c:formatCode>General</c:formatCode>
                <c:ptCount val="151"/>
                <c:pt idx="65" formatCode="0.0">
                  <c:v>-3.79</c:v>
                </c:pt>
                <c:pt idx="66" formatCode="0.0">
                  <c:v>-3.4216800000000007</c:v>
                </c:pt>
                <c:pt idx="67" formatCode="0.0">
                  <c:v>-1.9178400000000004</c:v>
                </c:pt>
                <c:pt idx="68" formatCode="0.0">
                  <c:v>-1.9069800000000001</c:v>
                </c:pt>
                <c:pt idx="69" formatCode="0.0">
                  <c:v>-2.1891600000000002</c:v>
                </c:pt>
                <c:pt idx="70" formatCode="0.0">
                  <c:v>-2.7344999999999997</c:v>
                </c:pt>
                <c:pt idx="71" formatCode="0.0">
                  <c:v>-3.2202599999999997</c:v>
                </c:pt>
                <c:pt idx="72" formatCode="0.0">
                  <c:v>-2.3566400000000001</c:v>
                </c:pt>
                <c:pt idx="73" formatCode="0.0">
                  <c:v>-2.2596400000000001</c:v>
                </c:pt>
                <c:pt idx="74" formatCode="0.0">
                  <c:v>-0.35349999999999965</c:v>
                </c:pt>
                <c:pt idx="75" formatCode="0.0">
                  <c:v>-0.64113999999999982</c:v>
                </c:pt>
                <c:pt idx="76" formatCode="0.0">
                  <c:v>-1.0436599999999998</c:v>
                </c:pt>
                <c:pt idx="77" formatCode="0.0">
                  <c:v>-1.6549399999999999</c:v>
                </c:pt>
                <c:pt idx="78" formatCode="0.0">
                  <c:v>-0.63706000000000018</c:v>
                </c:pt>
                <c:pt idx="79" formatCode="0.0">
                  <c:v>-0.56884000000000001</c:v>
                </c:pt>
                <c:pt idx="80" formatCode="0.0">
                  <c:v>0.13811999999999994</c:v>
                </c:pt>
                <c:pt idx="81" formatCode="0.0">
                  <c:v>-1.040000000000001E-2</c:v>
                </c:pt>
                <c:pt idx="82" formatCode="0.0">
                  <c:v>-0.29776000000000008</c:v>
                </c:pt>
                <c:pt idx="83" formatCode="0.0">
                  <c:v>-0.26223999999999997</c:v>
                </c:pt>
                <c:pt idx="84" formatCode="0.0">
                  <c:v>-0.90710000000000013</c:v>
                </c:pt>
                <c:pt idx="85" formatCode="0.0">
                  <c:v>-1.91266</c:v>
                </c:pt>
                <c:pt idx="86" formatCode="0.0">
                  <c:v>-1.7282599999999999</c:v>
                </c:pt>
                <c:pt idx="87" formatCode="0.0">
                  <c:v>-2.0047000000000001</c:v>
                </c:pt>
                <c:pt idx="88" formatCode="0.0">
                  <c:v>-3.4316599999999999</c:v>
                </c:pt>
                <c:pt idx="89" formatCode="0.0">
                  <c:v>-3.3944999999999999</c:v>
                </c:pt>
                <c:pt idx="90" formatCode="0.0">
                  <c:v>-3.4755399999999996</c:v>
                </c:pt>
                <c:pt idx="91" formatCode="0.0">
                  <c:v>-3.4492800000000003</c:v>
                </c:pt>
                <c:pt idx="92" formatCode="0.0">
                  <c:v>-4.3765000000000001</c:v>
                </c:pt>
                <c:pt idx="93" formatCode="0.0">
                  <c:v>-5.4277999999999995</c:v>
                </c:pt>
                <c:pt idx="94" formatCode="0.0">
                  <c:v>-5.5945799999999997</c:v>
                </c:pt>
                <c:pt idx="95" formatCode="0.0">
                  <c:v>-5.1670999999999996</c:v>
                </c:pt>
                <c:pt idx="96" formatCode="0.0">
                  <c:v>-5.9655800000000001</c:v>
                </c:pt>
                <c:pt idx="97" formatCode="0.0">
                  <c:v>-6.2726199999999999</c:v>
                </c:pt>
                <c:pt idx="98" formatCode="0.0">
                  <c:v>-6.4677600000000002</c:v>
                </c:pt>
                <c:pt idx="99" formatCode="0.0">
                  <c:v>-5.7106799999999991</c:v>
                </c:pt>
                <c:pt idx="100" formatCode="0.0">
                  <c:v>-5.3483600000000004</c:v>
                </c:pt>
                <c:pt idx="101" formatCode="0.0">
                  <c:v>-4.3135599999999998</c:v>
                </c:pt>
                <c:pt idx="102" formatCode="0.0">
                  <c:v>-3.9821</c:v>
                </c:pt>
                <c:pt idx="103" formatCode="0.0">
                  <c:v>-2.79366</c:v>
                </c:pt>
                <c:pt idx="104" formatCode="0.0">
                  <c:v>-3.3379799999999995</c:v>
                </c:pt>
                <c:pt idx="105" formatCode="0.0">
                  <c:v>-3.2620199999999997</c:v>
                </c:pt>
                <c:pt idx="106" formatCode="0.0">
                  <c:v>-2.08934</c:v>
                </c:pt>
                <c:pt idx="107" formatCode="0.0">
                  <c:v>-2.06576</c:v>
                </c:pt>
                <c:pt idx="108" formatCode="0.0">
                  <c:v>-0.94184000000000023</c:v>
                </c:pt>
                <c:pt idx="109" formatCode="0.0">
                  <c:v>-2.1736600000000004</c:v>
                </c:pt>
                <c:pt idx="110" formatCode="0.0">
                  <c:v>-2.1351399999999998</c:v>
                </c:pt>
                <c:pt idx="111" formatCode="0.0">
                  <c:v>-3.9835599999999993</c:v>
                </c:pt>
                <c:pt idx="112" formatCode="0.0">
                  <c:v>-4.1072199999999999</c:v>
                </c:pt>
                <c:pt idx="113" formatCode="0.0">
                  <c:v>-3.8100800000000006</c:v>
                </c:pt>
                <c:pt idx="114" formatCode="0.0">
                  <c:v>-3.5363000000000007</c:v>
                </c:pt>
                <c:pt idx="115" formatCode="0.0">
                  <c:v>-4.2291800000000004</c:v>
                </c:pt>
                <c:pt idx="116" formatCode="0.0">
                  <c:v>-5.6494400000000002</c:v>
                </c:pt>
                <c:pt idx="117" formatCode="0.0">
                  <c:v>-5.6118399999999991</c:v>
                </c:pt>
                <c:pt idx="118" formatCode="0.0">
                  <c:v>-6.4617599999999999</c:v>
                </c:pt>
                <c:pt idx="119" formatCode="0.0">
                  <c:v>-6.1395</c:v>
                </c:pt>
                <c:pt idx="120" formatCode="0.0">
                  <c:v>-7.6382400000000015</c:v>
                </c:pt>
                <c:pt idx="121" formatCode="0.0">
                  <c:v>-6.5085999999999995</c:v>
                </c:pt>
                <c:pt idx="122" formatCode="0.0">
                  <c:v>-6.0258799999999999</c:v>
                </c:pt>
                <c:pt idx="123" formatCode="0.0">
                  <c:v>-7.110380000000001</c:v>
                </c:pt>
                <c:pt idx="124" formatCode="0.0">
                  <c:v>-6.688159999999999</c:v>
                </c:pt>
                <c:pt idx="125" formatCode="0.0">
                  <c:v>-6.43614</c:v>
                </c:pt>
                <c:pt idx="126" formatCode="0.0">
                  <c:v>-6.0191599999999994</c:v>
                </c:pt>
                <c:pt idx="127" formatCode="0.0">
                  <c:v>-7.3696399999999995</c:v>
                </c:pt>
                <c:pt idx="128" formatCode="0.0">
                  <c:v>-6.9073599999999997</c:v>
                </c:pt>
                <c:pt idx="129" formatCode="0.0">
                  <c:v>-7.5065</c:v>
                </c:pt>
                <c:pt idx="130" formatCode="0.0">
                  <c:v>-6.9958200000000001</c:v>
                </c:pt>
                <c:pt idx="131" formatCode="0.0">
                  <c:v>-7.7160799999999998</c:v>
                </c:pt>
                <c:pt idx="132" formatCode="0.0">
                  <c:v>-8.7144200000000005</c:v>
                </c:pt>
                <c:pt idx="133" formatCode="0.0">
                  <c:v>-8.489980000000001</c:v>
                </c:pt>
                <c:pt idx="134" formatCode="0.0">
                  <c:v>-8.8805000000000014</c:v>
                </c:pt>
                <c:pt idx="135" formatCode="0.0">
                  <c:v>-9.0961199999999991</c:v>
                </c:pt>
                <c:pt idx="136" formatCode="0.0">
                  <c:v>-8.2787399999999991</c:v>
                </c:pt>
                <c:pt idx="137" formatCode="0.0">
                  <c:v>-6.8436600000000016</c:v>
                </c:pt>
                <c:pt idx="138" formatCode="0.0">
                  <c:v>-7.3812999999999986</c:v>
                </c:pt>
                <c:pt idx="139" formatCode="0.0">
                  <c:v>-7.1888800000000002</c:v>
                </c:pt>
                <c:pt idx="140" formatCode="0.0">
                  <c:v>-7.2840600000000011</c:v>
                </c:pt>
                <c:pt idx="141" formatCode="0.0">
                  <c:v>-7.9091200000000015</c:v>
                </c:pt>
                <c:pt idx="142" formatCode="0.0">
                  <c:v>-7.2358199999999995</c:v>
                </c:pt>
                <c:pt idx="143" formatCode="0.0">
                  <c:v>-7.0433800000000018</c:v>
                </c:pt>
                <c:pt idx="144" formatCode="0.0">
                  <c:v>-7.4476399999999998</c:v>
                </c:pt>
                <c:pt idx="145" formatCode="0.0">
                  <c:v>-7.2018400000000016</c:v>
                </c:pt>
                <c:pt idx="146" formatCode="0.0">
                  <c:v>-7.0582599999999998</c:v>
                </c:pt>
                <c:pt idx="147" formatCode="0.0">
                  <c:v>-7.4665800000000004</c:v>
                </c:pt>
                <c:pt idx="148" formatCode="0.0">
                  <c:v>-7.66404</c:v>
                </c:pt>
                <c:pt idx="149" formatCode="0.0">
                  <c:v>-7.4753400000000001</c:v>
                </c:pt>
                <c:pt idx="150" formatCode="0.0">
                  <c:v>-7.3534199999999998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02-9D9C-4BBE2A62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0"/>
        <c:tickMarkSkip val="1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Δ %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Precipitación media mensual 1995-2014 (ensamble)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'Ciclo estacional'!$C$4</c:f>
              <c:strCache>
                <c:ptCount val="1"/>
                <c:pt idx="0">
                  <c:v>Precip. base (mm/día)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'Ciclo estacional'!$A$5:$A$16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'Ciclo estacional'!$C$5:$C$16</c:f>
              <c:numCache>
                <c:formatCode>0.00</c:formatCode>
                <c:ptCount val="12"/>
                <c:pt idx="0">
                  <c:v>0.53600000000000003</c:v>
                </c:pt>
                <c:pt idx="1">
                  <c:v>0.98899999999999999</c:v>
                </c:pt>
                <c:pt idx="2">
                  <c:v>2.375</c:v>
                </c:pt>
                <c:pt idx="3">
                  <c:v>6.4429999999999996</c:v>
                </c:pt>
                <c:pt idx="4">
                  <c:v>9.73</c:v>
                </c:pt>
                <c:pt idx="5">
                  <c:v>9.86</c:v>
                </c:pt>
                <c:pt idx="6">
                  <c:v>8.8149999999999995</c:v>
                </c:pt>
                <c:pt idx="7">
                  <c:v>7.5469999999999997</c:v>
                </c:pt>
                <c:pt idx="8">
                  <c:v>7.2809999999999997</c:v>
                </c:pt>
                <c:pt idx="9">
                  <c:v>7.99</c:v>
                </c:pt>
                <c:pt idx="10">
                  <c:v>6.3380000000000001</c:v>
                </c:pt>
                <c:pt idx="11">
                  <c:v>1.363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3C-4EAE-BF9F-5B31BFFE8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mm/día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Cambio mensual de temperatura, largo plazo (2081-2100)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'Ciclo estacional'!$G$4</c:f>
              <c:strCache>
                <c:ptCount val="1"/>
                <c:pt idx="0">
                  <c:v>Δ°C SSP1-2.6 Largo</c:v>
                </c:pt>
              </c:strCache>
            </c:strRef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strRef>
              <c:f>'Ciclo estacional'!$A$5:$A$16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'Ciclo estacional'!$G$5:$G$16</c:f>
              <c:numCache>
                <c:formatCode>0.00</c:formatCode>
                <c:ptCount val="12"/>
                <c:pt idx="0">
                  <c:v>1.0880000000000001</c:v>
                </c:pt>
                <c:pt idx="1">
                  <c:v>1.167</c:v>
                </c:pt>
                <c:pt idx="2">
                  <c:v>1.2030000000000001</c:v>
                </c:pt>
                <c:pt idx="3">
                  <c:v>1.0529999999999999</c:v>
                </c:pt>
                <c:pt idx="4">
                  <c:v>1.0980000000000001</c:v>
                </c:pt>
                <c:pt idx="5">
                  <c:v>1.113</c:v>
                </c:pt>
                <c:pt idx="6">
                  <c:v>0.91</c:v>
                </c:pt>
                <c:pt idx="7">
                  <c:v>1.028</c:v>
                </c:pt>
                <c:pt idx="8">
                  <c:v>1.0900000000000001</c:v>
                </c:pt>
                <c:pt idx="9">
                  <c:v>0.97899999999999998</c:v>
                </c:pt>
                <c:pt idx="10">
                  <c:v>0.97399999999999998</c:v>
                </c:pt>
                <c:pt idx="11">
                  <c:v>1.0940000000000001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B-4342-B556-B1898CB9E3BA}"/>
            </c:ext>
          </c:extLst>
        </c:ser>
        <c:ser>
          <c:idx val="1"/>
          <c:order val="1"/>
          <c:tx>
            <c:strRef>
              <c:f>'Ciclo estacional'!$J$4</c:f>
              <c:strCache>
                <c:ptCount val="1"/>
                <c:pt idx="0">
                  <c:v>Δ°C SSP2-4.5 Largo</c:v>
                </c:pt>
              </c:strCache>
            </c:strRef>
          </c:tx>
          <c:spPr>
            <a:ln w="22000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strRef>
              <c:f>'Ciclo estacional'!$A$5:$A$16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'Ciclo estacional'!$J$5:$J$16</c:f>
              <c:numCache>
                <c:formatCode>0.00</c:formatCode>
                <c:ptCount val="12"/>
                <c:pt idx="0">
                  <c:v>2.3969999999999998</c:v>
                </c:pt>
                <c:pt idx="1">
                  <c:v>2.39</c:v>
                </c:pt>
                <c:pt idx="2">
                  <c:v>2.0590000000000002</c:v>
                </c:pt>
                <c:pt idx="3">
                  <c:v>2.0070000000000001</c:v>
                </c:pt>
                <c:pt idx="4">
                  <c:v>1.9279999999999999</c:v>
                </c:pt>
                <c:pt idx="5">
                  <c:v>2.0529999999999999</c:v>
                </c:pt>
                <c:pt idx="6">
                  <c:v>2.0030000000000001</c:v>
                </c:pt>
                <c:pt idx="7">
                  <c:v>2.0739999999999998</c:v>
                </c:pt>
                <c:pt idx="8">
                  <c:v>2.2210000000000001</c:v>
                </c:pt>
                <c:pt idx="9">
                  <c:v>2.1709999999999998</c:v>
                </c:pt>
                <c:pt idx="10">
                  <c:v>1.9990000000000001</c:v>
                </c:pt>
                <c:pt idx="11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B-4342-B556-B1898CB9E3BA}"/>
            </c:ext>
          </c:extLst>
        </c:ser>
        <c:ser>
          <c:idx val="2"/>
          <c:order val="2"/>
          <c:tx>
            <c:strRef>
              <c:f>'Ciclo estacional'!$M$4</c:f>
              <c:strCache>
                <c:ptCount val="1"/>
                <c:pt idx="0">
                  <c:v>Δ°C SSP5-8.5 Largo</c:v>
                </c:pt>
              </c:strCache>
            </c:strRef>
          </c:tx>
          <c:spPr>
            <a:ln w="22000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strRef>
              <c:f>'Ciclo estacional'!$A$5:$A$16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'Ciclo estacional'!$M$5:$M$16</c:f>
              <c:numCache>
                <c:formatCode>0.00</c:formatCode>
                <c:ptCount val="12"/>
                <c:pt idx="0">
                  <c:v>5.3419999999999996</c:v>
                </c:pt>
                <c:pt idx="1">
                  <c:v>5.4009999999999998</c:v>
                </c:pt>
                <c:pt idx="2">
                  <c:v>5.0490000000000004</c:v>
                </c:pt>
                <c:pt idx="3">
                  <c:v>4.1929999999999996</c:v>
                </c:pt>
                <c:pt idx="4">
                  <c:v>3.8769999999999998</c:v>
                </c:pt>
                <c:pt idx="5">
                  <c:v>3.9079999999999999</c:v>
                </c:pt>
                <c:pt idx="6">
                  <c:v>4.0010000000000003</c:v>
                </c:pt>
                <c:pt idx="7">
                  <c:v>4.3419999999999996</c:v>
                </c:pt>
                <c:pt idx="8">
                  <c:v>4.7640000000000002</c:v>
                </c:pt>
                <c:pt idx="9">
                  <c:v>4.7610000000000001</c:v>
                </c:pt>
                <c:pt idx="10">
                  <c:v>4.32</c:v>
                </c:pt>
                <c:pt idx="11">
                  <c:v>4.9340000000000002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8B-4342-B556-B1898CB9E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Δ °C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Cambio mensual de precipitación, largo plazo (2081-2100)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'Ciclo estacional'!$Q$4</c:f>
              <c:strCache>
                <c:ptCount val="1"/>
                <c:pt idx="0">
                  <c:v>Δ% SSP1-2.6 Largo</c:v>
                </c:pt>
              </c:strCache>
            </c:strRef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strRef>
              <c:f>'Ciclo estacional'!$A$5:$A$16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'Ciclo estacional'!$Q$5:$Q$16</c:f>
              <c:numCache>
                <c:formatCode>0.0</c:formatCode>
                <c:ptCount val="12"/>
                <c:pt idx="0">
                  <c:v>51.63</c:v>
                </c:pt>
                <c:pt idx="1">
                  <c:v>15.56</c:v>
                </c:pt>
                <c:pt idx="2">
                  <c:v>12.54</c:v>
                </c:pt>
                <c:pt idx="3">
                  <c:v>7.74</c:v>
                </c:pt>
                <c:pt idx="4">
                  <c:v>5.56</c:v>
                </c:pt>
                <c:pt idx="5">
                  <c:v>9.1</c:v>
                </c:pt>
                <c:pt idx="6">
                  <c:v>-2.42</c:v>
                </c:pt>
                <c:pt idx="7">
                  <c:v>-4.1399999999999997</c:v>
                </c:pt>
                <c:pt idx="8">
                  <c:v>-9.7899999999999991</c:v>
                </c:pt>
                <c:pt idx="9">
                  <c:v>-3.66</c:v>
                </c:pt>
                <c:pt idx="10">
                  <c:v>4.13</c:v>
                </c:pt>
                <c:pt idx="11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B-4AFF-8AFF-C9B0A9BE6079}"/>
            </c:ext>
          </c:extLst>
        </c:ser>
        <c:ser>
          <c:idx val="1"/>
          <c:order val="1"/>
          <c:tx>
            <c:strRef>
              <c:f>'Ciclo estacional'!$T$4</c:f>
              <c:strCache>
                <c:ptCount val="1"/>
                <c:pt idx="0">
                  <c:v>Δ% SSP2-4.5 Largo</c:v>
                </c:pt>
              </c:strCache>
            </c:strRef>
          </c:tx>
          <c:spPr>
            <a:ln w="22000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strRef>
              <c:f>'Ciclo estacional'!$A$5:$A$16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'Ciclo estacional'!$T$5:$T$16</c:f>
              <c:numCache>
                <c:formatCode>0.0</c:formatCode>
                <c:ptCount val="12"/>
                <c:pt idx="0">
                  <c:v>8.8000000000000007</c:v>
                </c:pt>
                <c:pt idx="1">
                  <c:v>24.77</c:v>
                </c:pt>
                <c:pt idx="2">
                  <c:v>42.2</c:v>
                </c:pt>
                <c:pt idx="3">
                  <c:v>10.67</c:v>
                </c:pt>
                <c:pt idx="4">
                  <c:v>9.16</c:v>
                </c:pt>
                <c:pt idx="5">
                  <c:v>7.85</c:v>
                </c:pt>
                <c:pt idx="6">
                  <c:v>-1.82</c:v>
                </c:pt>
                <c:pt idx="7">
                  <c:v>-10.44</c:v>
                </c:pt>
                <c:pt idx="8">
                  <c:v>-19.190000000000001</c:v>
                </c:pt>
                <c:pt idx="9">
                  <c:v>-17.78</c:v>
                </c:pt>
                <c:pt idx="10">
                  <c:v>2.89</c:v>
                </c:pt>
                <c:pt idx="11">
                  <c:v>52.48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0B-4AFF-8AFF-C9B0A9BE6079}"/>
            </c:ext>
          </c:extLst>
        </c:ser>
        <c:ser>
          <c:idx val="2"/>
          <c:order val="2"/>
          <c:tx>
            <c:strRef>
              <c:f>'Ciclo estacional'!$W$4</c:f>
              <c:strCache>
                <c:ptCount val="1"/>
                <c:pt idx="0">
                  <c:v>Δ% SSP5-8.5 Largo</c:v>
                </c:pt>
              </c:strCache>
            </c:strRef>
          </c:tx>
          <c:spPr>
            <a:ln w="22000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strRef>
              <c:f>'Ciclo estacional'!$A$5:$A$16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'Ciclo estacional'!$W$5:$W$16</c:f>
              <c:numCache>
                <c:formatCode>0.0</c:formatCode>
                <c:ptCount val="12"/>
                <c:pt idx="0">
                  <c:v>-4.28</c:v>
                </c:pt>
                <c:pt idx="1">
                  <c:v>11.53</c:v>
                </c:pt>
                <c:pt idx="2">
                  <c:v>20.59</c:v>
                </c:pt>
                <c:pt idx="3">
                  <c:v>3.8</c:v>
                </c:pt>
                <c:pt idx="4">
                  <c:v>4.3499999999999996</c:v>
                </c:pt>
                <c:pt idx="5">
                  <c:v>10.36</c:v>
                </c:pt>
                <c:pt idx="6">
                  <c:v>1.75</c:v>
                </c:pt>
                <c:pt idx="7">
                  <c:v>-20.21</c:v>
                </c:pt>
                <c:pt idx="8">
                  <c:v>-36.76</c:v>
                </c:pt>
                <c:pt idx="9">
                  <c:v>-35.380000000000003</c:v>
                </c:pt>
                <c:pt idx="10">
                  <c:v>-13.05</c:v>
                </c:pt>
                <c:pt idx="11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0B-4AFF-8AFF-C9B0A9BE6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Δ %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Ciclo estacional de temperatura 1995-2014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'Comparación obs'!$B$38</c:f>
              <c:strCache>
                <c:ptCount val="1"/>
                <c:pt idx="0">
                  <c:v>T modelos (°C)</c:v>
                </c:pt>
              </c:strCache>
            </c:strRef>
          </c:tx>
          <c:spPr>
            <a:ln w="28000">
              <a:solidFill>
                <a:srgbClr val="0B0B0B"/>
              </a:solidFill>
              <a:prstDash val="dash"/>
            </a:ln>
          </c:spPr>
          <c:marker>
            <c:symbol val="none"/>
          </c:marker>
          <c:cat>
            <c:strRef>
              <c:f>'Comparación obs'!$A$39:$A$50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'Comparación obs'!$B$39:$B$50</c:f>
              <c:numCache>
                <c:formatCode>0.0</c:formatCode>
                <c:ptCount val="12"/>
                <c:pt idx="0">
                  <c:v>23.92</c:v>
                </c:pt>
                <c:pt idx="1">
                  <c:v>25.23</c:v>
                </c:pt>
                <c:pt idx="2">
                  <c:v>25.75</c:v>
                </c:pt>
                <c:pt idx="3">
                  <c:v>24.61</c:v>
                </c:pt>
                <c:pt idx="4">
                  <c:v>23.08</c:v>
                </c:pt>
                <c:pt idx="5">
                  <c:v>22.14</c:v>
                </c:pt>
                <c:pt idx="6">
                  <c:v>21.98</c:v>
                </c:pt>
                <c:pt idx="7">
                  <c:v>22.71</c:v>
                </c:pt>
                <c:pt idx="8">
                  <c:v>23.57</c:v>
                </c:pt>
                <c:pt idx="9">
                  <c:v>23.72</c:v>
                </c:pt>
                <c:pt idx="10">
                  <c:v>23.5</c:v>
                </c:pt>
                <c:pt idx="11">
                  <c:v>23.22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D-4A45-A100-C8DC29793270}"/>
            </c:ext>
          </c:extLst>
        </c:ser>
        <c:ser>
          <c:idx val="1"/>
          <c:order val="1"/>
          <c:tx>
            <c:strRef>
              <c:f>'Comparación obs'!$C$38</c:f>
              <c:strCache>
                <c:ptCount val="1"/>
                <c:pt idx="0">
                  <c:v>T ERA5 (°C)</c:v>
                </c:pt>
              </c:strCache>
            </c:strRef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strRef>
              <c:f>'Comparación obs'!$A$39:$A$50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'Comparación obs'!$C$39:$C$50</c:f>
              <c:numCache>
                <c:formatCode>0.0</c:formatCode>
                <c:ptCount val="12"/>
                <c:pt idx="0">
                  <c:v>24.76</c:v>
                </c:pt>
                <c:pt idx="1">
                  <c:v>25.12</c:v>
                </c:pt>
                <c:pt idx="2">
                  <c:v>24.42</c:v>
                </c:pt>
                <c:pt idx="3">
                  <c:v>23.69</c:v>
                </c:pt>
                <c:pt idx="4">
                  <c:v>23.2</c:v>
                </c:pt>
                <c:pt idx="5">
                  <c:v>22.61</c:v>
                </c:pt>
                <c:pt idx="6">
                  <c:v>22.39</c:v>
                </c:pt>
                <c:pt idx="7">
                  <c:v>22.89</c:v>
                </c:pt>
                <c:pt idx="8">
                  <c:v>23.35</c:v>
                </c:pt>
                <c:pt idx="9">
                  <c:v>23.7</c:v>
                </c:pt>
                <c:pt idx="10">
                  <c:v>23.76</c:v>
                </c:pt>
                <c:pt idx="11">
                  <c:v>23.95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3D-4A45-A100-C8DC29793270}"/>
            </c:ext>
          </c:extLst>
        </c:ser>
        <c:ser>
          <c:idx val="2"/>
          <c:order val="2"/>
          <c:tx>
            <c:strRef>
              <c:f>'Comparación obs'!$D$38</c:f>
              <c:strCache>
                <c:ptCount val="1"/>
                <c:pt idx="0">
                  <c:v>T IDEAM aprox. (°C)</c:v>
                </c:pt>
              </c:strCache>
            </c:strRef>
          </c:tx>
          <c:spPr>
            <a:ln w="22000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strRef>
              <c:f>'Comparación obs'!$A$39:$A$50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'Comparación obs'!$D$39:$D$50</c:f>
              <c:numCache>
                <c:formatCode>0.0</c:formatCode>
                <c:ptCount val="12"/>
                <c:pt idx="0">
                  <c:v>26.75</c:v>
                </c:pt>
                <c:pt idx="1">
                  <c:v>27.08</c:v>
                </c:pt>
                <c:pt idx="2">
                  <c:v>26.83</c:v>
                </c:pt>
                <c:pt idx="3">
                  <c:v>26.17</c:v>
                </c:pt>
                <c:pt idx="4">
                  <c:v>25.77</c:v>
                </c:pt>
                <c:pt idx="5">
                  <c:v>25.24</c:v>
                </c:pt>
                <c:pt idx="6">
                  <c:v>25.11</c:v>
                </c:pt>
                <c:pt idx="7">
                  <c:v>25.53</c:v>
                </c:pt>
                <c:pt idx="8">
                  <c:v>25.97</c:v>
                </c:pt>
                <c:pt idx="9">
                  <c:v>26.24</c:v>
                </c:pt>
                <c:pt idx="10">
                  <c:v>26.27</c:v>
                </c:pt>
                <c:pt idx="11">
                  <c:v>26.37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3D-4A45-A100-C8DC29793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°C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Ciclo estacional de precipitación 1995-2014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'Comparación obs'!$E$38</c:f>
              <c:strCache>
                <c:ptCount val="1"/>
                <c:pt idx="0">
                  <c:v>P modelos (mm/mes)</c:v>
                </c:pt>
              </c:strCache>
            </c:strRef>
          </c:tx>
          <c:spPr>
            <a:ln w="28000">
              <a:solidFill>
                <a:srgbClr val="0B0B0B"/>
              </a:solidFill>
              <a:prstDash val="dash"/>
            </a:ln>
          </c:spPr>
          <c:marker>
            <c:symbol val="none"/>
          </c:marker>
          <c:cat>
            <c:strRef>
              <c:f>'Comparación obs'!$A$39:$A$50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'Comparación obs'!$E$39:$E$50</c:f>
              <c:numCache>
                <c:formatCode>0.0</c:formatCode>
                <c:ptCount val="12"/>
                <c:pt idx="0">
                  <c:v>16.62</c:v>
                </c:pt>
                <c:pt idx="1">
                  <c:v>27.94</c:v>
                </c:pt>
                <c:pt idx="2">
                  <c:v>73.63</c:v>
                </c:pt>
                <c:pt idx="3">
                  <c:v>193.29</c:v>
                </c:pt>
                <c:pt idx="4">
                  <c:v>301.62</c:v>
                </c:pt>
                <c:pt idx="5">
                  <c:v>295.79000000000002</c:v>
                </c:pt>
                <c:pt idx="6">
                  <c:v>273.27</c:v>
                </c:pt>
                <c:pt idx="7">
                  <c:v>233.96</c:v>
                </c:pt>
                <c:pt idx="8">
                  <c:v>218.42</c:v>
                </c:pt>
                <c:pt idx="9">
                  <c:v>247.69</c:v>
                </c:pt>
                <c:pt idx="10">
                  <c:v>190.14</c:v>
                </c:pt>
                <c:pt idx="11">
                  <c:v>42.24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2-447A-9627-ED3E30804381}"/>
            </c:ext>
          </c:extLst>
        </c:ser>
        <c:ser>
          <c:idx val="1"/>
          <c:order val="1"/>
          <c:tx>
            <c:strRef>
              <c:f>'Comparación obs'!$F$38</c:f>
              <c:strCache>
                <c:ptCount val="1"/>
                <c:pt idx="0">
                  <c:v>P ERA5 (mm/mes)</c:v>
                </c:pt>
              </c:strCache>
            </c:strRef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strRef>
              <c:f>'Comparación obs'!$A$39:$A$50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'Comparación obs'!$F$39:$F$50</c:f>
              <c:numCache>
                <c:formatCode>0.0</c:formatCode>
                <c:ptCount val="12"/>
                <c:pt idx="0">
                  <c:v>65.92</c:v>
                </c:pt>
                <c:pt idx="1">
                  <c:v>104.6</c:v>
                </c:pt>
                <c:pt idx="2">
                  <c:v>201.8</c:v>
                </c:pt>
                <c:pt idx="3">
                  <c:v>324.56</c:v>
                </c:pt>
                <c:pt idx="4">
                  <c:v>351.74</c:v>
                </c:pt>
                <c:pt idx="5">
                  <c:v>318.52</c:v>
                </c:pt>
                <c:pt idx="6">
                  <c:v>285.52999999999997</c:v>
                </c:pt>
                <c:pt idx="7">
                  <c:v>218.07</c:v>
                </c:pt>
                <c:pt idx="8">
                  <c:v>202.2</c:v>
                </c:pt>
                <c:pt idx="9">
                  <c:v>224.15</c:v>
                </c:pt>
                <c:pt idx="10">
                  <c:v>202.29</c:v>
                </c:pt>
                <c:pt idx="11">
                  <c:v>128.94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2-447A-9627-ED3E30804381}"/>
            </c:ext>
          </c:extLst>
        </c:ser>
        <c:ser>
          <c:idx val="2"/>
          <c:order val="2"/>
          <c:tx>
            <c:strRef>
              <c:f>'Comparación obs'!$G$38</c:f>
              <c:strCache>
                <c:ptCount val="1"/>
                <c:pt idx="0">
                  <c:v>P CHIRPS (mm/mes)</c:v>
                </c:pt>
              </c:strCache>
            </c:strRef>
          </c:tx>
          <c:spPr>
            <a:ln w="22000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strRef>
              <c:f>'Comparación obs'!$A$39:$A$50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'Comparación obs'!$G$39:$G$50</c:f>
              <c:numCache>
                <c:formatCode>0.0</c:formatCode>
                <c:ptCount val="12"/>
                <c:pt idx="0">
                  <c:v>41</c:v>
                </c:pt>
                <c:pt idx="1">
                  <c:v>79.41</c:v>
                </c:pt>
                <c:pt idx="2">
                  <c:v>166.43</c:v>
                </c:pt>
                <c:pt idx="3">
                  <c:v>320.68</c:v>
                </c:pt>
                <c:pt idx="4">
                  <c:v>371.72</c:v>
                </c:pt>
                <c:pt idx="5">
                  <c:v>352.63</c:v>
                </c:pt>
                <c:pt idx="6">
                  <c:v>307</c:v>
                </c:pt>
                <c:pt idx="7">
                  <c:v>256.86</c:v>
                </c:pt>
                <c:pt idx="8">
                  <c:v>236</c:v>
                </c:pt>
                <c:pt idx="9">
                  <c:v>260.39999999999998</c:v>
                </c:pt>
                <c:pt idx="10">
                  <c:v>212.08</c:v>
                </c:pt>
                <c:pt idx="11">
                  <c:v>111.78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82-447A-9627-ED3E30804381}"/>
            </c:ext>
          </c:extLst>
        </c:ser>
        <c:ser>
          <c:idx val="3"/>
          <c:order val="3"/>
          <c:tx>
            <c:strRef>
              <c:f>'Comparación obs'!$H$38</c:f>
              <c:strCache>
                <c:ptCount val="1"/>
                <c:pt idx="0">
                  <c:v>P IDEAM (mm/mes)</c:v>
                </c:pt>
              </c:strCache>
            </c:strRef>
          </c:tx>
          <c:spPr>
            <a:ln w="22000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strRef>
              <c:f>'Comparación obs'!$A$39:$A$50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'Comparación obs'!$H$39:$H$50</c:f>
              <c:numCache>
                <c:formatCode>0.0</c:formatCode>
                <c:ptCount val="12"/>
                <c:pt idx="0">
                  <c:v>33.630000000000003</c:v>
                </c:pt>
                <c:pt idx="1">
                  <c:v>81.64</c:v>
                </c:pt>
                <c:pt idx="2">
                  <c:v>195.67</c:v>
                </c:pt>
                <c:pt idx="3">
                  <c:v>387</c:v>
                </c:pt>
                <c:pt idx="4">
                  <c:v>441.55</c:v>
                </c:pt>
                <c:pt idx="5">
                  <c:v>409</c:v>
                </c:pt>
                <c:pt idx="6">
                  <c:v>328.34</c:v>
                </c:pt>
                <c:pt idx="7">
                  <c:v>259.51</c:v>
                </c:pt>
                <c:pt idx="8">
                  <c:v>266.32</c:v>
                </c:pt>
                <c:pt idx="9">
                  <c:v>298.76</c:v>
                </c:pt>
                <c:pt idx="10">
                  <c:v>238.92</c:v>
                </c:pt>
                <c:pt idx="11">
                  <c:v>104.42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82-447A-9627-ED3E30804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mm/mes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Temperatura media anual proyectada (ajustada con ERA5)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'Proyección ajustada'!$B$36</c:f>
              <c:strCache>
                <c:ptCount val="1"/>
                <c:pt idx="0">
                  <c:v>SSP1-2.6 (bajas)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0"/>
          <c:cat>
            <c:strRef>
              <c:f>'Proyección ajustada'!$A$37:$A$40</c:f>
              <c:strCache>
                <c:ptCount val="4"/>
                <c:pt idx="0">
                  <c:v>Observado 1995-2014</c:v>
                </c:pt>
                <c:pt idx="1">
                  <c:v>Corto 2021-2040</c:v>
                </c:pt>
                <c:pt idx="2">
                  <c:v>Mediano 2041-2060</c:v>
                </c:pt>
                <c:pt idx="3">
                  <c:v>Largo 2081-2100</c:v>
                </c:pt>
              </c:strCache>
            </c:strRef>
          </c:cat>
          <c:val>
            <c:numRef>
              <c:f>'Proyección ajustada'!$B$37:$B$40</c:f>
              <c:numCache>
                <c:formatCode>0.00</c:formatCode>
                <c:ptCount val="4"/>
                <c:pt idx="0">
                  <c:v>23.65</c:v>
                </c:pt>
                <c:pt idx="1">
                  <c:v>24.386000000000003</c:v>
                </c:pt>
                <c:pt idx="2">
                  <c:v>24.713999999999999</c:v>
                </c:pt>
                <c:pt idx="3">
                  <c:v>24.72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2-4162-B6F8-67CF5E5334D4}"/>
            </c:ext>
          </c:extLst>
        </c:ser>
        <c:ser>
          <c:idx val="1"/>
          <c:order val="1"/>
          <c:tx>
            <c:strRef>
              <c:f>'Proyección ajustada'!$C$36</c:f>
              <c:strCache>
                <c:ptCount val="1"/>
                <c:pt idx="0">
                  <c:v>SSP2-4.5 (medias)</c:v>
                </c:pt>
              </c:strCache>
            </c:strRef>
          </c:tx>
          <c: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c:spPr>
          <c:invertIfNegative val="0"/>
          <c:cat>
            <c:strRef>
              <c:f>'Proyección ajustada'!$A$37:$A$40</c:f>
              <c:strCache>
                <c:ptCount val="4"/>
                <c:pt idx="0">
                  <c:v>Observado 1995-2014</c:v>
                </c:pt>
                <c:pt idx="1">
                  <c:v>Corto 2021-2040</c:v>
                </c:pt>
                <c:pt idx="2">
                  <c:v>Mediano 2041-2060</c:v>
                </c:pt>
                <c:pt idx="3">
                  <c:v>Largo 2081-2100</c:v>
                </c:pt>
              </c:strCache>
            </c:strRef>
          </c:cat>
          <c:val>
            <c:numRef>
              <c:f>'Proyección ajustada'!$C$37:$C$40</c:f>
              <c:numCache>
                <c:formatCode>0.00</c:formatCode>
                <c:ptCount val="4"/>
                <c:pt idx="0">
                  <c:v>23.65</c:v>
                </c:pt>
                <c:pt idx="1">
                  <c:v>24.396000000000001</c:v>
                </c:pt>
                <c:pt idx="2">
                  <c:v>25.040000000000003</c:v>
                </c:pt>
                <c:pt idx="3">
                  <c:v>25.786000000000001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2-4162-B6F8-67CF5E5334D4}"/>
            </c:ext>
          </c:extLst>
        </c:ser>
        <c:ser>
          <c:idx val="2"/>
          <c:order val="2"/>
          <c:tx>
            <c:strRef>
              <c:f>'Proyección ajustada'!$D$36</c:f>
              <c:strCache>
                <c:ptCount val="1"/>
                <c:pt idx="0">
                  <c:v>SSP5-8.5 (altas)</c:v>
                </c:pt>
              </c:strCache>
            </c:strRef>
          </c:tx>
          <c: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c:spPr>
          <c:invertIfNegative val="0"/>
          <c:cat>
            <c:strRef>
              <c:f>'Proyección ajustada'!$A$37:$A$40</c:f>
              <c:strCache>
                <c:ptCount val="4"/>
                <c:pt idx="0">
                  <c:v>Observado 1995-2014</c:v>
                </c:pt>
                <c:pt idx="1">
                  <c:v>Corto 2021-2040</c:v>
                </c:pt>
                <c:pt idx="2">
                  <c:v>Mediano 2041-2060</c:v>
                </c:pt>
                <c:pt idx="3">
                  <c:v>Largo 2081-2100</c:v>
                </c:pt>
              </c:strCache>
            </c:strRef>
          </c:cat>
          <c:val>
            <c:numRef>
              <c:f>'Proyección ajustada'!$D$37:$D$40</c:f>
              <c:numCache>
                <c:formatCode>0.00</c:formatCode>
                <c:ptCount val="4"/>
                <c:pt idx="0">
                  <c:v>23.65</c:v>
                </c:pt>
                <c:pt idx="1">
                  <c:v>24.544</c:v>
                </c:pt>
                <c:pt idx="2">
                  <c:v>25.541999999999994</c:v>
                </c:pt>
                <c:pt idx="3">
                  <c:v>28.225999999999999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E2-4162-B6F8-67CF5E533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2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°C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Precipitación anual proyectada (ajustada con ERA5)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'Proyección ajustada'!$B$43</c:f>
              <c:strCache>
                <c:ptCount val="1"/>
                <c:pt idx="0">
                  <c:v>SSP1-2.6 (bajas)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0"/>
          <c:cat>
            <c:strRef>
              <c:f>'Proyección ajustada'!$A$44:$A$47</c:f>
              <c:strCache>
                <c:ptCount val="4"/>
                <c:pt idx="0">
                  <c:v>Observado 1995-2014</c:v>
                </c:pt>
                <c:pt idx="1">
                  <c:v>Corto 2021-2040</c:v>
                </c:pt>
                <c:pt idx="2">
                  <c:v>Mediano 2041-2060</c:v>
                </c:pt>
                <c:pt idx="3">
                  <c:v>Largo 2081-2100</c:v>
                </c:pt>
              </c:strCache>
            </c:strRef>
          </c:cat>
          <c:val>
            <c:numRef>
              <c:f>'Proyección ajustada'!$B$44:$B$47</c:f>
              <c:numCache>
                <c:formatCode>#,##0</c:formatCode>
                <c:ptCount val="4"/>
                <c:pt idx="0">
                  <c:v>2628.32</c:v>
                </c:pt>
                <c:pt idx="1">
                  <c:v>2646.8199999999997</c:v>
                </c:pt>
                <c:pt idx="2">
                  <c:v>2681.2359999999999</c:v>
                </c:pt>
                <c:pt idx="3">
                  <c:v>2683.0119999999997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2-4804-9C3B-E59F4B39627E}"/>
            </c:ext>
          </c:extLst>
        </c:ser>
        <c:ser>
          <c:idx val="1"/>
          <c:order val="1"/>
          <c:tx>
            <c:strRef>
              <c:f>'Proyección ajustada'!$C$43</c:f>
              <c:strCache>
                <c:ptCount val="1"/>
                <c:pt idx="0">
                  <c:v>SSP2-4.5 (medias)</c:v>
                </c:pt>
              </c:strCache>
            </c:strRef>
          </c:tx>
          <c: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c:spPr>
          <c:invertIfNegative val="0"/>
          <c:cat>
            <c:strRef>
              <c:f>'Proyección ajustada'!$A$44:$A$47</c:f>
              <c:strCache>
                <c:ptCount val="4"/>
                <c:pt idx="0">
                  <c:v>Observado 1995-2014</c:v>
                </c:pt>
                <c:pt idx="1">
                  <c:v>Corto 2021-2040</c:v>
                </c:pt>
                <c:pt idx="2">
                  <c:v>Mediano 2041-2060</c:v>
                </c:pt>
                <c:pt idx="3">
                  <c:v>Largo 2081-2100</c:v>
                </c:pt>
              </c:strCache>
            </c:strRef>
          </c:cat>
          <c:val>
            <c:numRef>
              <c:f>'Proyección ajustada'!$C$44:$C$47</c:f>
              <c:numCache>
                <c:formatCode>#,##0</c:formatCode>
                <c:ptCount val="4"/>
                <c:pt idx="0">
                  <c:v>2628.32</c:v>
                </c:pt>
                <c:pt idx="1">
                  <c:v>2636.7959999999998</c:v>
                </c:pt>
                <c:pt idx="2">
                  <c:v>2629.6019999999999</c:v>
                </c:pt>
                <c:pt idx="3">
                  <c:v>2640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2-4804-9C3B-E59F4B39627E}"/>
            </c:ext>
          </c:extLst>
        </c:ser>
        <c:ser>
          <c:idx val="2"/>
          <c:order val="2"/>
          <c:tx>
            <c:strRef>
              <c:f>'Proyección ajustada'!$D$43</c:f>
              <c:strCache>
                <c:ptCount val="1"/>
                <c:pt idx="0">
                  <c:v>SSP5-8.5 (altas)</c:v>
                </c:pt>
              </c:strCache>
            </c:strRef>
          </c:tx>
          <c: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c:spPr>
          <c:invertIfNegative val="0"/>
          <c:cat>
            <c:strRef>
              <c:f>'Proyección ajustada'!$A$44:$A$47</c:f>
              <c:strCache>
                <c:ptCount val="4"/>
                <c:pt idx="0">
                  <c:v>Observado 1995-2014</c:v>
                </c:pt>
                <c:pt idx="1">
                  <c:v>Corto 2021-2040</c:v>
                </c:pt>
                <c:pt idx="2">
                  <c:v>Mediano 2041-2060</c:v>
                </c:pt>
                <c:pt idx="3">
                  <c:v>Largo 2081-2100</c:v>
                </c:pt>
              </c:strCache>
            </c:strRef>
          </c:cat>
          <c:val>
            <c:numRef>
              <c:f>'Proyección ajustada'!$D$44:$D$47</c:f>
              <c:numCache>
                <c:formatCode>#,##0</c:formatCode>
                <c:ptCount val="4"/>
                <c:pt idx="0">
                  <c:v>2628.32</c:v>
                </c:pt>
                <c:pt idx="1">
                  <c:v>2592.2239999999997</c:v>
                </c:pt>
                <c:pt idx="2">
                  <c:v>2523.0640000000003</c:v>
                </c:pt>
                <c:pt idx="3">
                  <c:v>2427.2040000000002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42-4804-9C3B-E59F4B396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mm/año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Temperatura anual proyectada en año neutro, El Niño fuerte y La Niña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'ENSO (ONI)'!$D$21</c:f>
              <c:strCache>
                <c:ptCount val="1"/>
                <c:pt idx="0">
                  <c:v>T proyectada, año neutro (°C)</c:v>
                </c:pt>
              </c:strCache>
            </c:strRef>
          </c:tx>
          <c:spPr>
            <a:solidFill>
              <a:srgbClr val="898781"/>
            </a:solidFill>
            <a:ln>
              <a:solidFill>
                <a:srgbClr val="898781"/>
              </a:solidFill>
              <a:prstDash val="solid"/>
            </a:ln>
          </c:spPr>
          <c:invertIfNegative val="1"/>
          <c:cat>
            <c:strRef>
              <c:f>'ENSO (ONI)'!$G$22:$G$30</c:f>
              <c:strCache>
                <c:ptCount val="9"/>
                <c:pt idx="0">
                  <c:v>SSP1-2.6 Corto</c:v>
                </c:pt>
                <c:pt idx="1">
                  <c:v>SSP1-2.6 Mediano</c:v>
                </c:pt>
                <c:pt idx="2">
                  <c:v>SSP1-2.6 Largo</c:v>
                </c:pt>
                <c:pt idx="3">
                  <c:v>SSP2-4.5 Corto</c:v>
                </c:pt>
                <c:pt idx="4">
                  <c:v>SSP2-4.5 Mediano</c:v>
                </c:pt>
                <c:pt idx="5">
                  <c:v>SSP2-4.5 Largo</c:v>
                </c:pt>
                <c:pt idx="6">
                  <c:v>SSP5-8.5 Corto</c:v>
                </c:pt>
                <c:pt idx="7">
                  <c:v>SSP5-8.5 Mediano</c:v>
                </c:pt>
                <c:pt idx="8">
                  <c:v>SSP5-8.5 Largo</c:v>
                </c:pt>
              </c:strCache>
            </c:strRef>
          </c:cat>
          <c:val>
            <c:numRef>
              <c:f>'ENSO (ONI)'!$D$22:$D$30</c:f>
              <c:numCache>
                <c:formatCode>0.00</c:formatCode>
                <c:ptCount val="9"/>
                <c:pt idx="0">
                  <c:v>24.386000000000003</c:v>
                </c:pt>
                <c:pt idx="1">
                  <c:v>24.713999999999999</c:v>
                </c:pt>
                <c:pt idx="2">
                  <c:v>24.72</c:v>
                </c:pt>
                <c:pt idx="3">
                  <c:v>24.396000000000001</c:v>
                </c:pt>
                <c:pt idx="4">
                  <c:v>25.040000000000003</c:v>
                </c:pt>
                <c:pt idx="5">
                  <c:v>25.786000000000001</c:v>
                </c:pt>
                <c:pt idx="6">
                  <c:v>24.544</c:v>
                </c:pt>
                <c:pt idx="7">
                  <c:v>25.541999999999994</c:v>
                </c:pt>
                <c:pt idx="8">
                  <c:v>28.225999999999999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9878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46-4EE4-9325-1B4A39A881FA}"/>
            </c:ext>
          </c:extLst>
        </c:ser>
        <c:ser>
          <c:idx val="1"/>
          <c:order val="1"/>
          <c:tx>
            <c:strRef>
              <c:f>'ENSO (ONI)'!$E$21</c:f>
              <c:strCache>
                <c:ptCount val="1"/>
                <c:pt idx="0">
                  <c:v>T en año El Niño fuerte (°C)</c:v>
                </c:pt>
              </c:strCache>
            </c:strRef>
          </c:tx>
          <c:spPr>
            <a:solidFill>
              <a:srgbClr val="E34948"/>
            </a:solidFill>
            <a:ln>
              <a:solidFill>
                <a:srgbClr val="E34948"/>
              </a:solidFill>
              <a:prstDash val="solid"/>
            </a:ln>
          </c:spPr>
          <c:invertIfNegative val="1"/>
          <c:cat>
            <c:strRef>
              <c:f>'ENSO (ONI)'!$G$22:$G$30</c:f>
              <c:strCache>
                <c:ptCount val="9"/>
                <c:pt idx="0">
                  <c:v>SSP1-2.6 Corto</c:v>
                </c:pt>
                <c:pt idx="1">
                  <c:v>SSP1-2.6 Mediano</c:v>
                </c:pt>
                <c:pt idx="2">
                  <c:v>SSP1-2.6 Largo</c:v>
                </c:pt>
                <c:pt idx="3">
                  <c:v>SSP2-4.5 Corto</c:v>
                </c:pt>
                <c:pt idx="4">
                  <c:v>SSP2-4.5 Mediano</c:v>
                </c:pt>
                <c:pt idx="5">
                  <c:v>SSP2-4.5 Largo</c:v>
                </c:pt>
                <c:pt idx="6">
                  <c:v>SSP5-8.5 Corto</c:v>
                </c:pt>
                <c:pt idx="7">
                  <c:v>SSP5-8.5 Mediano</c:v>
                </c:pt>
                <c:pt idx="8">
                  <c:v>SSP5-8.5 Largo</c:v>
                </c:pt>
              </c:strCache>
            </c:strRef>
          </c:cat>
          <c:val>
            <c:numRef>
              <c:f>'ENSO (ONI)'!$E$22:$E$30</c:f>
              <c:numCache>
                <c:formatCode>0.00</c:formatCode>
                <c:ptCount val="9"/>
                <c:pt idx="0">
                  <c:v>24.767000000000003</c:v>
                </c:pt>
                <c:pt idx="1">
                  <c:v>25.094999999999999</c:v>
                </c:pt>
                <c:pt idx="2">
                  <c:v>25.100999999999999</c:v>
                </c:pt>
                <c:pt idx="3">
                  <c:v>24.777000000000001</c:v>
                </c:pt>
                <c:pt idx="4">
                  <c:v>25.421000000000003</c:v>
                </c:pt>
                <c:pt idx="5">
                  <c:v>26.167000000000002</c:v>
                </c:pt>
                <c:pt idx="6">
                  <c:v>24.925000000000001</c:v>
                </c:pt>
                <c:pt idx="7">
                  <c:v>25.922999999999995</c:v>
                </c:pt>
                <c:pt idx="8">
                  <c:v>28.606999999999999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494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D46-4EE4-9325-1B4A39A881FA}"/>
            </c:ext>
          </c:extLst>
        </c:ser>
        <c:ser>
          <c:idx val="2"/>
          <c:order val="2"/>
          <c:tx>
            <c:strRef>
              <c:f>'ENSO (ONI)'!$F$21</c:f>
              <c:strCache>
                <c:ptCount val="1"/>
                <c:pt idx="0">
                  <c:v>T en año La Niña (°C)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strRef>
              <c:f>'ENSO (ONI)'!$G$22:$G$30</c:f>
              <c:strCache>
                <c:ptCount val="9"/>
                <c:pt idx="0">
                  <c:v>SSP1-2.6 Corto</c:v>
                </c:pt>
                <c:pt idx="1">
                  <c:v>SSP1-2.6 Mediano</c:v>
                </c:pt>
                <c:pt idx="2">
                  <c:v>SSP1-2.6 Largo</c:v>
                </c:pt>
                <c:pt idx="3">
                  <c:v>SSP2-4.5 Corto</c:v>
                </c:pt>
                <c:pt idx="4">
                  <c:v>SSP2-4.5 Mediano</c:v>
                </c:pt>
                <c:pt idx="5">
                  <c:v>SSP2-4.5 Largo</c:v>
                </c:pt>
                <c:pt idx="6">
                  <c:v>SSP5-8.5 Corto</c:v>
                </c:pt>
                <c:pt idx="7">
                  <c:v>SSP5-8.5 Mediano</c:v>
                </c:pt>
                <c:pt idx="8">
                  <c:v>SSP5-8.5 Largo</c:v>
                </c:pt>
              </c:strCache>
            </c:strRef>
          </c:cat>
          <c:val>
            <c:numRef>
              <c:f>'ENSO (ONI)'!$F$22:$F$30</c:f>
              <c:numCache>
                <c:formatCode>0.00</c:formatCode>
                <c:ptCount val="9"/>
                <c:pt idx="0">
                  <c:v>24.132000000000001</c:v>
                </c:pt>
                <c:pt idx="1">
                  <c:v>24.459999999999997</c:v>
                </c:pt>
                <c:pt idx="2">
                  <c:v>24.465999999999998</c:v>
                </c:pt>
                <c:pt idx="3">
                  <c:v>24.141999999999999</c:v>
                </c:pt>
                <c:pt idx="4">
                  <c:v>24.786000000000001</c:v>
                </c:pt>
                <c:pt idx="5">
                  <c:v>25.532</c:v>
                </c:pt>
                <c:pt idx="6">
                  <c:v>24.29</c:v>
                </c:pt>
                <c:pt idx="7">
                  <c:v>25.287999999999993</c:v>
                </c:pt>
                <c:pt idx="8">
                  <c:v>27.971999999999998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D46-4EE4-9325-1B4A39A8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2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°C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Temperatura media anual del recuadro: WRF y ERA5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WRF!$D$5</c:f>
              <c:strCache>
                <c:ptCount val="1"/>
                <c:pt idx="0">
                  <c:v>WRF recuadro</c:v>
                </c:pt>
              </c:strCache>
            </c:strRef>
          </c:tx>
          <c:spPr>
            <a:solidFill>
              <a:srgbClr val="0B0B0B"/>
            </a:solidFill>
            <a:ln>
              <a:prstDash val="solid"/>
            </a:ln>
          </c:spPr>
          <c:invertIfNegative val="1"/>
          <c:cat>
            <c:numRef>
              <c:f>WRF!$A$6:$A$12</c:f>
              <c:numCache>
                <c:formatCode>0</c:formatCode>
                <c:ptCount val="7"/>
                <c:pt idx="0">
                  <c:v>2000</c:v>
                </c:pt>
                <c:pt idx="1">
                  <c:v>2011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2018</c:v>
                </c:pt>
              </c:numCache>
            </c:numRef>
          </c:cat>
          <c:val>
            <c:numRef>
              <c:f>WRF!$D$6:$D$12</c:f>
              <c:numCache>
                <c:formatCode>0.00</c:formatCode>
                <c:ptCount val="7"/>
                <c:pt idx="0">
                  <c:v>23.51</c:v>
                </c:pt>
                <c:pt idx="1">
                  <c:v>24.05</c:v>
                </c:pt>
                <c:pt idx="2">
                  <c:v>24.17</c:v>
                </c:pt>
                <c:pt idx="3">
                  <c:v>24.12</c:v>
                </c:pt>
                <c:pt idx="4">
                  <c:v>24.2</c:v>
                </c:pt>
                <c:pt idx="5">
                  <c:v>24.7</c:v>
                </c:pt>
                <c:pt idx="6">
                  <c:v>24.14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1A-40F2-B788-5BB60C124359}"/>
            </c:ext>
          </c:extLst>
        </c:ser>
        <c:ser>
          <c:idx val="1"/>
          <c:order val="1"/>
          <c:tx>
            <c:strRef>
              <c:f>WRF!$E$5</c:f>
              <c:strCache>
                <c:ptCount val="1"/>
                <c:pt idx="0">
                  <c:v>ERA5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numRef>
              <c:f>WRF!$A$6:$A$12</c:f>
              <c:numCache>
                <c:formatCode>0</c:formatCode>
                <c:ptCount val="7"/>
                <c:pt idx="0">
                  <c:v>2000</c:v>
                </c:pt>
                <c:pt idx="1">
                  <c:v>2011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2018</c:v>
                </c:pt>
              </c:numCache>
            </c:numRef>
          </c:cat>
          <c:val>
            <c:numRef>
              <c:f>WRF!$E$6:$E$12</c:f>
              <c:numCache>
                <c:formatCode>0.00</c:formatCode>
                <c:ptCount val="7"/>
                <c:pt idx="0">
                  <c:v>23.3</c:v>
                </c:pt>
                <c:pt idx="1">
                  <c:v>23.86</c:v>
                </c:pt>
                <c:pt idx="2">
                  <c:v>23.78</c:v>
                </c:pt>
                <c:pt idx="3">
                  <c:v>24</c:v>
                </c:pt>
                <c:pt idx="4">
                  <c:v>23.95</c:v>
                </c:pt>
                <c:pt idx="5">
                  <c:v>24.21</c:v>
                </c:pt>
                <c:pt idx="6">
                  <c:v>23.89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C1A-40F2-B788-5BB60C124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2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°C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Serie mensual del recuadro: WRF frente a ERA5 (84 meses)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WRF!$B$29</c:f>
              <c:strCache>
                <c:ptCount val="1"/>
                <c:pt idx="0">
                  <c:v>WRF recuadro</c:v>
                </c:pt>
              </c:strCache>
            </c:strRef>
          </c:tx>
          <c:spPr>
            <a:ln w="18000">
              <a:solidFill>
                <a:srgbClr val="0B0B0B"/>
              </a:solidFill>
              <a:prstDash val="solid"/>
            </a:ln>
          </c:spPr>
          <c:marker>
            <c:symbol val="none"/>
          </c:marker>
          <c:cat>
            <c:strRef>
              <c:f>WRF!$A$30:$A$113</c:f>
              <c:strCache>
                <c:ptCount val="84"/>
                <c:pt idx="0">
                  <c:v>2000-01</c:v>
                </c:pt>
                <c:pt idx="1">
                  <c:v>2000-02</c:v>
                </c:pt>
                <c:pt idx="2">
                  <c:v>2000-03</c:v>
                </c:pt>
                <c:pt idx="3">
                  <c:v>2000-04</c:v>
                </c:pt>
                <c:pt idx="4">
                  <c:v>2000-05</c:v>
                </c:pt>
                <c:pt idx="5">
                  <c:v>2000-06</c:v>
                </c:pt>
                <c:pt idx="6">
                  <c:v>2000-07</c:v>
                </c:pt>
                <c:pt idx="7">
                  <c:v>2000-08</c:v>
                </c:pt>
                <c:pt idx="8">
                  <c:v>2000-09</c:v>
                </c:pt>
                <c:pt idx="9">
                  <c:v>2000-10</c:v>
                </c:pt>
                <c:pt idx="10">
                  <c:v>2000-11</c:v>
                </c:pt>
                <c:pt idx="11">
                  <c:v>2000-12</c:v>
                </c:pt>
                <c:pt idx="12">
                  <c:v>2011-01</c:v>
                </c:pt>
                <c:pt idx="13">
                  <c:v>2011-02</c:v>
                </c:pt>
                <c:pt idx="14">
                  <c:v>2011-03</c:v>
                </c:pt>
                <c:pt idx="15">
                  <c:v>2011-04</c:v>
                </c:pt>
                <c:pt idx="16">
                  <c:v>2011-05</c:v>
                </c:pt>
                <c:pt idx="17">
                  <c:v>2011-06</c:v>
                </c:pt>
                <c:pt idx="18">
                  <c:v>2011-07</c:v>
                </c:pt>
                <c:pt idx="19">
                  <c:v>2011-08</c:v>
                </c:pt>
                <c:pt idx="20">
                  <c:v>2011-09</c:v>
                </c:pt>
                <c:pt idx="21">
                  <c:v>2011-10</c:v>
                </c:pt>
                <c:pt idx="22">
                  <c:v>2011-11</c:v>
                </c:pt>
                <c:pt idx="23">
                  <c:v>2011-12</c:v>
                </c:pt>
                <c:pt idx="24">
                  <c:v>2013-01</c:v>
                </c:pt>
                <c:pt idx="25">
                  <c:v>2013-02</c:v>
                </c:pt>
                <c:pt idx="26">
                  <c:v>2013-03</c:v>
                </c:pt>
                <c:pt idx="27">
                  <c:v>2013-04</c:v>
                </c:pt>
                <c:pt idx="28">
                  <c:v>2013-05</c:v>
                </c:pt>
                <c:pt idx="29">
                  <c:v>2013-06</c:v>
                </c:pt>
                <c:pt idx="30">
                  <c:v>2013-07</c:v>
                </c:pt>
                <c:pt idx="31">
                  <c:v>2013-08</c:v>
                </c:pt>
                <c:pt idx="32">
                  <c:v>2013-09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2014-01</c:v>
                </c:pt>
                <c:pt idx="37">
                  <c:v>2014-02</c:v>
                </c:pt>
                <c:pt idx="38">
                  <c:v>2014-03</c:v>
                </c:pt>
                <c:pt idx="39">
                  <c:v>2014-04</c:v>
                </c:pt>
                <c:pt idx="40">
                  <c:v>2014-05</c:v>
                </c:pt>
                <c:pt idx="41">
                  <c:v>2014-06</c:v>
                </c:pt>
                <c:pt idx="42">
                  <c:v>2014-07</c:v>
                </c:pt>
                <c:pt idx="43">
                  <c:v>2014-08</c:v>
                </c:pt>
                <c:pt idx="44">
                  <c:v>2014-09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  <c:pt idx="48">
                  <c:v>2015-01</c:v>
                </c:pt>
                <c:pt idx="49">
                  <c:v>2015-02</c:v>
                </c:pt>
                <c:pt idx="50">
                  <c:v>2015-03</c:v>
                </c:pt>
                <c:pt idx="51">
                  <c:v>2015-04</c:v>
                </c:pt>
                <c:pt idx="52">
                  <c:v>2015-05</c:v>
                </c:pt>
                <c:pt idx="53">
                  <c:v>2015-06</c:v>
                </c:pt>
                <c:pt idx="54">
                  <c:v>2015-07</c:v>
                </c:pt>
                <c:pt idx="55">
                  <c:v>2015-08</c:v>
                </c:pt>
                <c:pt idx="56">
                  <c:v>2015-09</c:v>
                </c:pt>
                <c:pt idx="57">
                  <c:v>2015-10</c:v>
                </c:pt>
                <c:pt idx="58">
                  <c:v>2015-11</c:v>
                </c:pt>
                <c:pt idx="59">
                  <c:v>2015-12</c:v>
                </c:pt>
                <c:pt idx="60">
                  <c:v>2016-01</c:v>
                </c:pt>
                <c:pt idx="61">
                  <c:v>2016-02</c:v>
                </c:pt>
                <c:pt idx="62">
                  <c:v>2016-03</c:v>
                </c:pt>
                <c:pt idx="63">
                  <c:v>2016-04</c:v>
                </c:pt>
                <c:pt idx="64">
                  <c:v>2016-05</c:v>
                </c:pt>
                <c:pt idx="65">
                  <c:v>2016-06</c:v>
                </c:pt>
                <c:pt idx="66">
                  <c:v>2016-07</c:v>
                </c:pt>
                <c:pt idx="67">
                  <c:v>2016-08</c:v>
                </c:pt>
                <c:pt idx="68">
                  <c:v>2016-09</c:v>
                </c:pt>
                <c:pt idx="69">
                  <c:v>2016-10</c:v>
                </c:pt>
                <c:pt idx="70">
                  <c:v>2016-11</c:v>
                </c:pt>
                <c:pt idx="71">
                  <c:v>2016-12</c:v>
                </c:pt>
                <c:pt idx="72">
                  <c:v>2018-01</c:v>
                </c:pt>
                <c:pt idx="73">
                  <c:v>2018-02</c:v>
                </c:pt>
                <c:pt idx="74">
                  <c:v>2018-03</c:v>
                </c:pt>
                <c:pt idx="75">
                  <c:v>2018-04</c:v>
                </c:pt>
                <c:pt idx="76">
                  <c:v>2018-05</c:v>
                </c:pt>
                <c:pt idx="77">
                  <c:v>2018-06</c:v>
                </c:pt>
                <c:pt idx="78">
                  <c:v>2018-07</c:v>
                </c:pt>
                <c:pt idx="79">
                  <c:v>2018-08</c:v>
                </c:pt>
                <c:pt idx="80">
                  <c:v>2018-09</c:v>
                </c:pt>
                <c:pt idx="81">
                  <c:v>2018-10</c:v>
                </c:pt>
                <c:pt idx="82">
                  <c:v>2018-11</c:v>
                </c:pt>
                <c:pt idx="83">
                  <c:v>2018-12</c:v>
                </c:pt>
              </c:strCache>
            </c:strRef>
          </c:cat>
          <c:val>
            <c:numRef>
              <c:f>WRF!$B$30:$B$113</c:f>
              <c:numCache>
                <c:formatCode>0.00</c:formatCode>
                <c:ptCount val="84"/>
                <c:pt idx="0">
                  <c:v>23.65</c:v>
                </c:pt>
                <c:pt idx="1">
                  <c:v>24.83</c:v>
                </c:pt>
                <c:pt idx="2">
                  <c:v>24.63</c:v>
                </c:pt>
                <c:pt idx="3">
                  <c:v>23.38</c:v>
                </c:pt>
                <c:pt idx="4">
                  <c:v>23.17</c:v>
                </c:pt>
                <c:pt idx="5">
                  <c:v>22.7</c:v>
                </c:pt>
                <c:pt idx="6">
                  <c:v>22.12</c:v>
                </c:pt>
                <c:pt idx="7">
                  <c:v>22.84</c:v>
                </c:pt>
                <c:pt idx="8">
                  <c:v>23.59</c:v>
                </c:pt>
                <c:pt idx="9">
                  <c:v>23.48</c:v>
                </c:pt>
                <c:pt idx="10">
                  <c:v>23.9</c:v>
                </c:pt>
                <c:pt idx="11">
                  <c:v>23.82</c:v>
                </c:pt>
                <c:pt idx="12">
                  <c:v>25.29</c:v>
                </c:pt>
                <c:pt idx="13">
                  <c:v>25.53</c:v>
                </c:pt>
                <c:pt idx="14">
                  <c:v>24.09</c:v>
                </c:pt>
                <c:pt idx="15">
                  <c:v>23.54</c:v>
                </c:pt>
                <c:pt idx="16">
                  <c:v>23.45</c:v>
                </c:pt>
                <c:pt idx="17">
                  <c:v>23.28</c:v>
                </c:pt>
                <c:pt idx="18">
                  <c:v>22.84</c:v>
                </c:pt>
                <c:pt idx="19">
                  <c:v>23.98</c:v>
                </c:pt>
                <c:pt idx="20">
                  <c:v>24.17</c:v>
                </c:pt>
                <c:pt idx="21">
                  <c:v>24.22</c:v>
                </c:pt>
                <c:pt idx="22">
                  <c:v>24.07</c:v>
                </c:pt>
                <c:pt idx="23">
                  <c:v>24.13</c:v>
                </c:pt>
                <c:pt idx="24">
                  <c:v>26.28</c:v>
                </c:pt>
                <c:pt idx="25">
                  <c:v>25.27</c:v>
                </c:pt>
                <c:pt idx="26">
                  <c:v>24.87</c:v>
                </c:pt>
                <c:pt idx="27">
                  <c:v>24.25</c:v>
                </c:pt>
                <c:pt idx="28">
                  <c:v>23.51</c:v>
                </c:pt>
                <c:pt idx="29">
                  <c:v>23.19</c:v>
                </c:pt>
                <c:pt idx="30">
                  <c:v>22.65</c:v>
                </c:pt>
                <c:pt idx="31">
                  <c:v>23.08</c:v>
                </c:pt>
                <c:pt idx="32">
                  <c:v>23.86</c:v>
                </c:pt>
                <c:pt idx="33">
                  <c:v>24.32</c:v>
                </c:pt>
                <c:pt idx="34">
                  <c:v>24.28</c:v>
                </c:pt>
                <c:pt idx="35">
                  <c:v>24.51</c:v>
                </c:pt>
                <c:pt idx="36">
                  <c:v>25.26</c:v>
                </c:pt>
                <c:pt idx="37">
                  <c:v>25.11</c:v>
                </c:pt>
                <c:pt idx="38">
                  <c:v>24.44</c:v>
                </c:pt>
                <c:pt idx="39">
                  <c:v>24.17</c:v>
                </c:pt>
                <c:pt idx="40">
                  <c:v>23.97</c:v>
                </c:pt>
                <c:pt idx="41">
                  <c:v>22.87</c:v>
                </c:pt>
                <c:pt idx="42">
                  <c:v>22.64</c:v>
                </c:pt>
                <c:pt idx="43">
                  <c:v>23.18</c:v>
                </c:pt>
                <c:pt idx="44">
                  <c:v>24</c:v>
                </c:pt>
                <c:pt idx="45">
                  <c:v>23.77</c:v>
                </c:pt>
                <c:pt idx="46">
                  <c:v>24.71</c:v>
                </c:pt>
                <c:pt idx="47">
                  <c:v>25.27</c:v>
                </c:pt>
                <c:pt idx="48">
                  <c:v>24.58</c:v>
                </c:pt>
                <c:pt idx="49">
                  <c:v>24.85</c:v>
                </c:pt>
                <c:pt idx="50">
                  <c:v>25.22</c:v>
                </c:pt>
                <c:pt idx="51">
                  <c:v>24.12</c:v>
                </c:pt>
                <c:pt idx="52">
                  <c:v>23.77</c:v>
                </c:pt>
                <c:pt idx="53">
                  <c:v>22.6</c:v>
                </c:pt>
                <c:pt idx="54">
                  <c:v>22.96</c:v>
                </c:pt>
                <c:pt idx="55">
                  <c:v>23.43</c:v>
                </c:pt>
                <c:pt idx="56">
                  <c:v>25.04</c:v>
                </c:pt>
                <c:pt idx="57">
                  <c:v>24.61</c:v>
                </c:pt>
                <c:pt idx="58">
                  <c:v>24.52</c:v>
                </c:pt>
                <c:pt idx="59">
                  <c:v>24.7</c:v>
                </c:pt>
                <c:pt idx="60">
                  <c:v>27.31</c:v>
                </c:pt>
                <c:pt idx="61">
                  <c:v>26.88</c:v>
                </c:pt>
                <c:pt idx="62">
                  <c:v>26.61</c:v>
                </c:pt>
                <c:pt idx="63">
                  <c:v>24.56</c:v>
                </c:pt>
                <c:pt idx="64">
                  <c:v>24.23</c:v>
                </c:pt>
                <c:pt idx="65">
                  <c:v>22.87</c:v>
                </c:pt>
                <c:pt idx="66">
                  <c:v>22.65</c:v>
                </c:pt>
                <c:pt idx="67">
                  <c:v>23.61</c:v>
                </c:pt>
                <c:pt idx="68">
                  <c:v>24.2</c:v>
                </c:pt>
                <c:pt idx="69">
                  <c:v>24.56</c:v>
                </c:pt>
                <c:pt idx="70">
                  <c:v>24.71</c:v>
                </c:pt>
                <c:pt idx="71">
                  <c:v>24.17</c:v>
                </c:pt>
                <c:pt idx="72">
                  <c:v>24.51</c:v>
                </c:pt>
                <c:pt idx="73">
                  <c:v>26.25</c:v>
                </c:pt>
                <c:pt idx="74">
                  <c:v>25.22</c:v>
                </c:pt>
                <c:pt idx="75">
                  <c:v>23.54</c:v>
                </c:pt>
                <c:pt idx="76">
                  <c:v>23.36</c:v>
                </c:pt>
                <c:pt idx="77">
                  <c:v>22.46</c:v>
                </c:pt>
                <c:pt idx="78">
                  <c:v>22.43</c:v>
                </c:pt>
                <c:pt idx="79">
                  <c:v>23.22</c:v>
                </c:pt>
                <c:pt idx="80">
                  <c:v>24.21</c:v>
                </c:pt>
                <c:pt idx="81">
                  <c:v>24.67</c:v>
                </c:pt>
                <c:pt idx="82">
                  <c:v>24.85</c:v>
                </c:pt>
                <c:pt idx="83">
                  <c:v>24.94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8-4CF7-9B8F-80B67B248ADA}"/>
            </c:ext>
          </c:extLst>
        </c:ser>
        <c:ser>
          <c:idx val="1"/>
          <c:order val="1"/>
          <c:tx>
            <c:strRef>
              <c:f>WRF!$C$29</c:f>
              <c:strCache>
                <c:ptCount val="1"/>
                <c:pt idx="0">
                  <c:v>ERA5</c:v>
                </c:pt>
              </c:strCache>
            </c:strRef>
          </c:tx>
          <c:spPr>
            <a:ln w="18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strRef>
              <c:f>WRF!$A$30:$A$113</c:f>
              <c:strCache>
                <c:ptCount val="84"/>
                <c:pt idx="0">
                  <c:v>2000-01</c:v>
                </c:pt>
                <c:pt idx="1">
                  <c:v>2000-02</c:v>
                </c:pt>
                <c:pt idx="2">
                  <c:v>2000-03</c:v>
                </c:pt>
                <c:pt idx="3">
                  <c:v>2000-04</c:v>
                </c:pt>
                <c:pt idx="4">
                  <c:v>2000-05</c:v>
                </c:pt>
                <c:pt idx="5">
                  <c:v>2000-06</c:v>
                </c:pt>
                <c:pt idx="6">
                  <c:v>2000-07</c:v>
                </c:pt>
                <c:pt idx="7">
                  <c:v>2000-08</c:v>
                </c:pt>
                <c:pt idx="8">
                  <c:v>2000-09</c:v>
                </c:pt>
                <c:pt idx="9">
                  <c:v>2000-10</c:v>
                </c:pt>
                <c:pt idx="10">
                  <c:v>2000-11</c:v>
                </c:pt>
                <c:pt idx="11">
                  <c:v>2000-12</c:v>
                </c:pt>
                <c:pt idx="12">
                  <c:v>2011-01</c:v>
                </c:pt>
                <c:pt idx="13">
                  <c:v>2011-02</c:v>
                </c:pt>
                <c:pt idx="14">
                  <c:v>2011-03</c:v>
                </c:pt>
                <c:pt idx="15">
                  <c:v>2011-04</c:v>
                </c:pt>
                <c:pt idx="16">
                  <c:v>2011-05</c:v>
                </c:pt>
                <c:pt idx="17">
                  <c:v>2011-06</c:v>
                </c:pt>
                <c:pt idx="18">
                  <c:v>2011-07</c:v>
                </c:pt>
                <c:pt idx="19">
                  <c:v>2011-08</c:v>
                </c:pt>
                <c:pt idx="20">
                  <c:v>2011-09</c:v>
                </c:pt>
                <c:pt idx="21">
                  <c:v>2011-10</c:v>
                </c:pt>
                <c:pt idx="22">
                  <c:v>2011-11</c:v>
                </c:pt>
                <c:pt idx="23">
                  <c:v>2011-12</c:v>
                </c:pt>
                <c:pt idx="24">
                  <c:v>2013-01</c:v>
                </c:pt>
                <c:pt idx="25">
                  <c:v>2013-02</c:v>
                </c:pt>
                <c:pt idx="26">
                  <c:v>2013-03</c:v>
                </c:pt>
                <c:pt idx="27">
                  <c:v>2013-04</c:v>
                </c:pt>
                <c:pt idx="28">
                  <c:v>2013-05</c:v>
                </c:pt>
                <c:pt idx="29">
                  <c:v>2013-06</c:v>
                </c:pt>
                <c:pt idx="30">
                  <c:v>2013-07</c:v>
                </c:pt>
                <c:pt idx="31">
                  <c:v>2013-08</c:v>
                </c:pt>
                <c:pt idx="32">
                  <c:v>2013-09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2014-01</c:v>
                </c:pt>
                <c:pt idx="37">
                  <c:v>2014-02</c:v>
                </c:pt>
                <c:pt idx="38">
                  <c:v>2014-03</c:v>
                </c:pt>
                <c:pt idx="39">
                  <c:v>2014-04</c:v>
                </c:pt>
                <c:pt idx="40">
                  <c:v>2014-05</c:v>
                </c:pt>
                <c:pt idx="41">
                  <c:v>2014-06</c:v>
                </c:pt>
                <c:pt idx="42">
                  <c:v>2014-07</c:v>
                </c:pt>
                <c:pt idx="43">
                  <c:v>2014-08</c:v>
                </c:pt>
                <c:pt idx="44">
                  <c:v>2014-09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  <c:pt idx="48">
                  <c:v>2015-01</c:v>
                </c:pt>
                <c:pt idx="49">
                  <c:v>2015-02</c:v>
                </c:pt>
                <c:pt idx="50">
                  <c:v>2015-03</c:v>
                </c:pt>
                <c:pt idx="51">
                  <c:v>2015-04</c:v>
                </c:pt>
                <c:pt idx="52">
                  <c:v>2015-05</c:v>
                </c:pt>
                <c:pt idx="53">
                  <c:v>2015-06</c:v>
                </c:pt>
                <c:pt idx="54">
                  <c:v>2015-07</c:v>
                </c:pt>
                <c:pt idx="55">
                  <c:v>2015-08</c:v>
                </c:pt>
                <c:pt idx="56">
                  <c:v>2015-09</c:v>
                </c:pt>
                <c:pt idx="57">
                  <c:v>2015-10</c:v>
                </c:pt>
                <c:pt idx="58">
                  <c:v>2015-11</c:v>
                </c:pt>
                <c:pt idx="59">
                  <c:v>2015-12</c:v>
                </c:pt>
                <c:pt idx="60">
                  <c:v>2016-01</c:v>
                </c:pt>
                <c:pt idx="61">
                  <c:v>2016-02</c:v>
                </c:pt>
                <c:pt idx="62">
                  <c:v>2016-03</c:v>
                </c:pt>
                <c:pt idx="63">
                  <c:v>2016-04</c:v>
                </c:pt>
                <c:pt idx="64">
                  <c:v>2016-05</c:v>
                </c:pt>
                <c:pt idx="65">
                  <c:v>2016-06</c:v>
                </c:pt>
                <c:pt idx="66">
                  <c:v>2016-07</c:v>
                </c:pt>
                <c:pt idx="67">
                  <c:v>2016-08</c:v>
                </c:pt>
                <c:pt idx="68">
                  <c:v>2016-09</c:v>
                </c:pt>
                <c:pt idx="69">
                  <c:v>2016-10</c:v>
                </c:pt>
                <c:pt idx="70">
                  <c:v>2016-11</c:v>
                </c:pt>
                <c:pt idx="71">
                  <c:v>2016-12</c:v>
                </c:pt>
                <c:pt idx="72">
                  <c:v>2018-01</c:v>
                </c:pt>
                <c:pt idx="73">
                  <c:v>2018-02</c:v>
                </c:pt>
                <c:pt idx="74">
                  <c:v>2018-03</c:v>
                </c:pt>
                <c:pt idx="75">
                  <c:v>2018-04</c:v>
                </c:pt>
                <c:pt idx="76">
                  <c:v>2018-05</c:v>
                </c:pt>
                <c:pt idx="77">
                  <c:v>2018-06</c:v>
                </c:pt>
                <c:pt idx="78">
                  <c:v>2018-07</c:v>
                </c:pt>
                <c:pt idx="79">
                  <c:v>2018-08</c:v>
                </c:pt>
                <c:pt idx="80">
                  <c:v>2018-09</c:v>
                </c:pt>
                <c:pt idx="81">
                  <c:v>2018-10</c:v>
                </c:pt>
                <c:pt idx="82">
                  <c:v>2018-11</c:v>
                </c:pt>
                <c:pt idx="83">
                  <c:v>2018-12</c:v>
                </c:pt>
              </c:strCache>
            </c:strRef>
          </c:cat>
          <c:val>
            <c:numRef>
              <c:f>WRF!$C$30:$C$113</c:f>
              <c:numCache>
                <c:formatCode>0.00</c:formatCode>
                <c:ptCount val="84"/>
                <c:pt idx="0">
                  <c:v>24.94</c:v>
                </c:pt>
                <c:pt idx="1">
                  <c:v>24.82</c:v>
                </c:pt>
                <c:pt idx="2">
                  <c:v>24.63</c:v>
                </c:pt>
                <c:pt idx="3">
                  <c:v>23.03</c:v>
                </c:pt>
                <c:pt idx="4">
                  <c:v>22.71</c:v>
                </c:pt>
                <c:pt idx="5">
                  <c:v>22.33</c:v>
                </c:pt>
                <c:pt idx="6">
                  <c:v>21.97</c:v>
                </c:pt>
                <c:pt idx="7">
                  <c:v>22.52</c:v>
                </c:pt>
                <c:pt idx="8">
                  <c:v>22.91</c:v>
                </c:pt>
                <c:pt idx="9">
                  <c:v>23.08</c:v>
                </c:pt>
                <c:pt idx="10">
                  <c:v>23.59</c:v>
                </c:pt>
                <c:pt idx="11">
                  <c:v>23.09</c:v>
                </c:pt>
                <c:pt idx="12">
                  <c:v>24.36</c:v>
                </c:pt>
                <c:pt idx="13">
                  <c:v>25.52</c:v>
                </c:pt>
                <c:pt idx="14">
                  <c:v>24.41</c:v>
                </c:pt>
                <c:pt idx="15">
                  <c:v>23.73</c:v>
                </c:pt>
                <c:pt idx="16">
                  <c:v>23.31</c:v>
                </c:pt>
                <c:pt idx="17">
                  <c:v>23.23</c:v>
                </c:pt>
                <c:pt idx="18">
                  <c:v>22.78</c:v>
                </c:pt>
                <c:pt idx="19">
                  <c:v>23.44</c:v>
                </c:pt>
                <c:pt idx="20">
                  <c:v>23.68</c:v>
                </c:pt>
                <c:pt idx="21">
                  <c:v>23.95</c:v>
                </c:pt>
                <c:pt idx="22">
                  <c:v>23.85</c:v>
                </c:pt>
                <c:pt idx="23">
                  <c:v>24.02</c:v>
                </c:pt>
                <c:pt idx="24">
                  <c:v>25.21</c:v>
                </c:pt>
                <c:pt idx="25">
                  <c:v>25.3</c:v>
                </c:pt>
                <c:pt idx="26">
                  <c:v>24.05</c:v>
                </c:pt>
                <c:pt idx="27">
                  <c:v>24.1</c:v>
                </c:pt>
                <c:pt idx="28">
                  <c:v>23.41</c:v>
                </c:pt>
                <c:pt idx="29">
                  <c:v>23.03</c:v>
                </c:pt>
                <c:pt idx="30">
                  <c:v>22.21</c:v>
                </c:pt>
                <c:pt idx="31">
                  <c:v>22.67</c:v>
                </c:pt>
                <c:pt idx="32">
                  <c:v>23.41</c:v>
                </c:pt>
                <c:pt idx="33">
                  <c:v>23.75</c:v>
                </c:pt>
                <c:pt idx="34">
                  <c:v>23.9</c:v>
                </c:pt>
                <c:pt idx="35">
                  <c:v>24.29</c:v>
                </c:pt>
                <c:pt idx="36">
                  <c:v>25.49</c:v>
                </c:pt>
                <c:pt idx="37">
                  <c:v>26.03</c:v>
                </c:pt>
                <c:pt idx="38">
                  <c:v>24.79</c:v>
                </c:pt>
                <c:pt idx="39">
                  <c:v>23.79</c:v>
                </c:pt>
                <c:pt idx="40">
                  <c:v>23.87</c:v>
                </c:pt>
                <c:pt idx="41">
                  <c:v>22.71</c:v>
                </c:pt>
                <c:pt idx="42">
                  <c:v>22.57</c:v>
                </c:pt>
                <c:pt idx="43">
                  <c:v>22.83</c:v>
                </c:pt>
                <c:pt idx="44">
                  <c:v>23.51</c:v>
                </c:pt>
                <c:pt idx="45">
                  <c:v>23.75</c:v>
                </c:pt>
                <c:pt idx="46">
                  <c:v>24.21</c:v>
                </c:pt>
                <c:pt idx="47">
                  <c:v>24.41</c:v>
                </c:pt>
                <c:pt idx="48">
                  <c:v>24.06</c:v>
                </c:pt>
                <c:pt idx="49">
                  <c:v>24.68</c:v>
                </c:pt>
                <c:pt idx="50">
                  <c:v>24.84</c:v>
                </c:pt>
                <c:pt idx="51">
                  <c:v>24.01</c:v>
                </c:pt>
                <c:pt idx="52">
                  <c:v>23.72</c:v>
                </c:pt>
                <c:pt idx="53">
                  <c:v>22.64</c:v>
                </c:pt>
                <c:pt idx="54">
                  <c:v>22.89</c:v>
                </c:pt>
                <c:pt idx="55">
                  <c:v>23.46</c:v>
                </c:pt>
                <c:pt idx="56">
                  <c:v>24.3</c:v>
                </c:pt>
                <c:pt idx="57">
                  <c:v>24.36</c:v>
                </c:pt>
                <c:pt idx="58">
                  <c:v>24.22</c:v>
                </c:pt>
                <c:pt idx="59">
                  <c:v>24.22</c:v>
                </c:pt>
                <c:pt idx="60">
                  <c:v>26.4</c:v>
                </c:pt>
                <c:pt idx="61">
                  <c:v>26.11</c:v>
                </c:pt>
                <c:pt idx="62">
                  <c:v>25.7</c:v>
                </c:pt>
                <c:pt idx="63">
                  <c:v>24.33</c:v>
                </c:pt>
                <c:pt idx="64">
                  <c:v>23.65</c:v>
                </c:pt>
                <c:pt idx="65">
                  <c:v>22.87</c:v>
                </c:pt>
                <c:pt idx="66">
                  <c:v>22.41</c:v>
                </c:pt>
                <c:pt idx="67">
                  <c:v>23.22</c:v>
                </c:pt>
                <c:pt idx="68">
                  <c:v>23.44</c:v>
                </c:pt>
                <c:pt idx="69">
                  <c:v>24.2</c:v>
                </c:pt>
                <c:pt idx="70">
                  <c:v>24.29</c:v>
                </c:pt>
                <c:pt idx="71">
                  <c:v>23.93</c:v>
                </c:pt>
                <c:pt idx="72">
                  <c:v>24</c:v>
                </c:pt>
                <c:pt idx="73">
                  <c:v>26.06</c:v>
                </c:pt>
                <c:pt idx="74">
                  <c:v>25.29</c:v>
                </c:pt>
                <c:pt idx="75">
                  <c:v>23.48</c:v>
                </c:pt>
                <c:pt idx="76">
                  <c:v>23.16</c:v>
                </c:pt>
                <c:pt idx="77">
                  <c:v>22.52</c:v>
                </c:pt>
                <c:pt idx="78">
                  <c:v>22.71</c:v>
                </c:pt>
                <c:pt idx="79">
                  <c:v>23.01</c:v>
                </c:pt>
                <c:pt idx="80">
                  <c:v>23.73</c:v>
                </c:pt>
                <c:pt idx="81">
                  <c:v>24.1</c:v>
                </c:pt>
                <c:pt idx="82">
                  <c:v>24.35</c:v>
                </c:pt>
                <c:pt idx="83">
                  <c:v>24.24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8-4CF7-9B8F-80B67B248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2"/>
        <c:tickMarkSkip val="12"/>
        <c:noMultiLvlLbl val="1"/>
      </c:catAx>
      <c:valAx>
        <c:axId val="100"/>
        <c:scaling>
          <c:orientation val="minMax"/>
          <c:max val="29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°C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Temperatura media anual proyectada por zona (media del ensamble)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Zonas!$E$22</c:f>
              <c:strCache>
                <c:ptCount val="1"/>
                <c:pt idx="0">
                  <c:v>Cordillera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strRef>
              <c:f>Zonas!$C$23:$C$32</c:f>
              <c:strCache>
                <c:ptCount val="10"/>
                <c:pt idx="0">
                  <c:v>Observado</c:v>
                </c:pt>
                <c:pt idx="1">
                  <c:v>SSP1-2.6 Corto</c:v>
                </c:pt>
                <c:pt idx="2">
                  <c:v>SSP1-2.6 Mediano</c:v>
                </c:pt>
                <c:pt idx="3">
                  <c:v>SSP1-2.6 Largo</c:v>
                </c:pt>
                <c:pt idx="4">
                  <c:v>SSP2-4.5 Corto</c:v>
                </c:pt>
                <c:pt idx="5">
                  <c:v>SSP2-4.5 Mediano</c:v>
                </c:pt>
                <c:pt idx="6">
                  <c:v>SSP2-4.5 Largo</c:v>
                </c:pt>
                <c:pt idx="7">
                  <c:v>SSP5-8.5 Corto</c:v>
                </c:pt>
                <c:pt idx="8">
                  <c:v>SSP5-8.5 Mediano</c:v>
                </c:pt>
                <c:pt idx="9">
                  <c:v>SSP5-8.5 Largo</c:v>
                </c:pt>
              </c:strCache>
            </c:strRef>
          </c:cat>
          <c:val>
            <c:numRef>
              <c:f>Zonas!$E$23:$E$32</c:f>
              <c:numCache>
                <c:formatCode>0.00</c:formatCode>
                <c:ptCount val="10"/>
                <c:pt idx="0">
                  <c:v>12.349166666666667</c:v>
                </c:pt>
                <c:pt idx="1">
                  <c:v>13.085166666666671</c:v>
                </c:pt>
                <c:pt idx="2">
                  <c:v>13.413166666666667</c:v>
                </c:pt>
                <c:pt idx="3">
                  <c:v>13.419166666666667</c:v>
                </c:pt>
                <c:pt idx="4">
                  <c:v>13.095166666666669</c:v>
                </c:pt>
                <c:pt idx="5">
                  <c:v>13.739166666666671</c:v>
                </c:pt>
                <c:pt idx="6">
                  <c:v>14.48516666666667</c:v>
                </c:pt>
                <c:pt idx="7">
                  <c:v>13.243166666666669</c:v>
                </c:pt>
                <c:pt idx="8">
                  <c:v>14.241166666666663</c:v>
                </c:pt>
                <c:pt idx="9">
                  <c:v>16.925166666666669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45-43D3-8540-EF688CC5A5C8}"/>
            </c:ext>
          </c:extLst>
        </c:ser>
        <c:ser>
          <c:idx val="1"/>
          <c:order val="1"/>
          <c:tx>
            <c:strRef>
              <c:f>Zonas!$D$22</c:f>
              <c:strCache>
                <c:ptCount val="1"/>
                <c:pt idx="0">
                  <c:v>Recuadro</c:v>
                </c:pt>
              </c:strCache>
            </c:strRef>
          </c:tx>
          <c:spPr>
            <a:solidFill>
              <a:srgbClr val="898781"/>
            </a:solidFill>
            <a:ln>
              <a:solidFill>
                <a:srgbClr val="898781"/>
              </a:solidFill>
              <a:prstDash val="solid"/>
            </a:ln>
          </c:spPr>
          <c:invertIfNegative val="1"/>
          <c:cat>
            <c:strRef>
              <c:f>Zonas!$C$23:$C$32</c:f>
              <c:strCache>
                <c:ptCount val="10"/>
                <c:pt idx="0">
                  <c:v>Observado</c:v>
                </c:pt>
                <c:pt idx="1">
                  <c:v>SSP1-2.6 Corto</c:v>
                </c:pt>
                <c:pt idx="2">
                  <c:v>SSP1-2.6 Mediano</c:v>
                </c:pt>
                <c:pt idx="3">
                  <c:v>SSP1-2.6 Largo</c:v>
                </c:pt>
                <c:pt idx="4">
                  <c:v>SSP2-4.5 Corto</c:v>
                </c:pt>
                <c:pt idx="5">
                  <c:v>SSP2-4.5 Mediano</c:v>
                </c:pt>
                <c:pt idx="6">
                  <c:v>SSP2-4.5 Largo</c:v>
                </c:pt>
                <c:pt idx="7">
                  <c:v>SSP5-8.5 Corto</c:v>
                </c:pt>
                <c:pt idx="8">
                  <c:v>SSP5-8.5 Mediano</c:v>
                </c:pt>
                <c:pt idx="9">
                  <c:v>SSP5-8.5 Largo</c:v>
                </c:pt>
              </c:strCache>
            </c:strRef>
          </c:cat>
          <c:val>
            <c:numRef>
              <c:f>Zonas!$D$23:$D$32</c:f>
              <c:numCache>
                <c:formatCode>0.00</c:formatCode>
                <c:ptCount val="10"/>
                <c:pt idx="0">
                  <c:v>23.65</c:v>
                </c:pt>
                <c:pt idx="1">
                  <c:v>24.386000000000003</c:v>
                </c:pt>
                <c:pt idx="2">
                  <c:v>24.713999999999999</c:v>
                </c:pt>
                <c:pt idx="3">
                  <c:v>24.72</c:v>
                </c:pt>
                <c:pt idx="4">
                  <c:v>24.396000000000001</c:v>
                </c:pt>
                <c:pt idx="5">
                  <c:v>25.040000000000003</c:v>
                </c:pt>
                <c:pt idx="6">
                  <c:v>25.786000000000001</c:v>
                </c:pt>
                <c:pt idx="7">
                  <c:v>24.544</c:v>
                </c:pt>
                <c:pt idx="8">
                  <c:v>25.541999999999994</c:v>
                </c:pt>
                <c:pt idx="9">
                  <c:v>28.225999999999999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9878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45-43D3-8540-EF688CC5A5C8}"/>
            </c:ext>
          </c:extLst>
        </c:ser>
        <c:ser>
          <c:idx val="2"/>
          <c:order val="2"/>
          <c:tx>
            <c:strRef>
              <c:f>Zonas!$F$22</c:f>
              <c:strCache>
                <c:ptCount val="1"/>
                <c:pt idx="0">
                  <c:v>Llanos</c:v>
                </c:pt>
              </c:strCache>
            </c:strRef>
          </c:tx>
          <c: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c:spPr>
          <c:invertIfNegative val="1"/>
          <c:cat>
            <c:strRef>
              <c:f>Zonas!$C$23:$C$32</c:f>
              <c:strCache>
                <c:ptCount val="10"/>
                <c:pt idx="0">
                  <c:v>Observado</c:v>
                </c:pt>
                <c:pt idx="1">
                  <c:v>SSP1-2.6 Corto</c:v>
                </c:pt>
                <c:pt idx="2">
                  <c:v>SSP1-2.6 Mediano</c:v>
                </c:pt>
                <c:pt idx="3">
                  <c:v>SSP1-2.6 Largo</c:v>
                </c:pt>
                <c:pt idx="4">
                  <c:v>SSP2-4.5 Corto</c:v>
                </c:pt>
                <c:pt idx="5">
                  <c:v>SSP2-4.5 Mediano</c:v>
                </c:pt>
                <c:pt idx="6">
                  <c:v>SSP2-4.5 Largo</c:v>
                </c:pt>
                <c:pt idx="7">
                  <c:v>SSP5-8.5 Corto</c:v>
                </c:pt>
                <c:pt idx="8">
                  <c:v>SSP5-8.5 Mediano</c:v>
                </c:pt>
                <c:pt idx="9">
                  <c:v>SSP5-8.5 Largo</c:v>
                </c:pt>
              </c:strCache>
            </c:strRef>
          </c:cat>
          <c:val>
            <c:numRef>
              <c:f>Zonas!$F$23:$F$32</c:f>
              <c:numCache>
                <c:formatCode>0.00</c:formatCode>
                <c:ptCount val="10"/>
                <c:pt idx="0">
                  <c:v>25.403333333333332</c:v>
                </c:pt>
                <c:pt idx="1">
                  <c:v>26.139333333333337</c:v>
                </c:pt>
                <c:pt idx="2">
                  <c:v>26.467333333333332</c:v>
                </c:pt>
                <c:pt idx="3">
                  <c:v>26.473333333333333</c:v>
                </c:pt>
                <c:pt idx="4">
                  <c:v>26.149333333333335</c:v>
                </c:pt>
                <c:pt idx="5">
                  <c:v>26.793333333333337</c:v>
                </c:pt>
                <c:pt idx="6">
                  <c:v>27.539333333333335</c:v>
                </c:pt>
                <c:pt idx="7">
                  <c:v>26.297333333333334</c:v>
                </c:pt>
                <c:pt idx="8">
                  <c:v>27.295333333333328</c:v>
                </c:pt>
                <c:pt idx="9">
                  <c:v>29.979333333333333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B683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045-43D3-8540-EF688CC5A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°C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12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25</xdr:row>
      <xdr:rowOff>0</xdr:rowOff>
    </xdr:from>
    <xdr:ext cx="612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612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612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6120000" cy="34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612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23</xdr:row>
      <xdr:rowOff>0</xdr:rowOff>
    </xdr:from>
    <xdr:ext cx="612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3</xdr:row>
      <xdr:rowOff>0</xdr:rowOff>
    </xdr:from>
    <xdr:ext cx="612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23</xdr:row>
      <xdr:rowOff>0</xdr:rowOff>
    </xdr:from>
    <xdr:ext cx="612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22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7620000" cy="426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7620000" cy="4267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9525000" cy="3663461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9525000" cy="3537857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9525000" cy="3265714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9525000" cy="3265714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9525000" cy="3673928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9525000" cy="3048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9525000" cy="3048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9525000" cy="3129642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9525000" cy="3048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8572500" cy="4208318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9525000" cy="4167187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7620000" cy="5935578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9525000" cy="3516923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9525000" cy="3175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abSelected="1" workbookViewId="0"/>
  </sheetViews>
  <sheetFormatPr baseColWidth="10" defaultColWidth="8.88671875" defaultRowHeight="14.4" x14ac:dyDescent="0.3"/>
  <cols>
    <col min="1" max="1" width="24" customWidth="1"/>
    <col min="2" max="4" width="20" customWidth="1"/>
  </cols>
  <sheetData>
    <row r="1" spans="1:4" ht="17.399999999999999" x14ac:dyDescent="0.3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</row>
    <row r="5" spans="1:4" x14ac:dyDescent="0.3">
      <c r="A5" s="4" t="str">
        <f>"Temperatura, largo plazo (2081-2100): "&amp;IF(Temperatura!H7&gt;=0,"+","")&amp;ROUND(Temperatura!H7,1)&amp;" °C en SSP1-2.6, "&amp;IF(Temperatura!H10&gt;=0,"+","")&amp;ROUND(Temperatura!H10,1)&amp;" °C en SSP2-4.5 y "&amp;IF(Temperatura!H13&gt;=0,"+","")&amp;ROUND(Temperatura!H13,1)&amp;" °C en SSP5-8.5."</f>
        <v>Temperatura, largo plazo (2081-2100): +1,1 °C en SSP1-2.6, +2,1 °C en SSP2-4.5 y +4,6 °C en SSP5-8.5.</v>
      </c>
    </row>
    <row r="6" spans="1:4" x14ac:dyDescent="0.3">
      <c r="A6" s="4" t="str">
        <f>"Temperatura, corto plazo (2021-2040): entre "&amp;IF(Temperatura!H5&gt;=0,"+","")&amp;ROUND(Temperatura!H5,1)&amp;" y "&amp;IF(Temperatura!H11&gt;=0,"+","")&amp;ROUND(Temperatura!H11,1)&amp;" °C; los escenarios casi no se separan hasta ~2050."</f>
        <v>Temperatura, corto plazo (2021-2040): entre +0,7 y +0,9 °C; los escenarios casi no se separan hasta ~2050.</v>
      </c>
    </row>
    <row r="7" spans="1:4" x14ac:dyDescent="0.3">
      <c r="A7" s="4" t="str">
        <f>"Precipitación, largo plazo: "&amp;IF(Precipitación!H7&gt;=0,"+","")&amp;ROUND(Precipitación!H7,1)&amp;" % (SSP1-2.6), "&amp;IF(Precipitación!H10&gt;=0,"+","")&amp;ROUND(Precipitación!H10,1)&amp;" % (SSP2-4.5) y "&amp;IF(Precipitación!H13&gt;=0,"+","")&amp;ROUND(Precipitación!H13,1)&amp;" % (SSP5-8.5)."</f>
        <v>Precipitación, largo plazo: +2,1 % (SSP1-2.6), +0,4 % (SSP2-4.5) y -7,7 % (SSP5-8.5).</v>
      </c>
    </row>
    <row r="8" spans="1:4" x14ac:dyDescent="0.3">
      <c r="A8" s="4" t="str">
        <f>"Precipitación: "&amp;IF(COUNTIF(Precipitación!M5:M13,"Sí")=0,"ninguna de las 9 combinaciones",COUNTIF(Precipitación!M5:M13,"Sí")&amp;" de 9 combinaciones")&amp;" tiene un cambio medio mayor que la dispersión entre modelos (ver columna final de la hoja Precipitación)."</f>
        <v>Precipitación: ninguna de las 9 combinaciones tiene un cambio medio mayor que la dispersión entre modelos (ver columna final de la hoja Precipitación).</v>
      </c>
    </row>
    <row r="11" spans="1:4" x14ac:dyDescent="0.3">
      <c r="A11" s="3" t="s">
        <v>3</v>
      </c>
    </row>
    <row r="12" spans="1:4" x14ac:dyDescent="0.3">
      <c r="A12" s="5" t="s">
        <v>4</v>
      </c>
      <c r="B12" s="5" t="s">
        <v>5</v>
      </c>
      <c r="C12" s="5" t="s">
        <v>6</v>
      </c>
      <c r="D12" s="5" t="s">
        <v>7</v>
      </c>
    </row>
    <row r="13" spans="1:4" x14ac:dyDescent="0.3">
      <c r="A13" s="6" t="s">
        <v>8</v>
      </c>
      <c r="B13" s="7">
        <f>Temperatura!H5</f>
        <v>0.73392000000000002</v>
      </c>
      <c r="C13" s="7">
        <f>Temperatura!H8</f>
        <v>0.74474000000000007</v>
      </c>
      <c r="D13" s="7">
        <f>Temperatura!H11</f>
        <v>0.89206000000000008</v>
      </c>
    </row>
    <row r="14" spans="1:4" x14ac:dyDescent="0.3">
      <c r="A14" s="6" t="s">
        <v>9</v>
      </c>
      <c r="B14" s="7">
        <f>Temperatura!H6</f>
        <v>1.06212</v>
      </c>
      <c r="C14" s="7">
        <f>Temperatura!H9</f>
        <v>1.3868200000000002</v>
      </c>
      <c r="D14" s="7">
        <f>Temperatura!H12</f>
        <v>1.8913600000000002</v>
      </c>
    </row>
    <row r="15" spans="1:4" x14ac:dyDescent="0.3">
      <c r="A15" s="6" t="s">
        <v>10</v>
      </c>
      <c r="B15" s="7">
        <f>Temperatura!H7</f>
        <v>1.0664799999999999</v>
      </c>
      <c r="C15" s="7">
        <f>Temperatura!H10</f>
        <v>2.1320199999999998</v>
      </c>
      <c r="D15" s="7">
        <f>Temperatura!H13</f>
        <v>4.5743200000000002</v>
      </c>
    </row>
    <row r="18" spans="1:4" x14ac:dyDescent="0.3">
      <c r="A18" s="3" t="s">
        <v>11</v>
      </c>
    </row>
    <row r="19" spans="1:4" x14ac:dyDescent="0.3">
      <c r="A19" s="5" t="s">
        <v>4</v>
      </c>
      <c r="B19" s="5" t="s">
        <v>5</v>
      </c>
      <c r="C19" s="5" t="s">
        <v>6</v>
      </c>
      <c r="D19" s="5" t="s">
        <v>7</v>
      </c>
    </row>
    <row r="20" spans="1:4" x14ac:dyDescent="0.3">
      <c r="A20" s="6" t="s">
        <v>8</v>
      </c>
      <c r="B20" s="7">
        <f>Precipitación!H5</f>
        <v>0.70085999999999993</v>
      </c>
      <c r="C20" s="7">
        <f>Precipitación!H8</f>
        <v>0.31433999999999995</v>
      </c>
      <c r="D20" s="7">
        <f>Precipitación!H11</f>
        <v>-1.3859600000000001</v>
      </c>
    </row>
    <row r="21" spans="1:4" x14ac:dyDescent="0.3">
      <c r="A21" s="6" t="s">
        <v>9</v>
      </c>
      <c r="B21" s="7">
        <f>Precipitación!H6</f>
        <v>2.0076399999999999</v>
      </c>
      <c r="C21" s="7">
        <f>Precipitación!H9</f>
        <v>2.9819999999999958E-2</v>
      </c>
      <c r="D21" s="7">
        <f>Precipitación!H12</f>
        <v>-4.0274599999999996</v>
      </c>
    </row>
    <row r="22" spans="1:4" x14ac:dyDescent="0.3">
      <c r="A22" s="6" t="s">
        <v>10</v>
      </c>
      <c r="B22" s="7">
        <f>Precipitación!H7</f>
        <v>2.1022800000000004</v>
      </c>
      <c r="C22" s="7">
        <f>Precipitación!H10</f>
        <v>0.44605999999999979</v>
      </c>
      <c r="D22" s="7">
        <f>Precipitación!H13</f>
        <v>-7.6684999999999999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0" customWidth="1"/>
    <col min="2" max="2" width="18" customWidth="1"/>
    <col min="3" max="11" width="14" customWidth="1"/>
    <col min="12" max="12" width="20" customWidth="1"/>
    <col min="13" max="13" width="26" customWidth="1"/>
  </cols>
  <sheetData>
    <row r="1" spans="1:13" ht="17.399999999999999" x14ac:dyDescent="0.3">
      <c r="A1" s="1" t="s">
        <v>12</v>
      </c>
    </row>
    <row r="2" spans="1:13" x14ac:dyDescent="0.3">
      <c r="A2" s="2" t="s">
        <v>13</v>
      </c>
    </row>
    <row r="4" spans="1:13" ht="31.95" customHeight="1" x14ac:dyDescent="0.3">
      <c r="A4" s="5" t="s">
        <v>14</v>
      </c>
      <c r="B4" s="5" t="s">
        <v>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</row>
    <row r="5" spans="1:13" x14ac:dyDescent="0.3">
      <c r="A5" s="8" t="s">
        <v>5</v>
      </c>
      <c r="B5" s="6" t="s">
        <v>8</v>
      </c>
      <c r="C5" s="9">
        <v>1.1657</v>
      </c>
      <c r="D5" s="9">
        <v>0.44180000000000003</v>
      </c>
      <c r="E5" s="9">
        <v>0.57509999999999994</v>
      </c>
      <c r="F5" s="9">
        <v>0.67889999999999995</v>
      </c>
      <c r="G5" s="9">
        <v>0.80810000000000004</v>
      </c>
      <c r="H5" s="10">
        <f t="shared" ref="H5:H13" si="0">AVERAGE(C5:G5)</f>
        <v>0.73392000000000002</v>
      </c>
      <c r="I5" s="11">
        <f t="shared" ref="I5:I13" si="1">MIN(C5:G5)</f>
        <v>0.44180000000000003</v>
      </c>
      <c r="J5" s="11">
        <f t="shared" ref="J5:J13" si="2">MAX(C5:G5)</f>
        <v>1.1657</v>
      </c>
      <c r="K5" s="11">
        <f t="shared" ref="K5:K13" si="3">STDEV(C5:G5)</f>
        <v>0.27637009968518644</v>
      </c>
      <c r="L5" s="12" t="str">
        <f t="shared" ref="L5:L13" si="4">COUNTIF(C5:G5,"&gt;0")&amp;" de "&amp;COUNT(C5:G5)</f>
        <v>5 de 5</v>
      </c>
      <c r="M5" s="12" t="str">
        <f t="shared" ref="M5:M13" si="5">IF(ABS(H5)&gt;K5,"Sí","No: dentro de la dispersión")</f>
        <v>Sí</v>
      </c>
    </row>
    <row r="6" spans="1:13" x14ac:dyDescent="0.3">
      <c r="A6" s="8" t="s">
        <v>5</v>
      </c>
      <c r="B6" s="6" t="s">
        <v>9</v>
      </c>
      <c r="C6" s="9">
        <v>1.7282999999999999</v>
      </c>
      <c r="D6" s="9">
        <v>0.80620000000000003</v>
      </c>
      <c r="E6" s="9">
        <v>0.9133</v>
      </c>
      <c r="F6" s="9">
        <v>0.9022</v>
      </c>
      <c r="G6" s="9">
        <v>0.96060000000000001</v>
      </c>
      <c r="H6" s="10">
        <f t="shared" si="0"/>
        <v>1.06212</v>
      </c>
      <c r="I6" s="11">
        <f t="shared" si="1"/>
        <v>0.80620000000000003</v>
      </c>
      <c r="J6" s="11">
        <f t="shared" si="2"/>
        <v>1.7282999999999999</v>
      </c>
      <c r="K6" s="11">
        <f t="shared" si="3"/>
        <v>0.37660289032348077</v>
      </c>
      <c r="L6" s="12" t="str">
        <f t="shared" si="4"/>
        <v>5 de 5</v>
      </c>
      <c r="M6" s="12" t="str">
        <f t="shared" si="5"/>
        <v>Sí</v>
      </c>
    </row>
    <row r="7" spans="1:13" x14ac:dyDescent="0.3">
      <c r="A7" s="8" t="s">
        <v>5</v>
      </c>
      <c r="B7" s="6" t="s">
        <v>10</v>
      </c>
      <c r="C7" s="9">
        <v>1.8714</v>
      </c>
      <c r="D7" s="9">
        <v>0.68010000000000004</v>
      </c>
      <c r="E7" s="9">
        <v>0.59260000000000002</v>
      </c>
      <c r="F7" s="9">
        <v>1.0524</v>
      </c>
      <c r="G7" s="9">
        <v>1.1358999999999999</v>
      </c>
      <c r="H7" s="10">
        <f t="shared" si="0"/>
        <v>1.0664799999999999</v>
      </c>
      <c r="I7" s="11">
        <f t="shared" si="1"/>
        <v>0.59260000000000002</v>
      </c>
      <c r="J7" s="11">
        <f t="shared" si="2"/>
        <v>1.8714</v>
      </c>
      <c r="K7" s="11">
        <f t="shared" si="3"/>
        <v>0.50664715236543068</v>
      </c>
      <c r="L7" s="12" t="str">
        <f t="shared" si="4"/>
        <v>5 de 5</v>
      </c>
      <c r="M7" s="12" t="str">
        <f t="shared" si="5"/>
        <v>Sí</v>
      </c>
    </row>
    <row r="8" spans="1:13" x14ac:dyDescent="0.3">
      <c r="A8" s="8" t="s">
        <v>6</v>
      </c>
      <c r="B8" s="6" t="s">
        <v>8</v>
      </c>
      <c r="C8" s="9">
        <v>1.0824</v>
      </c>
      <c r="D8" s="9">
        <v>0.56079999999999997</v>
      </c>
      <c r="E8" s="9">
        <v>0.60940000000000005</v>
      </c>
      <c r="F8" s="9">
        <v>0.78480000000000005</v>
      </c>
      <c r="G8" s="9">
        <v>0.68630000000000002</v>
      </c>
      <c r="H8" s="10">
        <f t="shared" si="0"/>
        <v>0.74474000000000007</v>
      </c>
      <c r="I8" s="11">
        <f t="shared" si="1"/>
        <v>0.56079999999999997</v>
      </c>
      <c r="J8" s="11">
        <f t="shared" si="2"/>
        <v>1.0824</v>
      </c>
      <c r="K8" s="11">
        <f t="shared" si="3"/>
        <v>0.20687263714662651</v>
      </c>
      <c r="L8" s="12" t="str">
        <f t="shared" si="4"/>
        <v>5 de 5</v>
      </c>
      <c r="M8" s="12" t="str">
        <f t="shared" si="5"/>
        <v>Sí</v>
      </c>
    </row>
    <row r="9" spans="1:13" x14ac:dyDescent="0.3">
      <c r="A9" s="8" t="s">
        <v>6</v>
      </c>
      <c r="B9" s="6" t="s">
        <v>9</v>
      </c>
      <c r="C9" s="9">
        <v>2.1354000000000002</v>
      </c>
      <c r="D9" s="9">
        <v>1.0035000000000001</v>
      </c>
      <c r="E9" s="9">
        <v>1.1853</v>
      </c>
      <c r="F9" s="9">
        <v>1.2008000000000001</v>
      </c>
      <c r="G9" s="9">
        <v>1.4091</v>
      </c>
      <c r="H9" s="10">
        <f t="shared" si="0"/>
        <v>1.3868200000000002</v>
      </c>
      <c r="I9" s="11">
        <f t="shared" si="1"/>
        <v>1.0035000000000001</v>
      </c>
      <c r="J9" s="11">
        <f t="shared" si="2"/>
        <v>2.1354000000000002</v>
      </c>
      <c r="K9" s="11">
        <f t="shared" si="3"/>
        <v>0.44244106613197604</v>
      </c>
      <c r="L9" s="12" t="str">
        <f t="shared" si="4"/>
        <v>5 de 5</v>
      </c>
      <c r="M9" s="12" t="str">
        <f t="shared" si="5"/>
        <v>Sí</v>
      </c>
    </row>
    <row r="10" spans="1:13" x14ac:dyDescent="0.3">
      <c r="A10" s="8" t="s">
        <v>6</v>
      </c>
      <c r="B10" s="6" t="s">
        <v>10</v>
      </c>
      <c r="C10" s="9">
        <v>3.1869999999999998</v>
      </c>
      <c r="D10" s="9">
        <v>1.5773999999999999</v>
      </c>
      <c r="E10" s="9">
        <v>2.0131999999999999</v>
      </c>
      <c r="F10" s="9">
        <v>1.9763999999999999</v>
      </c>
      <c r="G10" s="9">
        <v>1.9060999999999999</v>
      </c>
      <c r="H10" s="10">
        <f t="shared" si="0"/>
        <v>2.1320199999999998</v>
      </c>
      <c r="I10" s="11">
        <f t="shared" si="1"/>
        <v>1.5773999999999999</v>
      </c>
      <c r="J10" s="11">
        <f t="shared" si="2"/>
        <v>3.1869999999999998</v>
      </c>
      <c r="K10" s="11">
        <f t="shared" si="3"/>
        <v>0.61440250813290143</v>
      </c>
      <c r="L10" s="12" t="str">
        <f t="shared" si="4"/>
        <v>5 de 5</v>
      </c>
      <c r="M10" s="12" t="str">
        <f t="shared" si="5"/>
        <v>Sí</v>
      </c>
    </row>
    <row r="11" spans="1:13" x14ac:dyDescent="0.3">
      <c r="A11" s="8" t="s">
        <v>7</v>
      </c>
      <c r="B11" s="6" t="s">
        <v>8</v>
      </c>
      <c r="C11" s="9">
        <v>1.1680999999999999</v>
      </c>
      <c r="D11" s="9">
        <v>0.58389999999999997</v>
      </c>
      <c r="E11" s="9">
        <v>0.9667</v>
      </c>
      <c r="F11" s="9">
        <v>0.871</v>
      </c>
      <c r="G11" s="9">
        <v>0.87060000000000004</v>
      </c>
      <c r="H11" s="10">
        <f t="shared" si="0"/>
        <v>0.89206000000000008</v>
      </c>
      <c r="I11" s="11">
        <f t="shared" si="1"/>
        <v>0.58389999999999997</v>
      </c>
      <c r="J11" s="11">
        <f t="shared" si="2"/>
        <v>1.1680999999999999</v>
      </c>
      <c r="K11" s="11">
        <f t="shared" si="3"/>
        <v>0.21073434224159987</v>
      </c>
      <c r="L11" s="12" t="str">
        <f t="shared" si="4"/>
        <v>5 de 5</v>
      </c>
      <c r="M11" s="12" t="str">
        <f t="shared" si="5"/>
        <v>Sí</v>
      </c>
    </row>
    <row r="12" spans="1:13" x14ac:dyDescent="0.3">
      <c r="A12" s="8" t="s">
        <v>7</v>
      </c>
      <c r="B12" s="6" t="s">
        <v>9</v>
      </c>
      <c r="C12" s="9">
        <v>2.5421</v>
      </c>
      <c r="D12" s="9">
        <v>1.4570000000000001</v>
      </c>
      <c r="E12" s="9">
        <v>2.0310000000000001</v>
      </c>
      <c r="F12" s="9">
        <v>1.7282999999999999</v>
      </c>
      <c r="G12" s="9">
        <v>1.6983999999999999</v>
      </c>
      <c r="H12" s="10">
        <f t="shared" si="0"/>
        <v>1.8913600000000002</v>
      </c>
      <c r="I12" s="11">
        <f t="shared" si="1"/>
        <v>1.4570000000000001</v>
      </c>
      <c r="J12" s="11">
        <f t="shared" si="2"/>
        <v>2.5421</v>
      </c>
      <c r="K12" s="11">
        <f t="shared" si="3"/>
        <v>0.41696900724154451</v>
      </c>
      <c r="L12" s="12" t="str">
        <f t="shared" si="4"/>
        <v>5 de 5</v>
      </c>
      <c r="M12" s="12" t="str">
        <f t="shared" si="5"/>
        <v>Sí</v>
      </c>
    </row>
    <row r="13" spans="1:13" x14ac:dyDescent="0.3">
      <c r="A13" s="8" t="s">
        <v>7</v>
      </c>
      <c r="B13" s="6" t="s">
        <v>10</v>
      </c>
      <c r="C13" s="9">
        <v>6.1422999999999996</v>
      </c>
      <c r="D13" s="9">
        <v>4.1646000000000001</v>
      </c>
      <c r="E13" s="9">
        <v>4.6992000000000003</v>
      </c>
      <c r="F13" s="9">
        <v>3.8475000000000001</v>
      </c>
      <c r="G13" s="9">
        <v>4.0179999999999998</v>
      </c>
      <c r="H13" s="10">
        <f t="shared" si="0"/>
        <v>4.5743200000000002</v>
      </c>
      <c r="I13" s="11">
        <f t="shared" si="1"/>
        <v>3.8475000000000001</v>
      </c>
      <c r="J13" s="11">
        <f t="shared" si="2"/>
        <v>6.1422999999999996</v>
      </c>
      <c r="K13" s="11">
        <f t="shared" si="3"/>
        <v>0.93270922961017255</v>
      </c>
      <c r="L13" s="12" t="str">
        <f t="shared" si="4"/>
        <v>5 de 5</v>
      </c>
      <c r="M13" s="12" t="str">
        <f t="shared" si="5"/>
        <v>Sí</v>
      </c>
    </row>
    <row r="15" spans="1:13" x14ac:dyDescent="0.3">
      <c r="A15" s="3" t="s">
        <v>26</v>
      </c>
    </row>
    <row r="16" spans="1:13" x14ac:dyDescent="0.3">
      <c r="A16" s="2" t="s">
        <v>27</v>
      </c>
    </row>
    <row r="17" spans="1:1" x14ac:dyDescent="0.3">
      <c r="A17" s="2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0" customWidth="1"/>
    <col min="2" max="2" width="18" customWidth="1"/>
    <col min="3" max="11" width="14" customWidth="1"/>
    <col min="12" max="12" width="20" customWidth="1"/>
    <col min="13" max="13" width="26" customWidth="1"/>
  </cols>
  <sheetData>
    <row r="1" spans="1:13" ht="17.399999999999999" x14ac:dyDescent="0.3">
      <c r="A1" s="1" t="s">
        <v>29</v>
      </c>
    </row>
    <row r="2" spans="1:13" x14ac:dyDescent="0.3">
      <c r="A2" s="2" t="s">
        <v>13</v>
      </c>
    </row>
    <row r="4" spans="1:13" ht="31.95" customHeight="1" x14ac:dyDescent="0.3">
      <c r="A4" s="5" t="s">
        <v>14</v>
      </c>
      <c r="B4" s="5" t="s">
        <v>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</row>
    <row r="5" spans="1:13" x14ac:dyDescent="0.3">
      <c r="A5" s="8" t="s">
        <v>5</v>
      </c>
      <c r="B5" s="6" t="s">
        <v>8</v>
      </c>
      <c r="C5" s="13">
        <v>5.5616000000000003</v>
      </c>
      <c r="D5" s="13">
        <v>0.79779999999999995</v>
      </c>
      <c r="E5" s="13">
        <v>-1.1677</v>
      </c>
      <c r="F5" s="13">
        <v>3.5369999999999999</v>
      </c>
      <c r="G5" s="13">
        <v>-5.2244000000000002</v>
      </c>
      <c r="H5" s="14">
        <f t="shared" ref="H5:H13" si="0">AVERAGE(C5:G5)</f>
        <v>0.70085999999999993</v>
      </c>
      <c r="I5" s="15">
        <f t="shared" ref="I5:I13" si="1">MIN(C5:G5)</f>
        <v>-5.2244000000000002</v>
      </c>
      <c r="J5" s="15">
        <f t="shared" ref="J5:J13" si="2">MAX(C5:G5)</f>
        <v>5.5616000000000003</v>
      </c>
      <c r="K5" s="15">
        <f t="shared" ref="K5:K13" si="3">STDEV(C5:G5)</f>
        <v>4.1916614650994903</v>
      </c>
      <c r="L5" s="12" t="str">
        <f t="shared" ref="L5:L13" si="4">COUNTIF(C5:G5,"&gt;0")&amp;" de "&amp;COUNT(C5:G5)</f>
        <v>3 de 5</v>
      </c>
      <c r="M5" s="12" t="str">
        <f t="shared" ref="M5:M13" si="5">IF(ABS(H5)&gt;K5,"Sí","No: dentro de la dispersión")</f>
        <v>No: dentro de la dispersión</v>
      </c>
    </row>
    <row r="6" spans="1:13" x14ac:dyDescent="0.3">
      <c r="A6" s="8" t="s">
        <v>5</v>
      </c>
      <c r="B6" s="6" t="s">
        <v>9</v>
      </c>
      <c r="C6" s="13">
        <v>13.0702</v>
      </c>
      <c r="D6" s="13">
        <v>-4.3879000000000001</v>
      </c>
      <c r="E6" s="13">
        <v>-3.1059999999999999</v>
      </c>
      <c r="F6" s="13">
        <v>5.4728000000000003</v>
      </c>
      <c r="G6" s="13">
        <v>-1.0108999999999999</v>
      </c>
      <c r="H6" s="14">
        <f t="shared" si="0"/>
        <v>2.0076399999999999</v>
      </c>
      <c r="I6" s="15">
        <f t="shared" si="1"/>
        <v>-4.3879000000000001</v>
      </c>
      <c r="J6" s="15">
        <f t="shared" si="2"/>
        <v>13.0702</v>
      </c>
      <c r="K6" s="15">
        <f t="shared" si="3"/>
        <v>7.2551946433572683</v>
      </c>
      <c r="L6" s="12" t="str">
        <f t="shared" si="4"/>
        <v>2 de 5</v>
      </c>
      <c r="M6" s="12" t="str">
        <f t="shared" si="5"/>
        <v>No: dentro de la dispersión</v>
      </c>
    </row>
    <row r="7" spans="1:13" x14ac:dyDescent="0.3">
      <c r="A7" s="8" t="s">
        <v>5</v>
      </c>
      <c r="B7" s="6" t="s">
        <v>10</v>
      </c>
      <c r="C7" s="13">
        <v>13.370200000000001</v>
      </c>
      <c r="D7" s="13">
        <v>-7.4099999999999999E-2</v>
      </c>
      <c r="E7" s="13">
        <v>-1.2907</v>
      </c>
      <c r="F7" s="13">
        <v>4.5791000000000004</v>
      </c>
      <c r="G7" s="13">
        <v>-6.0731000000000002</v>
      </c>
      <c r="H7" s="14">
        <f t="shared" si="0"/>
        <v>2.1022800000000004</v>
      </c>
      <c r="I7" s="15">
        <f t="shared" si="1"/>
        <v>-6.0731000000000002</v>
      </c>
      <c r="J7" s="15">
        <f t="shared" si="2"/>
        <v>13.370200000000001</v>
      </c>
      <c r="K7" s="15">
        <f t="shared" si="3"/>
        <v>7.3516399491542028</v>
      </c>
      <c r="L7" s="12" t="str">
        <f t="shared" si="4"/>
        <v>2 de 5</v>
      </c>
      <c r="M7" s="12" t="str">
        <f t="shared" si="5"/>
        <v>No: dentro de la dispersión</v>
      </c>
    </row>
    <row r="8" spans="1:13" x14ac:dyDescent="0.3">
      <c r="A8" s="8" t="s">
        <v>6</v>
      </c>
      <c r="B8" s="6" t="s">
        <v>8</v>
      </c>
      <c r="C8" s="13">
        <v>7.4718999999999998</v>
      </c>
      <c r="D8" s="13">
        <v>-4.0895000000000001</v>
      </c>
      <c r="E8" s="13">
        <v>-1.3210999999999999</v>
      </c>
      <c r="F8" s="13">
        <v>8.5000000000000006E-3</v>
      </c>
      <c r="G8" s="13">
        <v>-0.49809999999999999</v>
      </c>
      <c r="H8" s="14">
        <f t="shared" si="0"/>
        <v>0.31433999999999995</v>
      </c>
      <c r="I8" s="15">
        <f t="shared" si="1"/>
        <v>-4.0895000000000001</v>
      </c>
      <c r="J8" s="15">
        <f t="shared" si="2"/>
        <v>7.4718999999999998</v>
      </c>
      <c r="K8" s="15">
        <f t="shared" si="3"/>
        <v>4.3026948750753871</v>
      </c>
      <c r="L8" s="12" t="str">
        <f t="shared" si="4"/>
        <v>2 de 5</v>
      </c>
      <c r="M8" s="12" t="str">
        <f t="shared" si="5"/>
        <v>No: dentro de la dispersión</v>
      </c>
    </row>
    <row r="9" spans="1:13" x14ac:dyDescent="0.3">
      <c r="A9" s="8" t="s">
        <v>6</v>
      </c>
      <c r="B9" s="6" t="s">
        <v>9</v>
      </c>
      <c r="C9" s="13">
        <v>5.3277999999999999</v>
      </c>
      <c r="D9" s="13">
        <v>-1.9562999999999999</v>
      </c>
      <c r="E9" s="13">
        <v>-0.41389999999999999</v>
      </c>
      <c r="F9" s="13">
        <v>3.6537999999999999</v>
      </c>
      <c r="G9" s="13">
        <v>-6.4622999999999999</v>
      </c>
      <c r="H9" s="14">
        <f t="shared" si="0"/>
        <v>2.9819999999999958E-2</v>
      </c>
      <c r="I9" s="15">
        <f t="shared" si="1"/>
        <v>-6.4622999999999999</v>
      </c>
      <c r="J9" s="15">
        <f t="shared" si="2"/>
        <v>5.3277999999999999</v>
      </c>
      <c r="K9" s="15">
        <f t="shared" si="3"/>
        <v>4.6768313340337606</v>
      </c>
      <c r="L9" s="12" t="str">
        <f t="shared" si="4"/>
        <v>2 de 5</v>
      </c>
      <c r="M9" s="12" t="str">
        <f t="shared" si="5"/>
        <v>No: dentro de la dispersión</v>
      </c>
    </row>
    <row r="10" spans="1:13" x14ac:dyDescent="0.3">
      <c r="A10" s="8" t="s">
        <v>6</v>
      </c>
      <c r="B10" s="6" t="s">
        <v>10</v>
      </c>
      <c r="C10" s="13">
        <v>14.1371</v>
      </c>
      <c r="D10" s="13">
        <v>-3.2511000000000001</v>
      </c>
      <c r="E10" s="13">
        <v>-4.9930000000000003</v>
      </c>
      <c r="F10" s="13">
        <v>0.62270000000000003</v>
      </c>
      <c r="G10" s="13">
        <v>-4.2854000000000001</v>
      </c>
      <c r="H10" s="14">
        <f t="shared" si="0"/>
        <v>0.44605999999999979</v>
      </c>
      <c r="I10" s="15">
        <f t="shared" si="1"/>
        <v>-4.9930000000000003</v>
      </c>
      <c r="J10" s="15">
        <f t="shared" si="2"/>
        <v>14.1371</v>
      </c>
      <c r="K10" s="15">
        <f t="shared" si="3"/>
        <v>7.954791911986133</v>
      </c>
      <c r="L10" s="12" t="str">
        <f t="shared" si="4"/>
        <v>2 de 5</v>
      </c>
      <c r="M10" s="12" t="str">
        <f t="shared" si="5"/>
        <v>No: dentro de la dispersión</v>
      </c>
    </row>
    <row r="11" spans="1:13" x14ac:dyDescent="0.3">
      <c r="A11" s="8" t="s">
        <v>7</v>
      </c>
      <c r="B11" s="6" t="s">
        <v>8</v>
      </c>
      <c r="C11" s="13">
        <v>6.3525</v>
      </c>
      <c r="D11" s="13">
        <v>-5.4042000000000003</v>
      </c>
      <c r="E11" s="13">
        <v>-4.7488999999999999</v>
      </c>
      <c r="F11" s="13">
        <v>7.4800000000000005E-2</v>
      </c>
      <c r="G11" s="13">
        <v>-3.2040000000000002</v>
      </c>
      <c r="H11" s="14">
        <f t="shared" si="0"/>
        <v>-1.3859600000000001</v>
      </c>
      <c r="I11" s="15">
        <f t="shared" si="1"/>
        <v>-5.4042000000000003</v>
      </c>
      <c r="J11" s="15">
        <f t="shared" si="2"/>
        <v>6.3525</v>
      </c>
      <c r="K11" s="15">
        <f t="shared" si="3"/>
        <v>4.8160790725443867</v>
      </c>
      <c r="L11" s="12" t="str">
        <f t="shared" si="4"/>
        <v>2 de 5</v>
      </c>
      <c r="M11" s="12" t="str">
        <f t="shared" si="5"/>
        <v>No: dentro de la dispersión</v>
      </c>
    </row>
    <row r="12" spans="1:13" x14ac:dyDescent="0.3">
      <c r="A12" s="8" t="s">
        <v>7</v>
      </c>
      <c r="B12" s="6" t="s">
        <v>9</v>
      </c>
      <c r="C12" s="13">
        <v>-1.9427000000000001</v>
      </c>
      <c r="D12" s="13">
        <v>-7.3864999999999998</v>
      </c>
      <c r="E12" s="13">
        <v>-9.1552000000000007</v>
      </c>
      <c r="F12" s="13">
        <v>0.72499999999999998</v>
      </c>
      <c r="G12" s="13">
        <v>-2.3778999999999999</v>
      </c>
      <c r="H12" s="14">
        <f t="shared" si="0"/>
        <v>-4.0274599999999996</v>
      </c>
      <c r="I12" s="15">
        <f t="shared" si="1"/>
        <v>-9.1552000000000007</v>
      </c>
      <c r="J12" s="15">
        <f t="shared" si="2"/>
        <v>0.72499999999999998</v>
      </c>
      <c r="K12" s="15">
        <f t="shared" si="3"/>
        <v>4.099695590284723</v>
      </c>
      <c r="L12" s="12" t="str">
        <f t="shared" si="4"/>
        <v>1 de 5</v>
      </c>
      <c r="M12" s="12" t="str">
        <f t="shared" si="5"/>
        <v>No: dentro de la dispersión</v>
      </c>
    </row>
    <row r="13" spans="1:13" x14ac:dyDescent="0.3">
      <c r="A13" s="8" t="s">
        <v>7</v>
      </c>
      <c r="B13" s="6" t="s">
        <v>10</v>
      </c>
      <c r="C13" s="13">
        <v>-5.5618999999999996</v>
      </c>
      <c r="D13" s="13">
        <v>-18.202000000000002</v>
      </c>
      <c r="E13" s="13">
        <v>-13.974500000000001</v>
      </c>
      <c r="F13" s="13">
        <v>3.6265000000000001</v>
      </c>
      <c r="G13" s="13">
        <v>-4.2305999999999999</v>
      </c>
      <c r="H13" s="14">
        <f t="shared" si="0"/>
        <v>-7.6684999999999999</v>
      </c>
      <c r="I13" s="15">
        <f t="shared" si="1"/>
        <v>-18.202000000000002</v>
      </c>
      <c r="J13" s="15">
        <f t="shared" si="2"/>
        <v>3.6265000000000001</v>
      </c>
      <c r="K13" s="15">
        <f t="shared" si="3"/>
        <v>8.5812907423650451</v>
      </c>
      <c r="L13" s="12" t="str">
        <f t="shared" si="4"/>
        <v>1 de 5</v>
      </c>
      <c r="M13" s="12" t="str">
        <f t="shared" si="5"/>
        <v>No: dentro de la dispersión</v>
      </c>
    </row>
    <row r="15" spans="1:13" x14ac:dyDescent="0.3">
      <c r="A15" s="3" t="s">
        <v>26</v>
      </c>
    </row>
    <row r="16" spans="1:13" x14ac:dyDescent="0.3">
      <c r="A16" s="2" t="s">
        <v>27</v>
      </c>
    </row>
    <row r="17" spans="1:1" x14ac:dyDescent="0.3">
      <c r="A17" s="2" t="s">
        <v>28</v>
      </c>
    </row>
    <row r="18" spans="1:1" x14ac:dyDescent="0.3">
      <c r="A18" s="2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78"/>
  <sheetViews>
    <sheetView showGridLines="0" workbookViewId="0"/>
  </sheetViews>
  <sheetFormatPr baseColWidth="10" defaultColWidth="8.88671875" defaultRowHeight="14.4" x14ac:dyDescent="0.3"/>
  <cols>
    <col min="1" max="1" width="8" customWidth="1"/>
    <col min="2" max="33" width="16" customWidth="1"/>
  </cols>
  <sheetData>
    <row r="1" spans="1:1" ht="17.399999999999999" x14ac:dyDescent="0.3">
      <c r="A1" s="1" t="s">
        <v>31</v>
      </c>
    </row>
    <row r="2" spans="1:1" x14ac:dyDescent="0.3">
      <c r="A2" s="2" t="s">
        <v>32</v>
      </c>
    </row>
    <row r="27" spans="1:33" ht="42" customHeight="1" x14ac:dyDescent="0.3">
      <c r="A27" s="5" t="s">
        <v>33</v>
      </c>
      <c r="B27" s="5" t="s">
        <v>34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40</v>
      </c>
      <c r="I27" s="5" t="s">
        <v>41</v>
      </c>
      <c r="J27" s="5" t="s">
        <v>42</v>
      </c>
      <c r="K27" s="5" t="s">
        <v>43</v>
      </c>
      <c r="L27" s="5" t="s">
        <v>44</v>
      </c>
      <c r="M27" s="5" t="s">
        <v>45</v>
      </c>
      <c r="N27" s="5" t="s">
        <v>46</v>
      </c>
      <c r="O27" s="5" t="s">
        <v>47</v>
      </c>
      <c r="P27" s="5" t="s">
        <v>48</v>
      </c>
      <c r="Q27" s="5" t="s">
        <v>49</v>
      </c>
      <c r="R27" s="5" t="s">
        <v>50</v>
      </c>
      <c r="S27" s="5" t="s">
        <v>51</v>
      </c>
      <c r="T27" s="5" t="s">
        <v>52</v>
      </c>
      <c r="U27" s="5" t="s">
        <v>53</v>
      </c>
      <c r="V27" s="5" t="s">
        <v>54</v>
      </c>
      <c r="W27" s="5" t="s">
        <v>55</v>
      </c>
      <c r="X27" s="5" t="s">
        <v>56</v>
      </c>
      <c r="Y27" s="5" t="s">
        <v>57</v>
      </c>
      <c r="Z27" s="5" t="s">
        <v>58</v>
      </c>
      <c r="AA27" s="5" t="s">
        <v>59</v>
      </c>
      <c r="AB27" s="5" t="s">
        <v>60</v>
      </c>
      <c r="AC27" s="5" t="s">
        <v>61</v>
      </c>
      <c r="AD27" s="5" t="s">
        <v>62</v>
      </c>
      <c r="AE27" s="5" t="s">
        <v>63</v>
      </c>
      <c r="AF27" s="5" t="s">
        <v>64</v>
      </c>
      <c r="AG27" s="5" t="s">
        <v>65</v>
      </c>
    </row>
    <row r="28" spans="1:33" x14ac:dyDescent="0.3">
      <c r="A28" s="8">
        <v>1950</v>
      </c>
      <c r="B28" s="9">
        <v>-0.47149999999999997</v>
      </c>
      <c r="C28" s="9">
        <v>-0.77859999999999996</v>
      </c>
      <c r="D28" s="9">
        <v>-0.39550000000000002</v>
      </c>
      <c r="E28" s="9">
        <v>-0.47820000000000001</v>
      </c>
      <c r="F28" s="9">
        <v>-0.15479999999999999</v>
      </c>
      <c r="V28" s="10">
        <f t="shared" ref="V28:V59" si="0">AVERAGE(B28:F28)</f>
        <v>-0.45572000000000001</v>
      </c>
      <c r="W28" s="11">
        <f t="shared" ref="W28:W59" si="1">MIN(B28:F28)</f>
        <v>-0.77859999999999996</v>
      </c>
      <c r="X28" s="11">
        <f t="shared" ref="X28:X59" si="2">MAX(B28:F28)</f>
        <v>-0.15479999999999999</v>
      </c>
    </row>
    <row r="29" spans="1:33" x14ac:dyDescent="0.3">
      <c r="A29" s="8">
        <v>1951</v>
      </c>
      <c r="B29" s="9">
        <v>-0.48709999999999998</v>
      </c>
      <c r="C29" s="9">
        <v>-0.74539999999999995</v>
      </c>
      <c r="D29" s="9">
        <v>-0.51659999999999995</v>
      </c>
      <c r="E29" s="9">
        <v>-0.36899999999999999</v>
      </c>
      <c r="F29" s="9">
        <v>-0.17069999999999999</v>
      </c>
      <c r="V29" s="10">
        <f t="shared" si="0"/>
        <v>-0.45776000000000006</v>
      </c>
      <c r="W29" s="11">
        <f t="shared" si="1"/>
        <v>-0.74539999999999995</v>
      </c>
      <c r="X29" s="11">
        <f t="shared" si="2"/>
        <v>-0.17069999999999999</v>
      </c>
    </row>
    <row r="30" spans="1:33" x14ac:dyDescent="0.3">
      <c r="A30" s="8">
        <v>1952</v>
      </c>
      <c r="B30" s="9">
        <v>-0.56930000000000003</v>
      </c>
      <c r="C30" s="9">
        <v>-0.74519999999999997</v>
      </c>
      <c r="D30" s="9">
        <v>-0.63</v>
      </c>
      <c r="E30" s="9">
        <v>-0.39889999999999998</v>
      </c>
      <c r="F30" s="9">
        <v>-0.2172</v>
      </c>
      <c r="V30" s="10">
        <f t="shared" si="0"/>
        <v>-0.51212000000000002</v>
      </c>
      <c r="W30" s="11">
        <f t="shared" si="1"/>
        <v>-0.74519999999999997</v>
      </c>
      <c r="X30" s="11">
        <f t="shared" si="2"/>
        <v>-0.2172</v>
      </c>
    </row>
    <row r="31" spans="1:33" x14ac:dyDescent="0.3">
      <c r="A31" s="8">
        <v>1953</v>
      </c>
      <c r="B31" s="9">
        <v>-0.56140000000000001</v>
      </c>
      <c r="C31" s="9">
        <v>-0.75719999999999998</v>
      </c>
      <c r="D31" s="9">
        <v>-0.69410000000000005</v>
      </c>
      <c r="E31" s="9">
        <v>-0.44319999999999998</v>
      </c>
      <c r="F31" s="9">
        <v>-0.28270000000000001</v>
      </c>
      <c r="V31" s="10">
        <f t="shared" si="0"/>
        <v>-0.5477200000000001</v>
      </c>
      <c r="W31" s="11">
        <f t="shared" si="1"/>
        <v>-0.75719999999999998</v>
      </c>
      <c r="X31" s="11">
        <f t="shared" si="2"/>
        <v>-0.28270000000000001</v>
      </c>
    </row>
    <row r="32" spans="1:33" x14ac:dyDescent="0.3">
      <c r="A32" s="8">
        <v>1954</v>
      </c>
      <c r="B32" s="9">
        <v>-0.55010000000000003</v>
      </c>
      <c r="C32" s="9">
        <v>-0.72489999999999999</v>
      </c>
      <c r="D32" s="9">
        <v>-0.67069999999999996</v>
      </c>
      <c r="E32" s="9">
        <v>-0.42320000000000002</v>
      </c>
      <c r="F32" s="9">
        <v>-0.36559999999999998</v>
      </c>
      <c r="V32" s="10">
        <f t="shared" si="0"/>
        <v>-0.54690000000000005</v>
      </c>
      <c r="W32" s="11">
        <f t="shared" si="1"/>
        <v>-0.72489999999999999</v>
      </c>
      <c r="X32" s="11">
        <f t="shared" si="2"/>
        <v>-0.36559999999999998</v>
      </c>
    </row>
    <row r="33" spans="1:24" x14ac:dyDescent="0.3">
      <c r="A33" s="8">
        <v>1955</v>
      </c>
      <c r="B33" s="9">
        <v>-0.6159</v>
      </c>
      <c r="C33" s="9">
        <v>-0.65190000000000003</v>
      </c>
      <c r="D33" s="9">
        <v>-0.65510000000000002</v>
      </c>
      <c r="E33" s="9">
        <v>-0.3886</v>
      </c>
      <c r="F33" s="9">
        <v>-0.34089999999999998</v>
      </c>
      <c r="V33" s="10">
        <f t="shared" si="0"/>
        <v>-0.53048000000000006</v>
      </c>
      <c r="W33" s="11">
        <f t="shared" si="1"/>
        <v>-0.65510000000000002</v>
      </c>
      <c r="X33" s="11">
        <f t="shared" si="2"/>
        <v>-0.34089999999999998</v>
      </c>
    </row>
    <row r="34" spans="1:24" x14ac:dyDescent="0.3">
      <c r="A34" s="8">
        <v>1956</v>
      </c>
      <c r="B34" s="9">
        <v>-0.59279999999999999</v>
      </c>
      <c r="C34" s="9">
        <v>-0.68030000000000002</v>
      </c>
      <c r="D34" s="9">
        <v>-0.58850000000000002</v>
      </c>
      <c r="E34" s="9">
        <v>-0.39460000000000001</v>
      </c>
      <c r="F34" s="9">
        <v>-0.31690000000000002</v>
      </c>
      <c r="V34" s="10">
        <f t="shared" si="0"/>
        <v>-0.51461999999999997</v>
      </c>
      <c r="W34" s="11">
        <f t="shared" si="1"/>
        <v>-0.68030000000000002</v>
      </c>
      <c r="X34" s="11">
        <f t="shared" si="2"/>
        <v>-0.31690000000000002</v>
      </c>
    </row>
    <row r="35" spans="1:24" x14ac:dyDescent="0.3">
      <c r="A35" s="8">
        <v>1957</v>
      </c>
      <c r="B35" s="9">
        <v>-0.62329999999999997</v>
      </c>
      <c r="C35" s="9">
        <v>-0.6381</v>
      </c>
      <c r="D35" s="9">
        <v>-0.71040000000000003</v>
      </c>
      <c r="E35" s="9">
        <v>-0.46379999999999999</v>
      </c>
      <c r="F35" s="9">
        <v>-0.27979999999999999</v>
      </c>
      <c r="V35" s="10">
        <f t="shared" si="0"/>
        <v>-0.54308000000000001</v>
      </c>
      <c r="W35" s="11">
        <f t="shared" si="1"/>
        <v>-0.71040000000000003</v>
      </c>
      <c r="X35" s="11">
        <f t="shared" si="2"/>
        <v>-0.27979999999999999</v>
      </c>
    </row>
    <row r="36" spans="1:24" x14ac:dyDescent="0.3">
      <c r="A36" s="8">
        <v>1958</v>
      </c>
      <c r="B36" s="9">
        <v>-0.60850000000000004</v>
      </c>
      <c r="C36" s="9">
        <v>-0.61029999999999995</v>
      </c>
      <c r="D36" s="9">
        <v>-0.77070000000000005</v>
      </c>
      <c r="E36" s="9">
        <v>-0.47289999999999999</v>
      </c>
      <c r="F36" s="9">
        <v>-0.23119999999999999</v>
      </c>
      <c r="V36" s="10">
        <f t="shared" si="0"/>
        <v>-0.53871999999999998</v>
      </c>
      <c r="W36" s="11">
        <f t="shared" si="1"/>
        <v>-0.77070000000000005</v>
      </c>
      <c r="X36" s="11">
        <f t="shared" si="2"/>
        <v>-0.23119999999999999</v>
      </c>
    </row>
    <row r="37" spans="1:24" x14ac:dyDescent="0.3">
      <c r="A37" s="8">
        <v>1959</v>
      </c>
      <c r="B37" s="9">
        <v>-0.67149999999999999</v>
      </c>
      <c r="C37" s="9">
        <v>-0.6966</v>
      </c>
      <c r="D37" s="9">
        <v>-0.86650000000000005</v>
      </c>
      <c r="E37" s="9">
        <v>-0.42349999999999999</v>
      </c>
      <c r="F37" s="9">
        <v>-0.23100000000000001</v>
      </c>
      <c r="V37" s="10">
        <f t="shared" si="0"/>
        <v>-0.57782</v>
      </c>
      <c r="W37" s="11">
        <f t="shared" si="1"/>
        <v>-0.86650000000000005</v>
      </c>
      <c r="X37" s="11">
        <f t="shared" si="2"/>
        <v>-0.23100000000000001</v>
      </c>
    </row>
    <row r="38" spans="1:24" x14ac:dyDescent="0.3">
      <c r="A38" s="8">
        <v>1960</v>
      </c>
      <c r="B38" s="9">
        <v>-0.71650000000000003</v>
      </c>
      <c r="C38" s="9">
        <v>-0.80569999999999997</v>
      </c>
      <c r="D38" s="9">
        <v>-0.89029999999999998</v>
      </c>
      <c r="E38" s="9">
        <v>-0.40960000000000002</v>
      </c>
      <c r="F38" s="9">
        <v>-0.28039999999999998</v>
      </c>
      <c r="V38" s="10">
        <f t="shared" si="0"/>
        <v>-0.62050000000000005</v>
      </c>
      <c r="W38" s="11">
        <f t="shared" si="1"/>
        <v>-0.89029999999999998</v>
      </c>
      <c r="X38" s="11">
        <f t="shared" si="2"/>
        <v>-0.28039999999999998</v>
      </c>
    </row>
    <row r="39" spans="1:24" x14ac:dyDescent="0.3">
      <c r="A39" s="8">
        <v>1961</v>
      </c>
      <c r="B39" s="9">
        <v>-0.78839999999999999</v>
      </c>
      <c r="C39" s="9">
        <v>-0.88009999999999999</v>
      </c>
      <c r="D39" s="9">
        <v>-0.81469999999999998</v>
      </c>
      <c r="E39" s="9">
        <v>-0.53439999999999999</v>
      </c>
      <c r="F39" s="9">
        <v>-0.29339999999999999</v>
      </c>
      <c r="V39" s="10">
        <f t="shared" si="0"/>
        <v>-0.66220000000000001</v>
      </c>
      <c r="W39" s="11">
        <f t="shared" si="1"/>
        <v>-0.88009999999999999</v>
      </c>
      <c r="X39" s="11">
        <f t="shared" si="2"/>
        <v>-0.29339999999999999</v>
      </c>
    </row>
    <row r="40" spans="1:24" x14ac:dyDescent="0.3">
      <c r="A40" s="8">
        <v>1962</v>
      </c>
      <c r="B40" s="9">
        <v>-0.75570000000000004</v>
      </c>
      <c r="C40" s="9">
        <v>-0.86980000000000002</v>
      </c>
      <c r="D40" s="9">
        <v>-0.74099999999999999</v>
      </c>
      <c r="E40" s="9">
        <v>-0.55189999999999995</v>
      </c>
      <c r="F40" s="9">
        <v>-0.29070000000000001</v>
      </c>
      <c r="V40" s="10">
        <f t="shared" si="0"/>
        <v>-0.64182000000000006</v>
      </c>
      <c r="W40" s="11">
        <f t="shared" si="1"/>
        <v>-0.86980000000000002</v>
      </c>
      <c r="X40" s="11">
        <f t="shared" si="2"/>
        <v>-0.29070000000000001</v>
      </c>
    </row>
    <row r="41" spans="1:24" x14ac:dyDescent="0.3">
      <c r="A41" s="8">
        <v>1963</v>
      </c>
      <c r="B41" s="9">
        <v>-0.78890000000000005</v>
      </c>
      <c r="C41" s="9">
        <v>-0.83230000000000004</v>
      </c>
      <c r="D41" s="9">
        <v>-0.66600000000000004</v>
      </c>
      <c r="E41" s="9">
        <v>-0.53520000000000001</v>
      </c>
      <c r="F41" s="9">
        <v>-0.32240000000000002</v>
      </c>
      <c r="V41" s="10">
        <f t="shared" si="0"/>
        <v>-0.62895999999999996</v>
      </c>
      <c r="W41" s="11">
        <f t="shared" si="1"/>
        <v>-0.83230000000000004</v>
      </c>
      <c r="X41" s="11">
        <f t="shared" si="2"/>
        <v>-0.32240000000000002</v>
      </c>
    </row>
    <row r="42" spans="1:24" x14ac:dyDescent="0.3">
      <c r="A42" s="8">
        <v>1964</v>
      </c>
      <c r="B42" s="9">
        <v>-0.78200000000000003</v>
      </c>
      <c r="C42" s="9">
        <v>-0.86160000000000003</v>
      </c>
      <c r="D42" s="9">
        <v>-0.60419999999999996</v>
      </c>
      <c r="E42" s="9">
        <v>-0.58620000000000005</v>
      </c>
      <c r="F42" s="9">
        <v>-0.3644</v>
      </c>
      <c r="V42" s="10">
        <f t="shared" si="0"/>
        <v>-0.63968000000000003</v>
      </c>
      <c r="W42" s="11">
        <f t="shared" si="1"/>
        <v>-0.86160000000000003</v>
      </c>
      <c r="X42" s="11">
        <f t="shared" si="2"/>
        <v>-0.3644</v>
      </c>
    </row>
    <row r="43" spans="1:24" x14ac:dyDescent="0.3">
      <c r="A43" s="8">
        <v>1965</v>
      </c>
      <c r="B43" s="9">
        <v>-0.76839999999999997</v>
      </c>
      <c r="C43" s="9">
        <v>-0.91090000000000004</v>
      </c>
      <c r="D43" s="9">
        <v>-0.59699999999999998</v>
      </c>
      <c r="E43" s="9">
        <v>-0.6583</v>
      </c>
      <c r="F43" s="9">
        <v>-0.44790000000000002</v>
      </c>
      <c r="V43" s="10">
        <f t="shared" si="0"/>
        <v>-0.6765000000000001</v>
      </c>
      <c r="W43" s="11">
        <f t="shared" si="1"/>
        <v>-0.91090000000000004</v>
      </c>
      <c r="X43" s="11">
        <f t="shared" si="2"/>
        <v>-0.44790000000000002</v>
      </c>
    </row>
    <row r="44" spans="1:24" x14ac:dyDescent="0.3">
      <c r="A44" s="8">
        <v>1966</v>
      </c>
      <c r="B44" s="9">
        <v>-0.77790000000000004</v>
      </c>
      <c r="C44" s="9">
        <v>-0.90469999999999995</v>
      </c>
      <c r="D44" s="9">
        <v>-0.66759999999999997</v>
      </c>
      <c r="E44" s="9">
        <v>-0.6502</v>
      </c>
      <c r="F44" s="9">
        <v>-0.53449999999999998</v>
      </c>
      <c r="V44" s="10">
        <f t="shared" si="0"/>
        <v>-0.70697999999999994</v>
      </c>
      <c r="W44" s="11">
        <f t="shared" si="1"/>
        <v>-0.90469999999999995</v>
      </c>
      <c r="X44" s="11">
        <f t="shared" si="2"/>
        <v>-0.53449999999999998</v>
      </c>
    </row>
    <row r="45" spans="1:24" x14ac:dyDescent="0.3">
      <c r="A45" s="8">
        <v>1967</v>
      </c>
      <c r="B45" s="9">
        <v>-0.83279999999999998</v>
      </c>
      <c r="C45" s="9">
        <v>-0.94089999999999996</v>
      </c>
      <c r="D45" s="9">
        <v>-0.77810000000000001</v>
      </c>
      <c r="E45" s="9">
        <v>-0.56599999999999995</v>
      </c>
      <c r="F45" s="9">
        <v>-0.68979999999999997</v>
      </c>
      <c r="V45" s="10">
        <f t="shared" si="0"/>
        <v>-0.76151999999999997</v>
      </c>
      <c r="W45" s="11">
        <f t="shared" si="1"/>
        <v>-0.94089999999999996</v>
      </c>
      <c r="X45" s="11">
        <f t="shared" si="2"/>
        <v>-0.56599999999999995</v>
      </c>
    </row>
    <row r="46" spans="1:24" x14ac:dyDescent="0.3">
      <c r="A46" s="8">
        <v>1968</v>
      </c>
      <c r="B46" s="9">
        <v>-0.85740000000000005</v>
      </c>
      <c r="C46" s="9">
        <v>-0.90849999999999997</v>
      </c>
      <c r="D46" s="9">
        <v>-0.6885</v>
      </c>
      <c r="E46" s="9">
        <v>-0.58709999999999996</v>
      </c>
      <c r="F46" s="9">
        <v>-0.80710000000000004</v>
      </c>
      <c r="V46" s="10">
        <f t="shared" si="0"/>
        <v>-0.76972000000000007</v>
      </c>
      <c r="W46" s="11">
        <f t="shared" si="1"/>
        <v>-0.90849999999999997</v>
      </c>
      <c r="X46" s="11">
        <f t="shared" si="2"/>
        <v>-0.58709999999999996</v>
      </c>
    </row>
    <row r="47" spans="1:24" x14ac:dyDescent="0.3">
      <c r="A47" s="8">
        <v>1969</v>
      </c>
      <c r="B47" s="9">
        <v>-0.73540000000000005</v>
      </c>
      <c r="C47" s="9">
        <v>-0.8468</v>
      </c>
      <c r="D47" s="9">
        <v>-0.55359999999999998</v>
      </c>
      <c r="E47" s="9">
        <v>-0.58699999999999997</v>
      </c>
      <c r="F47" s="9">
        <v>-0.8397</v>
      </c>
      <c r="V47" s="10">
        <f t="shared" si="0"/>
        <v>-0.71250000000000013</v>
      </c>
      <c r="W47" s="11">
        <f t="shared" si="1"/>
        <v>-0.8468</v>
      </c>
      <c r="X47" s="11">
        <f t="shared" si="2"/>
        <v>-0.55359999999999998</v>
      </c>
    </row>
    <row r="48" spans="1:24" x14ac:dyDescent="0.3">
      <c r="A48" s="8">
        <v>1970</v>
      </c>
      <c r="B48" s="9">
        <v>-0.76039999999999996</v>
      </c>
      <c r="C48" s="9">
        <v>-0.7621</v>
      </c>
      <c r="D48" s="9">
        <v>-0.45900000000000002</v>
      </c>
      <c r="E48" s="9">
        <v>-0.5585</v>
      </c>
      <c r="F48" s="9">
        <v>-0.78290000000000004</v>
      </c>
      <c r="V48" s="10">
        <f t="shared" si="0"/>
        <v>-0.66458000000000006</v>
      </c>
      <c r="W48" s="11">
        <f t="shared" si="1"/>
        <v>-0.78290000000000004</v>
      </c>
      <c r="X48" s="11">
        <f t="shared" si="2"/>
        <v>-0.45900000000000002</v>
      </c>
    </row>
    <row r="49" spans="1:24" x14ac:dyDescent="0.3">
      <c r="A49" s="8">
        <v>1971</v>
      </c>
      <c r="B49" s="9">
        <v>-0.75160000000000005</v>
      </c>
      <c r="C49" s="9">
        <v>-0.72009999999999996</v>
      </c>
      <c r="D49" s="9">
        <v>-0.55359999999999998</v>
      </c>
      <c r="E49" s="9">
        <v>-0.49940000000000001</v>
      </c>
      <c r="F49" s="9">
        <v>-0.67130000000000001</v>
      </c>
      <c r="V49" s="10">
        <f t="shared" si="0"/>
        <v>-0.63919999999999999</v>
      </c>
      <c r="W49" s="11">
        <f t="shared" si="1"/>
        <v>-0.75160000000000005</v>
      </c>
      <c r="X49" s="11">
        <f t="shared" si="2"/>
        <v>-0.49940000000000001</v>
      </c>
    </row>
    <row r="50" spans="1:24" x14ac:dyDescent="0.3">
      <c r="A50" s="8">
        <v>1972</v>
      </c>
      <c r="B50" s="9">
        <v>-0.74739999999999995</v>
      </c>
      <c r="C50" s="9">
        <v>-0.67830000000000001</v>
      </c>
      <c r="D50" s="9">
        <v>-0.64929999999999999</v>
      </c>
      <c r="E50" s="9">
        <v>-0.49840000000000001</v>
      </c>
      <c r="F50" s="9">
        <v>-0.64670000000000005</v>
      </c>
      <c r="V50" s="10">
        <f t="shared" si="0"/>
        <v>-0.64402000000000004</v>
      </c>
      <c r="W50" s="11">
        <f t="shared" si="1"/>
        <v>-0.74739999999999995</v>
      </c>
      <c r="X50" s="11">
        <f t="shared" si="2"/>
        <v>-0.49840000000000001</v>
      </c>
    </row>
    <row r="51" spans="1:24" x14ac:dyDescent="0.3">
      <c r="A51" s="8">
        <v>1973</v>
      </c>
      <c r="B51" s="9">
        <v>-0.69740000000000002</v>
      </c>
      <c r="C51" s="9">
        <v>-0.65600000000000003</v>
      </c>
      <c r="D51" s="9">
        <v>-0.68510000000000004</v>
      </c>
      <c r="E51" s="9">
        <v>-0.49880000000000002</v>
      </c>
      <c r="F51" s="9">
        <v>-0.52180000000000004</v>
      </c>
      <c r="V51" s="10">
        <f t="shared" si="0"/>
        <v>-0.61182000000000003</v>
      </c>
      <c r="W51" s="11">
        <f t="shared" si="1"/>
        <v>-0.69740000000000002</v>
      </c>
      <c r="X51" s="11">
        <f t="shared" si="2"/>
        <v>-0.49880000000000002</v>
      </c>
    </row>
    <row r="52" spans="1:24" x14ac:dyDescent="0.3">
      <c r="A52" s="8">
        <v>1974</v>
      </c>
      <c r="B52" s="9">
        <v>-0.73350000000000004</v>
      </c>
      <c r="C52" s="9">
        <v>-0.62480000000000002</v>
      </c>
      <c r="D52" s="9">
        <v>-0.73250000000000004</v>
      </c>
      <c r="E52" s="9">
        <v>-0.49430000000000002</v>
      </c>
      <c r="F52" s="9">
        <v>-0.38829999999999998</v>
      </c>
      <c r="V52" s="10">
        <f t="shared" si="0"/>
        <v>-0.5946800000000001</v>
      </c>
      <c r="W52" s="11">
        <f t="shared" si="1"/>
        <v>-0.73350000000000004</v>
      </c>
      <c r="X52" s="11">
        <f t="shared" si="2"/>
        <v>-0.38829999999999998</v>
      </c>
    </row>
    <row r="53" spans="1:24" x14ac:dyDescent="0.3">
      <c r="A53" s="8">
        <v>1975</v>
      </c>
      <c r="B53" s="9">
        <v>-0.72130000000000005</v>
      </c>
      <c r="C53" s="9">
        <v>-0.60519999999999996</v>
      </c>
      <c r="D53" s="9">
        <v>-0.72140000000000004</v>
      </c>
      <c r="E53" s="9">
        <v>-0.43049999999999999</v>
      </c>
      <c r="F53" s="9">
        <v>-0.22750000000000001</v>
      </c>
      <c r="V53" s="10">
        <f t="shared" si="0"/>
        <v>-0.54117999999999999</v>
      </c>
      <c r="W53" s="11">
        <f t="shared" si="1"/>
        <v>-0.72140000000000004</v>
      </c>
      <c r="X53" s="11">
        <f t="shared" si="2"/>
        <v>-0.22750000000000001</v>
      </c>
    </row>
    <row r="54" spans="1:24" x14ac:dyDescent="0.3">
      <c r="A54" s="8">
        <v>1976</v>
      </c>
      <c r="B54" s="9">
        <v>-0.70779999999999998</v>
      </c>
      <c r="C54" s="9">
        <v>-0.61619999999999997</v>
      </c>
      <c r="D54" s="9">
        <v>-0.58599999999999997</v>
      </c>
      <c r="E54" s="9">
        <v>-0.44650000000000001</v>
      </c>
      <c r="F54" s="9">
        <v>-0.13400000000000001</v>
      </c>
      <c r="V54" s="10">
        <f t="shared" si="0"/>
        <v>-0.49809999999999988</v>
      </c>
      <c r="W54" s="11">
        <f t="shared" si="1"/>
        <v>-0.70779999999999998</v>
      </c>
      <c r="X54" s="11">
        <f t="shared" si="2"/>
        <v>-0.13400000000000001</v>
      </c>
    </row>
    <row r="55" spans="1:24" x14ac:dyDescent="0.3">
      <c r="A55" s="8">
        <v>1977</v>
      </c>
      <c r="B55" s="9">
        <v>-0.65769999999999995</v>
      </c>
      <c r="C55" s="9">
        <v>-0.50529999999999997</v>
      </c>
      <c r="D55" s="9">
        <v>-0.51639999999999997</v>
      </c>
      <c r="E55" s="9">
        <v>-0.46450000000000002</v>
      </c>
      <c r="F55" s="9">
        <v>-3.1800000000000002E-2</v>
      </c>
      <c r="V55" s="10">
        <f t="shared" si="0"/>
        <v>-0.43513999999999997</v>
      </c>
      <c r="W55" s="11">
        <f t="shared" si="1"/>
        <v>-0.65769999999999995</v>
      </c>
      <c r="X55" s="11">
        <f t="shared" si="2"/>
        <v>-3.1800000000000002E-2</v>
      </c>
    </row>
    <row r="56" spans="1:24" x14ac:dyDescent="0.3">
      <c r="A56" s="8">
        <v>1978</v>
      </c>
      <c r="B56" s="9">
        <v>-0.65059999999999996</v>
      </c>
      <c r="C56" s="9">
        <v>-0.48039999999999999</v>
      </c>
      <c r="D56" s="9">
        <v>-0.56840000000000002</v>
      </c>
      <c r="E56" s="9">
        <v>-0.41420000000000001</v>
      </c>
      <c r="F56" s="9">
        <v>-4.2900000000000001E-2</v>
      </c>
      <c r="V56" s="10">
        <f t="shared" si="0"/>
        <v>-0.43129999999999996</v>
      </c>
      <c r="W56" s="11">
        <f t="shared" si="1"/>
        <v>-0.65059999999999996</v>
      </c>
      <c r="X56" s="11">
        <f t="shared" si="2"/>
        <v>-4.2900000000000001E-2</v>
      </c>
    </row>
    <row r="57" spans="1:24" x14ac:dyDescent="0.3">
      <c r="A57" s="8">
        <v>1979</v>
      </c>
      <c r="B57" s="9">
        <v>-0.73140000000000005</v>
      </c>
      <c r="C57" s="9">
        <v>-0.50990000000000002</v>
      </c>
      <c r="D57" s="9">
        <v>-0.61829999999999996</v>
      </c>
      <c r="E57" s="9">
        <v>-0.3972</v>
      </c>
      <c r="F57" s="9">
        <v>-5.7599999999999998E-2</v>
      </c>
      <c r="V57" s="10">
        <f t="shared" si="0"/>
        <v>-0.46288000000000001</v>
      </c>
      <c r="W57" s="11">
        <f t="shared" si="1"/>
        <v>-0.73140000000000005</v>
      </c>
      <c r="X57" s="11">
        <f t="shared" si="2"/>
        <v>-5.7599999999999998E-2</v>
      </c>
    </row>
    <row r="58" spans="1:24" x14ac:dyDescent="0.3">
      <c r="A58" s="8">
        <v>1980</v>
      </c>
      <c r="B58" s="9">
        <v>-0.65010000000000001</v>
      </c>
      <c r="C58" s="9">
        <v>-0.47520000000000001</v>
      </c>
      <c r="D58" s="9">
        <v>-0.54259999999999997</v>
      </c>
      <c r="E58" s="9">
        <v>-0.44740000000000002</v>
      </c>
      <c r="F58" s="9">
        <v>-0.1036</v>
      </c>
      <c r="V58" s="10">
        <f t="shared" si="0"/>
        <v>-0.44378000000000001</v>
      </c>
      <c r="W58" s="11">
        <f t="shared" si="1"/>
        <v>-0.65010000000000001</v>
      </c>
      <c r="X58" s="11">
        <f t="shared" si="2"/>
        <v>-0.1036</v>
      </c>
    </row>
    <row r="59" spans="1:24" x14ac:dyDescent="0.3">
      <c r="A59" s="8">
        <v>1981</v>
      </c>
      <c r="B59" s="9">
        <v>-0.56499999999999995</v>
      </c>
      <c r="C59" s="9">
        <v>-0.40910000000000002</v>
      </c>
      <c r="D59" s="9">
        <v>-0.3906</v>
      </c>
      <c r="E59" s="9">
        <v>-0.432</v>
      </c>
      <c r="F59" s="9">
        <v>-0.193</v>
      </c>
      <c r="V59" s="10">
        <f t="shared" si="0"/>
        <v>-0.39794000000000002</v>
      </c>
      <c r="W59" s="11">
        <f t="shared" si="1"/>
        <v>-0.56499999999999995</v>
      </c>
      <c r="X59" s="11">
        <f t="shared" si="2"/>
        <v>-0.193</v>
      </c>
    </row>
    <row r="60" spans="1:24" x14ac:dyDescent="0.3">
      <c r="A60" s="8">
        <v>1982</v>
      </c>
      <c r="B60" s="9">
        <v>-0.4708</v>
      </c>
      <c r="C60" s="9">
        <v>-0.39460000000000001</v>
      </c>
      <c r="D60" s="9">
        <v>-0.3175</v>
      </c>
      <c r="E60" s="9">
        <v>-0.31709999999999999</v>
      </c>
      <c r="F60" s="9">
        <v>-0.19220000000000001</v>
      </c>
      <c r="V60" s="10">
        <f t="shared" ref="V60:V92" si="3">AVERAGE(B60:F60)</f>
        <v>-0.33843999999999996</v>
      </c>
      <c r="W60" s="11">
        <f t="shared" ref="W60:W92" si="4">MIN(B60:F60)</f>
        <v>-0.4708</v>
      </c>
      <c r="X60" s="11">
        <f t="shared" ref="X60:X92" si="5">MAX(B60:F60)</f>
        <v>-0.19220000000000001</v>
      </c>
    </row>
    <row r="61" spans="1:24" x14ac:dyDescent="0.3">
      <c r="A61" s="8">
        <v>1983</v>
      </c>
      <c r="B61" s="9">
        <v>-0.54730000000000001</v>
      </c>
      <c r="C61" s="9">
        <v>-0.40150000000000002</v>
      </c>
      <c r="D61" s="9">
        <v>-0.29120000000000001</v>
      </c>
      <c r="E61" s="9">
        <v>-0.26779999999999998</v>
      </c>
      <c r="F61" s="9">
        <v>-0.28320000000000001</v>
      </c>
      <c r="V61" s="10">
        <f t="shared" si="3"/>
        <v>-0.35820000000000007</v>
      </c>
      <c r="W61" s="11">
        <f t="shared" si="4"/>
        <v>-0.54730000000000001</v>
      </c>
      <c r="X61" s="11">
        <f t="shared" si="5"/>
        <v>-0.26779999999999998</v>
      </c>
    </row>
    <row r="62" spans="1:24" x14ac:dyDescent="0.3">
      <c r="A62" s="8">
        <v>1984</v>
      </c>
      <c r="B62" s="9">
        <v>-0.52800000000000002</v>
      </c>
      <c r="C62" s="9">
        <v>-0.4481</v>
      </c>
      <c r="D62" s="9">
        <v>-0.28299999999999997</v>
      </c>
      <c r="E62" s="9">
        <v>-0.2261</v>
      </c>
      <c r="F62" s="9">
        <v>-0.39450000000000002</v>
      </c>
      <c r="V62" s="10">
        <f t="shared" si="3"/>
        <v>-0.37594</v>
      </c>
      <c r="W62" s="11">
        <f t="shared" si="4"/>
        <v>-0.52800000000000002</v>
      </c>
      <c r="X62" s="11">
        <f t="shared" si="5"/>
        <v>-0.2261</v>
      </c>
    </row>
    <row r="63" spans="1:24" x14ac:dyDescent="0.3">
      <c r="A63" s="8">
        <v>1985</v>
      </c>
      <c r="B63" s="9">
        <v>-0.53159999999999996</v>
      </c>
      <c r="C63" s="9">
        <v>-0.48530000000000001</v>
      </c>
      <c r="D63" s="9">
        <v>-0.25140000000000001</v>
      </c>
      <c r="E63" s="9">
        <v>-0.25290000000000001</v>
      </c>
      <c r="F63" s="9">
        <v>-0.47760000000000002</v>
      </c>
      <c r="V63" s="10">
        <f t="shared" si="3"/>
        <v>-0.39976</v>
      </c>
      <c r="W63" s="11">
        <f t="shared" si="4"/>
        <v>-0.53159999999999996</v>
      </c>
      <c r="X63" s="11">
        <f t="shared" si="5"/>
        <v>-0.25140000000000001</v>
      </c>
    </row>
    <row r="64" spans="1:24" x14ac:dyDescent="0.3">
      <c r="A64" s="8">
        <v>1986</v>
      </c>
      <c r="B64" s="9">
        <v>-0.4531</v>
      </c>
      <c r="C64" s="9">
        <v>-0.4002</v>
      </c>
      <c r="D64" s="9">
        <v>-0.27589999999999998</v>
      </c>
      <c r="E64" s="9">
        <v>-0.23599999999999999</v>
      </c>
      <c r="F64" s="9">
        <v>-0.4249</v>
      </c>
      <c r="V64" s="10">
        <f t="shared" si="3"/>
        <v>-0.35802</v>
      </c>
      <c r="W64" s="11">
        <f t="shared" si="4"/>
        <v>-0.4531</v>
      </c>
      <c r="X64" s="11">
        <f t="shared" si="5"/>
        <v>-0.23599999999999999</v>
      </c>
    </row>
    <row r="65" spans="1:24" x14ac:dyDescent="0.3">
      <c r="A65" s="8">
        <v>1987</v>
      </c>
      <c r="B65" s="9">
        <v>-0.39960000000000001</v>
      </c>
      <c r="C65" s="9">
        <v>-0.43509999999999999</v>
      </c>
      <c r="D65" s="9">
        <v>-0.21929999999999999</v>
      </c>
      <c r="E65" s="9">
        <v>-0.18920000000000001</v>
      </c>
      <c r="F65" s="9">
        <v>-0.3972</v>
      </c>
      <c r="V65" s="10">
        <f t="shared" si="3"/>
        <v>-0.32808000000000004</v>
      </c>
      <c r="W65" s="11">
        <f t="shared" si="4"/>
        <v>-0.43509999999999999</v>
      </c>
      <c r="X65" s="11">
        <f t="shared" si="5"/>
        <v>-0.18920000000000001</v>
      </c>
    </row>
    <row r="66" spans="1:24" x14ac:dyDescent="0.3">
      <c r="A66" s="8">
        <v>1988</v>
      </c>
      <c r="B66" s="9">
        <v>-0.44579999999999997</v>
      </c>
      <c r="C66" s="9">
        <v>-0.56899999999999995</v>
      </c>
      <c r="D66" s="9">
        <v>-0.21890000000000001</v>
      </c>
      <c r="E66" s="9">
        <v>-0.23119999999999999</v>
      </c>
      <c r="F66" s="9">
        <v>-0.4128</v>
      </c>
      <c r="V66" s="10">
        <f t="shared" si="3"/>
        <v>-0.37554000000000004</v>
      </c>
      <c r="W66" s="11">
        <f t="shared" si="4"/>
        <v>-0.56899999999999995</v>
      </c>
      <c r="X66" s="11">
        <f t="shared" si="5"/>
        <v>-0.21890000000000001</v>
      </c>
    </row>
    <row r="67" spans="1:24" x14ac:dyDescent="0.3">
      <c r="A67" s="8">
        <v>1989</v>
      </c>
      <c r="B67" s="9">
        <v>-0.4073</v>
      </c>
      <c r="C67" s="9">
        <v>-0.63500000000000001</v>
      </c>
      <c r="D67" s="9">
        <v>-0.18840000000000001</v>
      </c>
      <c r="E67" s="9">
        <v>-0.25440000000000002</v>
      </c>
      <c r="F67" s="9">
        <v>-0.40970000000000001</v>
      </c>
      <c r="V67" s="10">
        <f t="shared" si="3"/>
        <v>-0.37896000000000002</v>
      </c>
      <c r="W67" s="11">
        <f t="shared" si="4"/>
        <v>-0.63500000000000001</v>
      </c>
      <c r="X67" s="11">
        <f t="shared" si="5"/>
        <v>-0.18840000000000001</v>
      </c>
    </row>
    <row r="68" spans="1:24" x14ac:dyDescent="0.3">
      <c r="A68" s="8">
        <v>1990</v>
      </c>
      <c r="B68" s="9">
        <v>-0.41</v>
      </c>
      <c r="C68" s="9">
        <v>-0.58479999999999999</v>
      </c>
      <c r="D68" s="9">
        <v>-0.2767</v>
      </c>
      <c r="E68" s="9">
        <v>-0.2409</v>
      </c>
      <c r="F68" s="9">
        <v>-0.3322</v>
      </c>
      <c r="V68" s="10">
        <f t="shared" si="3"/>
        <v>-0.36892000000000003</v>
      </c>
      <c r="W68" s="11">
        <f t="shared" si="4"/>
        <v>-0.58479999999999999</v>
      </c>
      <c r="X68" s="11">
        <f t="shared" si="5"/>
        <v>-0.2409</v>
      </c>
    </row>
    <row r="69" spans="1:24" x14ac:dyDescent="0.3">
      <c r="A69" s="8">
        <v>1991</v>
      </c>
      <c r="B69" s="9">
        <v>-0.4461</v>
      </c>
      <c r="C69" s="9">
        <v>-0.55610000000000004</v>
      </c>
      <c r="D69" s="9">
        <v>-0.36919999999999997</v>
      </c>
      <c r="E69" s="9">
        <v>-0.23769999999999999</v>
      </c>
      <c r="F69" s="9">
        <v>-0.27579999999999999</v>
      </c>
      <c r="V69" s="10">
        <f t="shared" si="3"/>
        <v>-0.37697999999999998</v>
      </c>
      <c r="W69" s="11">
        <f t="shared" si="4"/>
        <v>-0.55610000000000004</v>
      </c>
      <c r="X69" s="11">
        <f t="shared" si="5"/>
        <v>-0.23769999999999999</v>
      </c>
    </row>
    <row r="70" spans="1:24" x14ac:dyDescent="0.3">
      <c r="A70" s="8">
        <v>1992</v>
      </c>
      <c r="B70" s="9">
        <v>-0.45669999999999999</v>
      </c>
      <c r="C70" s="9">
        <v>-0.57410000000000005</v>
      </c>
      <c r="D70" s="9">
        <v>-0.33169999999999999</v>
      </c>
      <c r="E70" s="9">
        <v>-0.31530000000000002</v>
      </c>
      <c r="F70" s="9">
        <v>-0.2145</v>
      </c>
      <c r="V70" s="10">
        <f t="shared" si="3"/>
        <v>-0.37846000000000007</v>
      </c>
      <c r="W70" s="11">
        <f t="shared" si="4"/>
        <v>-0.57410000000000005</v>
      </c>
      <c r="X70" s="11">
        <f t="shared" si="5"/>
        <v>-0.2145</v>
      </c>
    </row>
    <row r="71" spans="1:24" x14ac:dyDescent="0.3">
      <c r="A71" s="8">
        <v>1993</v>
      </c>
      <c r="B71" s="9">
        <v>-0.38869999999999999</v>
      </c>
      <c r="C71" s="9">
        <v>-0.59219999999999995</v>
      </c>
      <c r="D71" s="9">
        <v>-0.2742</v>
      </c>
      <c r="E71" s="9">
        <v>-0.34470000000000001</v>
      </c>
      <c r="F71" s="9">
        <v>-7.9799999999999996E-2</v>
      </c>
      <c r="V71" s="10">
        <f t="shared" si="3"/>
        <v>-0.33592</v>
      </c>
      <c r="W71" s="11">
        <f t="shared" si="4"/>
        <v>-0.59219999999999995</v>
      </c>
      <c r="X71" s="11">
        <f t="shared" si="5"/>
        <v>-7.9799999999999996E-2</v>
      </c>
    </row>
    <row r="72" spans="1:24" x14ac:dyDescent="0.3">
      <c r="A72" s="8">
        <v>1994</v>
      </c>
      <c r="B72" s="9">
        <v>-0.35539999999999999</v>
      </c>
      <c r="C72" s="9">
        <v>-0.51600000000000001</v>
      </c>
      <c r="D72" s="9">
        <v>-0.1956</v>
      </c>
      <c r="E72" s="9">
        <v>-0.34200000000000003</v>
      </c>
      <c r="F72" s="9">
        <v>-6.3500000000000001E-2</v>
      </c>
      <c r="V72" s="10">
        <f t="shared" si="3"/>
        <v>-0.29450000000000004</v>
      </c>
      <c r="W72" s="11">
        <f t="shared" si="4"/>
        <v>-0.51600000000000001</v>
      </c>
      <c r="X72" s="11">
        <f t="shared" si="5"/>
        <v>-6.3500000000000001E-2</v>
      </c>
    </row>
    <row r="73" spans="1:24" x14ac:dyDescent="0.3">
      <c r="A73" s="8">
        <v>1995</v>
      </c>
      <c r="B73" s="9">
        <v>-0.33239999999999997</v>
      </c>
      <c r="C73" s="9">
        <v>-0.46200000000000002</v>
      </c>
      <c r="D73" s="9">
        <v>-0.20219999999999999</v>
      </c>
      <c r="E73" s="9">
        <v>-0.34339999999999998</v>
      </c>
      <c r="F73" s="9">
        <v>-0.12509999999999999</v>
      </c>
      <c r="V73" s="10">
        <f t="shared" si="3"/>
        <v>-0.29301999999999995</v>
      </c>
      <c r="W73" s="11">
        <f t="shared" si="4"/>
        <v>-0.46200000000000002</v>
      </c>
      <c r="X73" s="11">
        <f t="shared" si="5"/>
        <v>-0.12509999999999999</v>
      </c>
    </row>
    <row r="74" spans="1:24" x14ac:dyDescent="0.3">
      <c r="A74" s="8">
        <v>1996</v>
      </c>
      <c r="B74" s="9">
        <v>-0.31569999999999998</v>
      </c>
      <c r="C74" s="9">
        <v>-0.44369999999999998</v>
      </c>
      <c r="D74" s="9">
        <v>-0.26300000000000001</v>
      </c>
      <c r="E74" s="9">
        <v>-0.28449999999999998</v>
      </c>
      <c r="F74" s="9">
        <v>-0.28849999999999998</v>
      </c>
      <c r="V74" s="10">
        <f t="shared" si="3"/>
        <v>-0.31907999999999997</v>
      </c>
      <c r="W74" s="11">
        <f t="shared" si="4"/>
        <v>-0.44369999999999998</v>
      </c>
      <c r="X74" s="11">
        <f t="shared" si="5"/>
        <v>-0.26300000000000001</v>
      </c>
    </row>
    <row r="75" spans="1:24" x14ac:dyDescent="0.3">
      <c r="A75" s="8">
        <v>1997</v>
      </c>
      <c r="B75" s="9">
        <v>-0.3377</v>
      </c>
      <c r="C75" s="9">
        <v>-0.38300000000000001</v>
      </c>
      <c r="D75" s="9">
        <v>-0.35849999999999999</v>
      </c>
      <c r="E75" s="9">
        <v>-0.25590000000000002</v>
      </c>
      <c r="F75" s="9">
        <v>-0.35489999999999999</v>
      </c>
      <c r="V75" s="10">
        <f t="shared" si="3"/>
        <v>-0.33799999999999997</v>
      </c>
      <c r="W75" s="11">
        <f t="shared" si="4"/>
        <v>-0.38300000000000001</v>
      </c>
      <c r="X75" s="11">
        <f t="shared" si="5"/>
        <v>-0.25590000000000002</v>
      </c>
    </row>
    <row r="76" spans="1:24" x14ac:dyDescent="0.3">
      <c r="A76" s="8">
        <v>1998</v>
      </c>
      <c r="B76" s="9">
        <v>-0.25519999999999998</v>
      </c>
      <c r="C76" s="9">
        <v>-0.22739999999999999</v>
      </c>
      <c r="D76" s="9">
        <v>-0.33439999999999998</v>
      </c>
      <c r="E76" s="9">
        <v>-0.25629999999999997</v>
      </c>
      <c r="F76" s="9">
        <v>-0.30109999999999998</v>
      </c>
      <c r="V76" s="10">
        <f t="shared" si="3"/>
        <v>-0.27487999999999996</v>
      </c>
      <c r="W76" s="11">
        <f t="shared" si="4"/>
        <v>-0.33439999999999998</v>
      </c>
      <c r="X76" s="11">
        <f t="shared" si="5"/>
        <v>-0.22739999999999999</v>
      </c>
    </row>
    <row r="77" spans="1:24" x14ac:dyDescent="0.3">
      <c r="A77" s="8">
        <v>1999</v>
      </c>
      <c r="B77" s="9">
        <v>-0.19139999999999999</v>
      </c>
      <c r="C77" s="9">
        <v>-0.1109</v>
      </c>
      <c r="D77" s="9">
        <v>-0.2044</v>
      </c>
      <c r="E77" s="9">
        <v>-0.24640000000000001</v>
      </c>
      <c r="F77" s="9">
        <v>-0.20880000000000001</v>
      </c>
      <c r="V77" s="10">
        <f t="shared" si="3"/>
        <v>-0.19238000000000002</v>
      </c>
      <c r="W77" s="11">
        <f t="shared" si="4"/>
        <v>-0.24640000000000001</v>
      </c>
      <c r="X77" s="11">
        <f t="shared" si="5"/>
        <v>-0.1109</v>
      </c>
    </row>
    <row r="78" spans="1:24" x14ac:dyDescent="0.3">
      <c r="A78" s="8">
        <v>2000</v>
      </c>
      <c r="B78" s="9">
        <v>-0.1447</v>
      </c>
      <c r="C78" s="9">
        <v>-4.8899999999999999E-2</v>
      </c>
      <c r="D78" s="9">
        <v>-0.14699999999999999</v>
      </c>
      <c r="E78" s="9">
        <v>-0.18609999999999999</v>
      </c>
      <c r="F78" s="9">
        <v>-0.13869999999999999</v>
      </c>
      <c r="V78" s="10">
        <f t="shared" si="3"/>
        <v>-0.13308</v>
      </c>
      <c r="W78" s="11">
        <f t="shared" si="4"/>
        <v>-0.18609999999999999</v>
      </c>
      <c r="X78" s="11">
        <f t="shared" si="5"/>
        <v>-4.8899999999999999E-2</v>
      </c>
    </row>
    <row r="79" spans="1:24" x14ac:dyDescent="0.3">
      <c r="A79" s="8">
        <v>2001</v>
      </c>
      <c r="B79" s="9">
        <v>-6.0299999999999999E-2</v>
      </c>
      <c r="C79" s="9">
        <v>-2.4899999999999999E-2</v>
      </c>
      <c r="D79" s="9">
        <v>-0.1235</v>
      </c>
      <c r="E79" s="9">
        <v>-0.13289999999999999</v>
      </c>
      <c r="F79" s="9">
        <v>-2.5100000000000001E-2</v>
      </c>
      <c r="V79" s="10">
        <f t="shared" si="3"/>
        <v>-7.3340000000000002E-2</v>
      </c>
      <c r="W79" s="11">
        <f t="shared" si="4"/>
        <v>-0.13289999999999999</v>
      </c>
      <c r="X79" s="11">
        <f t="shared" si="5"/>
        <v>-2.4899999999999999E-2</v>
      </c>
    </row>
    <row r="80" spans="1:24" x14ac:dyDescent="0.3">
      <c r="A80" s="8">
        <v>2002</v>
      </c>
      <c r="B80" s="9">
        <v>-5.1000000000000004E-3</v>
      </c>
      <c r="C80" s="9">
        <v>2.0999999999999999E-3</v>
      </c>
      <c r="D80" s="9">
        <v>-0.16650000000000001</v>
      </c>
      <c r="E80" s="9">
        <v>-6.1199999999999997E-2</v>
      </c>
      <c r="F80" s="9">
        <v>-1.9E-2</v>
      </c>
      <c r="V80" s="10">
        <f t="shared" si="3"/>
        <v>-4.9939999999999998E-2</v>
      </c>
      <c r="W80" s="11">
        <f t="shared" si="4"/>
        <v>-0.16650000000000001</v>
      </c>
      <c r="X80" s="11">
        <f t="shared" si="5"/>
        <v>2.0999999999999999E-3</v>
      </c>
    </row>
    <row r="81" spans="1:33" x14ac:dyDescent="0.3">
      <c r="A81" s="8">
        <v>2003</v>
      </c>
      <c r="B81" s="9">
        <v>1.61E-2</v>
      </c>
      <c r="C81" s="9">
        <v>2.6100000000000002E-2</v>
      </c>
      <c r="D81" s="9">
        <v>-0.15559999999999999</v>
      </c>
      <c r="E81" s="9">
        <v>2.8999999999999998E-3</v>
      </c>
      <c r="F81" s="9">
        <v>-8.8200000000000001E-2</v>
      </c>
      <c r="V81" s="10">
        <f t="shared" si="3"/>
        <v>-3.9739999999999998E-2</v>
      </c>
      <c r="W81" s="11">
        <f t="shared" si="4"/>
        <v>-0.15559999999999999</v>
      </c>
      <c r="X81" s="11">
        <f t="shared" si="5"/>
        <v>2.6100000000000002E-2</v>
      </c>
    </row>
    <row r="82" spans="1:33" x14ac:dyDescent="0.3">
      <c r="A82" s="8">
        <v>2004</v>
      </c>
      <c r="B82" s="9">
        <v>2.64E-2</v>
      </c>
      <c r="C82" s="9">
        <v>2.7300000000000001E-2</v>
      </c>
      <c r="D82" s="9">
        <v>-4.5100000000000001E-2</v>
      </c>
      <c r="E82" s="9">
        <v>6.7400000000000002E-2</v>
      </c>
      <c r="F82" s="9">
        <v>-6.0499999999999998E-2</v>
      </c>
      <c r="V82" s="10">
        <f t="shared" si="3"/>
        <v>3.0999999999999999E-3</v>
      </c>
      <c r="W82" s="11">
        <f t="shared" si="4"/>
        <v>-6.0499999999999998E-2</v>
      </c>
      <c r="X82" s="11">
        <f t="shared" si="5"/>
        <v>6.7400000000000002E-2</v>
      </c>
    </row>
    <row r="83" spans="1:33" x14ac:dyDescent="0.3">
      <c r="A83" s="8">
        <v>2005</v>
      </c>
      <c r="B83" s="9">
        <v>4.99E-2</v>
      </c>
      <c r="C83" s="9">
        <v>7.7200000000000005E-2</v>
      </c>
      <c r="D83" s="9">
        <v>-1.2699999999999999E-2</v>
      </c>
      <c r="E83" s="9">
        <v>0.18140000000000001</v>
      </c>
      <c r="F83" s="9">
        <v>2.5999999999999999E-2</v>
      </c>
      <c r="V83" s="10">
        <f t="shared" si="3"/>
        <v>6.4360000000000001E-2</v>
      </c>
      <c r="W83" s="11">
        <f t="shared" si="4"/>
        <v>-1.2699999999999999E-2</v>
      </c>
      <c r="X83" s="11">
        <f t="shared" si="5"/>
        <v>0.18140000000000001</v>
      </c>
    </row>
    <row r="84" spans="1:33" x14ac:dyDescent="0.3">
      <c r="A84" s="8">
        <v>2006</v>
      </c>
      <c r="B84" s="9">
        <v>6.83E-2</v>
      </c>
      <c r="C84" s="9">
        <v>8.0600000000000005E-2</v>
      </c>
      <c r="D84" s="9">
        <v>4.8899999999999999E-2</v>
      </c>
      <c r="E84" s="9">
        <v>0.15859999999999999</v>
      </c>
      <c r="F84" s="9">
        <v>0.12180000000000001</v>
      </c>
      <c r="V84" s="10">
        <f t="shared" si="3"/>
        <v>9.5640000000000003E-2</v>
      </c>
      <c r="W84" s="11">
        <f t="shared" si="4"/>
        <v>4.8899999999999999E-2</v>
      </c>
      <c r="X84" s="11">
        <f t="shared" si="5"/>
        <v>0.15859999999999999</v>
      </c>
    </row>
    <row r="85" spans="1:33" x14ac:dyDescent="0.3">
      <c r="A85" s="8">
        <v>2007</v>
      </c>
      <c r="B85" s="9">
        <v>0.14080000000000001</v>
      </c>
      <c r="C85" s="9">
        <v>3.4700000000000002E-2</v>
      </c>
      <c r="D85" s="9">
        <v>0.17899999999999999</v>
      </c>
      <c r="E85" s="9">
        <v>4.7E-2</v>
      </c>
      <c r="F85" s="9">
        <v>0.11799999999999999</v>
      </c>
      <c r="V85" s="10">
        <f t="shared" si="3"/>
        <v>0.10390000000000002</v>
      </c>
      <c r="W85" s="11">
        <f t="shared" si="4"/>
        <v>3.4700000000000002E-2</v>
      </c>
      <c r="X85" s="11">
        <f t="shared" si="5"/>
        <v>0.17899999999999999</v>
      </c>
    </row>
    <row r="86" spans="1:33" x14ac:dyDescent="0.3">
      <c r="A86" s="8">
        <v>2008</v>
      </c>
      <c r="B86" s="9">
        <v>0.23619999999999999</v>
      </c>
      <c r="C86" s="9">
        <v>9.5699999999999993E-2</v>
      </c>
      <c r="D86" s="9">
        <v>0.24859999999999999</v>
      </c>
      <c r="E86" s="9">
        <v>0.1099</v>
      </c>
      <c r="F86" s="9">
        <v>0.1419</v>
      </c>
      <c r="V86" s="10">
        <f t="shared" si="3"/>
        <v>0.16646</v>
      </c>
      <c r="W86" s="11">
        <f t="shared" si="4"/>
        <v>9.5699999999999993E-2</v>
      </c>
      <c r="X86" s="11">
        <f t="shared" si="5"/>
        <v>0.24859999999999999</v>
      </c>
    </row>
    <row r="87" spans="1:33" x14ac:dyDescent="0.3">
      <c r="A87" s="8">
        <v>2009</v>
      </c>
      <c r="B87" s="9">
        <v>0.1545</v>
      </c>
      <c r="C87" s="9">
        <v>0.1673</v>
      </c>
      <c r="D87" s="9">
        <v>0.1515</v>
      </c>
      <c r="E87" s="9">
        <v>0.18940000000000001</v>
      </c>
      <c r="F87" s="9">
        <v>0.154</v>
      </c>
      <c r="V87" s="10">
        <f t="shared" si="3"/>
        <v>0.16333999999999999</v>
      </c>
      <c r="W87" s="11">
        <f t="shared" si="4"/>
        <v>0.1515</v>
      </c>
      <c r="X87" s="11">
        <f t="shared" si="5"/>
        <v>0.18940000000000001</v>
      </c>
    </row>
    <row r="88" spans="1:33" x14ac:dyDescent="0.3">
      <c r="A88" s="8">
        <v>2010</v>
      </c>
      <c r="B88" s="9">
        <v>0.1447</v>
      </c>
      <c r="C88" s="9">
        <v>4.8899999999999999E-2</v>
      </c>
      <c r="D88" s="9">
        <v>0.14699999999999999</v>
      </c>
      <c r="E88" s="9">
        <v>0.18609999999999999</v>
      </c>
      <c r="F88" s="9">
        <v>0.13869999999999999</v>
      </c>
      <c r="V88" s="10">
        <f t="shared" si="3"/>
        <v>0.13308</v>
      </c>
      <c r="W88" s="11">
        <f t="shared" si="4"/>
        <v>4.8899999999999999E-2</v>
      </c>
      <c r="X88" s="11">
        <f t="shared" si="5"/>
        <v>0.18609999999999999</v>
      </c>
    </row>
    <row r="89" spans="1:33" x14ac:dyDescent="0.3">
      <c r="A89" s="8">
        <v>2011</v>
      </c>
      <c r="B89" s="9">
        <v>0.12620000000000001</v>
      </c>
      <c r="C89" s="9">
        <v>4.02E-2</v>
      </c>
      <c r="D89" s="9">
        <v>0.22090000000000001</v>
      </c>
      <c r="E89" s="9">
        <v>0.1449</v>
      </c>
      <c r="F89" s="9">
        <v>1.8200000000000001E-2</v>
      </c>
      <c r="V89" s="10">
        <f t="shared" si="3"/>
        <v>0.11008</v>
      </c>
      <c r="W89" s="11">
        <f t="shared" si="4"/>
        <v>1.8200000000000001E-2</v>
      </c>
      <c r="X89" s="11">
        <f t="shared" si="5"/>
        <v>0.22090000000000001</v>
      </c>
    </row>
    <row r="90" spans="1:33" x14ac:dyDescent="0.3">
      <c r="A90" s="8">
        <v>2012</v>
      </c>
      <c r="B90" s="9">
        <v>8.8999999999999996E-2</v>
      </c>
      <c r="C90" s="9">
        <v>8.2199999999999995E-2</v>
      </c>
      <c r="D90" s="9">
        <v>0.33239999999999997</v>
      </c>
      <c r="E90" s="9">
        <v>0.1426</v>
      </c>
      <c r="F90" s="9">
        <v>-1.9199999999999998E-2</v>
      </c>
      <c r="V90" s="10">
        <f t="shared" si="3"/>
        <v>0.12539999999999998</v>
      </c>
      <c r="W90" s="11">
        <f t="shared" si="4"/>
        <v>-1.9199999999999998E-2</v>
      </c>
      <c r="X90" s="11">
        <f t="shared" si="5"/>
        <v>0.33239999999999997</v>
      </c>
    </row>
    <row r="91" spans="1:33" x14ac:dyDescent="0.3">
      <c r="A91" s="8">
        <v>2013</v>
      </c>
      <c r="B91" s="9">
        <v>0.16159999999999999</v>
      </c>
      <c r="C91" s="9">
        <v>0.1323</v>
      </c>
      <c r="D91" s="9">
        <v>0.3377</v>
      </c>
      <c r="E91" s="9">
        <v>0.14180000000000001</v>
      </c>
      <c r="F91" s="9">
        <v>2.6700000000000002E-2</v>
      </c>
      <c r="V91" s="10">
        <f t="shared" si="3"/>
        <v>0.16002</v>
      </c>
      <c r="W91" s="11">
        <f t="shared" si="4"/>
        <v>2.6700000000000002E-2</v>
      </c>
      <c r="X91" s="11">
        <f t="shared" si="5"/>
        <v>0.3377</v>
      </c>
    </row>
    <row r="92" spans="1:33" x14ac:dyDescent="0.3">
      <c r="A92" s="8">
        <v>2014</v>
      </c>
      <c r="B92" s="9">
        <v>0.2253</v>
      </c>
      <c r="C92" s="9">
        <v>0.1812</v>
      </c>
      <c r="D92" s="9">
        <v>0.1883</v>
      </c>
      <c r="E92" s="9">
        <v>6.25E-2</v>
      </c>
      <c r="F92" s="9">
        <v>9.8599999999999993E-2</v>
      </c>
      <c r="V92" s="10">
        <f t="shared" si="3"/>
        <v>0.15118000000000001</v>
      </c>
      <c r="W92" s="11">
        <f t="shared" si="4"/>
        <v>6.25E-2</v>
      </c>
      <c r="X92" s="11">
        <f t="shared" si="5"/>
        <v>0.2253</v>
      </c>
    </row>
    <row r="93" spans="1:33" x14ac:dyDescent="0.3">
      <c r="A93" s="8">
        <v>2015</v>
      </c>
      <c r="G93" s="9">
        <v>0.51890000000000003</v>
      </c>
      <c r="H93" s="9">
        <v>1.67E-2</v>
      </c>
      <c r="I93" s="9">
        <v>0.37369999999999998</v>
      </c>
      <c r="J93" s="9">
        <v>0.31809999999999999</v>
      </c>
      <c r="K93" s="9">
        <v>0.63490000000000002</v>
      </c>
      <c r="L93" s="9">
        <v>0.54779999999999995</v>
      </c>
      <c r="M93" s="9">
        <v>0.44469999999999998</v>
      </c>
      <c r="N93" s="9">
        <v>0.25269999999999998</v>
      </c>
      <c r="O93" s="9">
        <v>0.1676</v>
      </c>
      <c r="P93" s="9">
        <v>0.78720000000000001</v>
      </c>
      <c r="Q93" s="9">
        <v>0.68469999999999998</v>
      </c>
      <c r="R93" s="9">
        <v>9.8299999999999998E-2</v>
      </c>
      <c r="S93" s="9">
        <v>0.82240000000000002</v>
      </c>
      <c r="T93" s="9">
        <v>0.38080000000000003</v>
      </c>
      <c r="U93" s="9">
        <v>0.62770000000000004</v>
      </c>
      <c r="Y93" s="10">
        <f t="shared" ref="Y93:Y124" si="6">AVERAGE(G93:K93)</f>
        <v>0.37246000000000001</v>
      </c>
      <c r="Z93" s="11">
        <f t="shared" ref="Z93:Z124" si="7">MIN(G93:K93)</f>
        <v>1.67E-2</v>
      </c>
      <c r="AA93" s="11">
        <f t="shared" ref="AA93:AA124" si="8">MAX(G93:K93)</f>
        <v>0.63490000000000002</v>
      </c>
      <c r="AB93" s="10">
        <f t="shared" ref="AB93:AB124" si="9">AVERAGE(L93:P93)</f>
        <v>0.43999999999999995</v>
      </c>
      <c r="AC93" s="11">
        <f t="shared" ref="AC93:AC124" si="10">MIN(L93:P93)</f>
        <v>0.1676</v>
      </c>
      <c r="AD93" s="11">
        <f t="shared" ref="AD93:AD124" si="11">MAX(L93:P93)</f>
        <v>0.78720000000000001</v>
      </c>
      <c r="AE93" s="10">
        <f t="shared" ref="AE93:AE124" si="12">AVERAGE(Q93:U93)</f>
        <v>0.52278000000000002</v>
      </c>
      <c r="AF93" s="11">
        <f t="shared" ref="AF93:AF124" si="13">MIN(Q93:U93)</f>
        <v>9.8299999999999998E-2</v>
      </c>
      <c r="AG93" s="11">
        <f t="shared" ref="AG93:AG124" si="14">MAX(Q93:U93)</f>
        <v>0.82240000000000002</v>
      </c>
    </row>
    <row r="94" spans="1:33" x14ac:dyDescent="0.3">
      <c r="A94" s="8">
        <v>2016</v>
      </c>
      <c r="G94" s="9">
        <v>0.4829</v>
      </c>
      <c r="H94" s="9">
        <v>0.12620000000000001</v>
      </c>
      <c r="I94" s="9">
        <v>0.58599999999999997</v>
      </c>
      <c r="J94" s="9">
        <v>0.37459999999999999</v>
      </c>
      <c r="K94" s="9">
        <v>0.6452</v>
      </c>
      <c r="L94" s="9">
        <v>0.52059999999999995</v>
      </c>
      <c r="M94" s="9">
        <v>0.31780000000000003</v>
      </c>
      <c r="N94" s="9">
        <v>0.42259999999999998</v>
      </c>
      <c r="O94" s="9">
        <v>0.1701</v>
      </c>
      <c r="P94" s="9">
        <v>0.86929999999999996</v>
      </c>
      <c r="Q94" s="9">
        <v>0.73570000000000002</v>
      </c>
      <c r="R94" s="9">
        <v>1.41E-2</v>
      </c>
      <c r="S94" s="9">
        <v>0.62490000000000001</v>
      </c>
      <c r="T94" s="9">
        <v>0.33739999999999998</v>
      </c>
      <c r="U94" s="9">
        <v>0.6603</v>
      </c>
      <c r="Y94" s="10">
        <f t="shared" si="6"/>
        <v>0.44298000000000004</v>
      </c>
      <c r="Z94" s="11">
        <f t="shared" si="7"/>
        <v>0.12620000000000001</v>
      </c>
      <c r="AA94" s="11">
        <f t="shared" si="8"/>
        <v>0.6452</v>
      </c>
      <c r="AB94" s="10">
        <f t="shared" si="9"/>
        <v>0.46007999999999993</v>
      </c>
      <c r="AC94" s="11">
        <f t="shared" si="10"/>
        <v>0.1701</v>
      </c>
      <c r="AD94" s="11">
        <f t="shared" si="11"/>
        <v>0.86929999999999996</v>
      </c>
      <c r="AE94" s="10">
        <f t="shared" si="12"/>
        <v>0.47447999999999996</v>
      </c>
      <c r="AF94" s="11">
        <f t="shared" si="13"/>
        <v>1.41E-2</v>
      </c>
      <c r="AG94" s="11">
        <f t="shared" si="14"/>
        <v>0.73570000000000002</v>
      </c>
    </row>
    <row r="95" spans="1:33" x14ac:dyDescent="0.3">
      <c r="A95" s="8">
        <v>2017</v>
      </c>
      <c r="G95" s="9">
        <v>0.48720000000000002</v>
      </c>
      <c r="H95" s="9">
        <v>0.24990000000000001</v>
      </c>
      <c r="I95" s="9">
        <v>0.59140000000000004</v>
      </c>
      <c r="J95" s="9">
        <v>0.34379999999999999</v>
      </c>
      <c r="K95" s="9">
        <v>0.62909999999999999</v>
      </c>
      <c r="L95" s="9">
        <v>0.52410000000000001</v>
      </c>
      <c r="M95" s="9">
        <v>0.26440000000000002</v>
      </c>
      <c r="N95" s="9">
        <v>0.55389999999999995</v>
      </c>
      <c r="O95" s="9">
        <v>0.17860000000000001</v>
      </c>
      <c r="P95" s="9">
        <v>0.84689999999999999</v>
      </c>
      <c r="Q95" s="9">
        <v>0.78710000000000002</v>
      </c>
      <c r="R95" s="9">
        <v>2.0899999999999998E-2</v>
      </c>
      <c r="S95" s="9">
        <v>0.60660000000000003</v>
      </c>
      <c r="T95" s="9">
        <v>0.33040000000000003</v>
      </c>
      <c r="U95" s="9">
        <v>0.65080000000000005</v>
      </c>
      <c r="Y95" s="10">
        <f t="shared" si="6"/>
        <v>0.46028000000000002</v>
      </c>
      <c r="Z95" s="11">
        <f t="shared" si="7"/>
        <v>0.24990000000000001</v>
      </c>
      <c r="AA95" s="11">
        <f t="shared" si="8"/>
        <v>0.62909999999999999</v>
      </c>
      <c r="AB95" s="10">
        <f t="shared" si="9"/>
        <v>0.47358</v>
      </c>
      <c r="AC95" s="11">
        <f t="shared" si="10"/>
        <v>0.17860000000000001</v>
      </c>
      <c r="AD95" s="11">
        <f t="shared" si="11"/>
        <v>0.84689999999999999</v>
      </c>
      <c r="AE95" s="10">
        <f t="shared" si="12"/>
        <v>0.47916000000000009</v>
      </c>
      <c r="AF95" s="11">
        <f t="shared" si="13"/>
        <v>2.0899999999999998E-2</v>
      </c>
      <c r="AG95" s="11">
        <f t="shared" si="14"/>
        <v>0.78710000000000002</v>
      </c>
    </row>
    <row r="96" spans="1:33" x14ac:dyDescent="0.3">
      <c r="A96" s="8">
        <v>2018</v>
      </c>
      <c r="G96" s="9">
        <v>0.55730000000000002</v>
      </c>
      <c r="H96" s="9">
        <v>0.25950000000000001</v>
      </c>
      <c r="I96" s="9">
        <v>0.58609999999999995</v>
      </c>
      <c r="J96" s="9">
        <v>0.28349999999999997</v>
      </c>
      <c r="K96" s="9">
        <v>0.5988</v>
      </c>
      <c r="L96" s="9">
        <v>0.58330000000000004</v>
      </c>
      <c r="M96" s="9">
        <v>0.25690000000000002</v>
      </c>
      <c r="N96" s="9">
        <v>0.56869999999999998</v>
      </c>
      <c r="O96" s="9">
        <v>0.28060000000000002</v>
      </c>
      <c r="P96" s="9">
        <v>0.81789999999999996</v>
      </c>
      <c r="Q96" s="9">
        <v>0.69499999999999995</v>
      </c>
      <c r="R96" s="9">
        <v>4.6300000000000001E-2</v>
      </c>
      <c r="S96" s="9">
        <v>0.623</v>
      </c>
      <c r="T96" s="9">
        <v>0.32069999999999999</v>
      </c>
      <c r="U96" s="9">
        <v>0.64539999999999997</v>
      </c>
      <c r="Y96" s="10">
        <f t="shared" si="6"/>
        <v>0.45703999999999995</v>
      </c>
      <c r="Z96" s="11">
        <f t="shared" si="7"/>
        <v>0.25950000000000001</v>
      </c>
      <c r="AA96" s="11">
        <f t="shared" si="8"/>
        <v>0.5988</v>
      </c>
      <c r="AB96" s="10">
        <f t="shared" si="9"/>
        <v>0.50148000000000004</v>
      </c>
      <c r="AC96" s="11">
        <f t="shared" si="10"/>
        <v>0.25690000000000002</v>
      </c>
      <c r="AD96" s="11">
        <f t="shared" si="11"/>
        <v>0.81789999999999996</v>
      </c>
      <c r="AE96" s="10">
        <f t="shared" si="12"/>
        <v>0.46607999999999999</v>
      </c>
      <c r="AF96" s="11">
        <f t="shared" si="13"/>
        <v>4.6300000000000001E-2</v>
      </c>
      <c r="AG96" s="11">
        <f t="shared" si="14"/>
        <v>0.69499999999999995</v>
      </c>
    </row>
    <row r="97" spans="1:33" x14ac:dyDescent="0.3">
      <c r="A97" s="8">
        <v>2019</v>
      </c>
      <c r="G97" s="9">
        <v>0.58779999999999999</v>
      </c>
      <c r="H97" s="9">
        <v>0.19819999999999999</v>
      </c>
      <c r="I97" s="9">
        <v>0.50749999999999995</v>
      </c>
      <c r="J97" s="9">
        <v>0.309</v>
      </c>
      <c r="K97" s="9">
        <v>0.56740000000000002</v>
      </c>
      <c r="L97" s="9">
        <v>0.57550000000000001</v>
      </c>
      <c r="M97" s="9">
        <v>0.3044</v>
      </c>
      <c r="N97" s="9">
        <v>0.53180000000000005</v>
      </c>
      <c r="O97" s="9">
        <v>0.3493</v>
      </c>
      <c r="P97" s="9">
        <v>0.78220000000000001</v>
      </c>
      <c r="Q97" s="9">
        <v>0.74990000000000001</v>
      </c>
      <c r="R97" s="9">
        <v>2.2499999999999999E-2</v>
      </c>
      <c r="S97" s="9">
        <v>0.74180000000000001</v>
      </c>
      <c r="T97" s="9">
        <v>0.35120000000000001</v>
      </c>
      <c r="U97" s="9">
        <v>0.60609999999999997</v>
      </c>
      <c r="Y97" s="10">
        <f t="shared" si="6"/>
        <v>0.43397999999999992</v>
      </c>
      <c r="Z97" s="11">
        <f t="shared" si="7"/>
        <v>0.19819999999999999</v>
      </c>
      <c r="AA97" s="11">
        <f t="shared" si="8"/>
        <v>0.58779999999999999</v>
      </c>
      <c r="AB97" s="10">
        <f t="shared" si="9"/>
        <v>0.50863999999999998</v>
      </c>
      <c r="AC97" s="11">
        <f t="shared" si="10"/>
        <v>0.3044</v>
      </c>
      <c r="AD97" s="11">
        <f t="shared" si="11"/>
        <v>0.78220000000000001</v>
      </c>
      <c r="AE97" s="10">
        <f t="shared" si="12"/>
        <v>0.49429999999999996</v>
      </c>
      <c r="AF97" s="11">
        <f t="shared" si="13"/>
        <v>2.2499999999999999E-2</v>
      </c>
      <c r="AG97" s="11">
        <f t="shared" si="14"/>
        <v>0.74990000000000001</v>
      </c>
    </row>
    <row r="98" spans="1:33" x14ac:dyDescent="0.3">
      <c r="A98" s="8">
        <v>2020</v>
      </c>
      <c r="G98" s="9">
        <v>0.70020000000000004</v>
      </c>
      <c r="H98" s="9">
        <v>0.17269999999999999</v>
      </c>
      <c r="I98" s="9">
        <v>0.42599999999999999</v>
      </c>
      <c r="J98" s="9">
        <v>0.40250000000000002</v>
      </c>
      <c r="K98" s="9">
        <v>0.58479999999999999</v>
      </c>
      <c r="L98" s="9">
        <v>0.60409999999999997</v>
      </c>
      <c r="M98" s="9">
        <v>0.32790000000000002</v>
      </c>
      <c r="N98" s="9">
        <v>0.5454</v>
      </c>
      <c r="O98" s="9">
        <v>0.34599999999999997</v>
      </c>
      <c r="P98" s="9">
        <v>0.72070000000000001</v>
      </c>
      <c r="Q98" s="9">
        <v>0.71960000000000002</v>
      </c>
      <c r="R98" s="9">
        <v>5.3800000000000001E-2</v>
      </c>
      <c r="S98" s="9">
        <v>0.77</v>
      </c>
      <c r="T98" s="9">
        <v>0.41089999999999999</v>
      </c>
      <c r="U98" s="9">
        <v>0.65539999999999998</v>
      </c>
      <c r="Y98" s="10">
        <f t="shared" si="6"/>
        <v>0.45723999999999998</v>
      </c>
      <c r="Z98" s="11">
        <f t="shared" si="7"/>
        <v>0.17269999999999999</v>
      </c>
      <c r="AA98" s="11">
        <f t="shared" si="8"/>
        <v>0.70020000000000004</v>
      </c>
      <c r="AB98" s="10">
        <f t="shared" si="9"/>
        <v>0.50881999999999994</v>
      </c>
      <c r="AC98" s="11">
        <f t="shared" si="10"/>
        <v>0.32790000000000002</v>
      </c>
      <c r="AD98" s="11">
        <f t="shared" si="11"/>
        <v>0.72070000000000001</v>
      </c>
      <c r="AE98" s="10">
        <f t="shared" si="12"/>
        <v>0.52194000000000007</v>
      </c>
      <c r="AF98" s="11">
        <f t="shared" si="13"/>
        <v>5.3800000000000001E-2</v>
      </c>
      <c r="AG98" s="11">
        <f t="shared" si="14"/>
        <v>0.77</v>
      </c>
    </row>
    <row r="99" spans="1:33" x14ac:dyDescent="0.3">
      <c r="A99" s="8">
        <v>2021</v>
      </c>
      <c r="G99" s="9">
        <v>0.75290000000000001</v>
      </c>
      <c r="H99" s="9">
        <v>0.2487</v>
      </c>
      <c r="I99" s="9">
        <v>0.51939999999999997</v>
      </c>
      <c r="J99" s="9">
        <v>0.4335</v>
      </c>
      <c r="K99" s="9">
        <v>0.61060000000000003</v>
      </c>
      <c r="L99" s="9">
        <v>0.61570000000000003</v>
      </c>
      <c r="M99" s="9">
        <v>0.40429999999999999</v>
      </c>
      <c r="N99" s="9">
        <v>0.59299999999999997</v>
      </c>
      <c r="O99" s="9">
        <v>0.3553</v>
      </c>
      <c r="P99" s="9">
        <v>0.58479999999999999</v>
      </c>
      <c r="Q99" s="9">
        <v>0.74950000000000006</v>
      </c>
      <c r="R99" s="9">
        <v>0.15629999999999999</v>
      </c>
      <c r="S99" s="9">
        <v>0.91969999999999996</v>
      </c>
      <c r="T99" s="9">
        <v>0.50509999999999999</v>
      </c>
      <c r="U99" s="9">
        <v>0.72729999999999995</v>
      </c>
      <c r="Y99" s="10">
        <f t="shared" si="6"/>
        <v>0.51302000000000003</v>
      </c>
      <c r="Z99" s="11">
        <f t="shared" si="7"/>
        <v>0.2487</v>
      </c>
      <c r="AA99" s="11">
        <f t="shared" si="8"/>
        <v>0.75290000000000001</v>
      </c>
      <c r="AB99" s="10">
        <f t="shared" si="9"/>
        <v>0.51061999999999996</v>
      </c>
      <c r="AC99" s="11">
        <f t="shared" si="10"/>
        <v>0.3553</v>
      </c>
      <c r="AD99" s="11">
        <f t="shared" si="11"/>
        <v>0.61570000000000003</v>
      </c>
      <c r="AE99" s="10">
        <f t="shared" si="12"/>
        <v>0.61158000000000001</v>
      </c>
      <c r="AF99" s="11">
        <f t="shared" si="13"/>
        <v>0.15629999999999999</v>
      </c>
      <c r="AG99" s="11">
        <f t="shared" si="14"/>
        <v>0.91969999999999996</v>
      </c>
    </row>
    <row r="100" spans="1:33" x14ac:dyDescent="0.3">
      <c r="A100" s="8">
        <v>2022</v>
      </c>
      <c r="G100" s="9">
        <v>0.7349</v>
      </c>
      <c r="H100" s="9">
        <v>0.31</v>
      </c>
      <c r="I100" s="9">
        <v>0.57320000000000004</v>
      </c>
      <c r="J100" s="9">
        <v>0.4551</v>
      </c>
      <c r="K100" s="9">
        <v>0.66080000000000005</v>
      </c>
      <c r="L100" s="9">
        <v>0.64810000000000001</v>
      </c>
      <c r="M100" s="9">
        <v>0.45440000000000003</v>
      </c>
      <c r="N100" s="9">
        <v>0.50439999999999996</v>
      </c>
      <c r="O100" s="9">
        <v>0.42030000000000001</v>
      </c>
      <c r="P100" s="9">
        <v>0.54590000000000005</v>
      </c>
      <c r="Q100" s="9">
        <v>0.76</v>
      </c>
      <c r="R100" s="9">
        <v>0.2225</v>
      </c>
      <c r="S100" s="9">
        <v>0.86119999999999997</v>
      </c>
      <c r="T100" s="9">
        <v>0.51690000000000003</v>
      </c>
      <c r="U100" s="9">
        <v>0.69699999999999995</v>
      </c>
      <c r="Y100" s="10">
        <f t="shared" si="6"/>
        <v>0.54679999999999995</v>
      </c>
      <c r="Z100" s="11">
        <f t="shared" si="7"/>
        <v>0.31</v>
      </c>
      <c r="AA100" s="11">
        <f t="shared" si="8"/>
        <v>0.7349</v>
      </c>
      <c r="AB100" s="10">
        <f t="shared" si="9"/>
        <v>0.51462000000000008</v>
      </c>
      <c r="AC100" s="11">
        <f t="shared" si="10"/>
        <v>0.42030000000000001</v>
      </c>
      <c r="AD100" s="11">
        <f t="shared" si="11"/>
        <v>0.64810000000000001</v>
      </c>
      <c r="AE100" s="10">
        <f t="shared" si="12"/>
        <v>0.61152000000000006</v>
      </c>
      <c r="AF100" s="11">
        <f t="shared" si="13"/>
        <v>0.2225</v>
      </c>
      <c r="AG100" s="11">
        <f t="shared" si="14"/>
        <v>0.86119999999999997</v>
      </c>
    </row>
    <row r="101" spans="1:33" x14ac:dyDescent="0.3">
      <c r="A101" s="8">
        <v>2023</v>
      </c>
      <c r="G101" s="9">
        <v>0.8095</v>
      </c>
      <c r="H101" s="9">
        <v>0.25109999999999999</v>
      </c>
      <c r="I101" s="9">
        <v>0.5968</v>
      </c>
      <c r="J101" s="9">
        <v>0.4763</v>
      </c>
      <c r="K101" s="9">
        <v>0.71379999999999999</v>
      </c>
      <c r="L101" s="9">
        <v>0.68830000000000002</v>
      </c>
      <c r="M101" s="9">
        <v>0.47210000000000002</v>
      </c>
      <c r="N101" s="9">
        <v>0.49199999999999999</v>
      </c>
      <c r="O101" s="9">
        <v>0.46860000000000002</v>
      </c>
      <c r="P101" s="9">
        <v>0.50890000000000002</v>
      </c>
      <c r="Q101" s="9">
        <v>0.87929999999999997</v>
      </c>
      <c r="R101" s="9">
        <v>0.25490000000000002</v>
      </c>
      <c r="S101" s="9">
        <v>0.92030000000000001</v>
      </c>
      <c r="T101" s="9">
        <v>0.58309999999999995</v>
      </c>
      <c r="U101" s="9">
        <v>0.63619999999999999</v>
      </c>
      <c r="Y101" s="10">
        <f t="shared" si="6"/>
        <v>0.56950000000000001</v>
      </c>
      <c r="Z101" s="11">
        <f t="shared" si="7"/>
        <v>0.25109999999999999</v>
      </c>
      <c r="AA101" s="11">
        <f t="shared" si="8"/>
        <v>0.8095</v>
      </c>
      <c r="AB101" s="10">
        <f t="shared" si="9"/>
        <v>0.52598</v>
      </c>
      <c r="AC101" s="11">
        <f t="shared" si="10"/>
        <v>0.46860000000000002</v>
      </c>
      <c r="AD101" s="11">
        <f t="shared" si="11"/>
        <v>0.68830000000000002</v>
      </c>
      <c r="AE101" s="10">
        <f t="shared" si="12"/>
        <v>0.65476000000000001</v>
      </c>
      <c r="AF101" s="11">
        <f t="shared" si="13"/>
        <v>0.25490000000000002</v>
      </c>
      <c r="AG101" s="11">
        <f t="shared" si="14"/>
        <v>0.92030000000000001</v>
      </c>
    </row>
    <row r="102" spans="1:33" x14ac:dyDescent="0.3">
      <c r="A102" s="8">
        <v>2024</v>
      </c>
      <c r="G102" s="9">
        <v>0.93049999999999999</v>
      </c>
      <c r="H102" s="9">
        <v>0.29249999999999998</v>
      </c>
      <c r="I102" s="9">
        <v>0.60950000000000004</v>
      </c>
      <c r="J102" s="9">
        <v>0.5504</v>
      </c>
      <c r="K102" s="9">
        <v>0.78939999999999999</v>
      </c>
      <c r="L102" s="9">
        <v>0.71099999999999997</v>
      </c>
      <c r="M102" s="9">
        <v>0.43159999999999998</v>
      </c>
      <c r="N102" s="9">
        <v>0.4819</v>
      </c>
      <c r="O102" s="9">
        <v>0.57820000000000005</v>
      </c>
      <c r="P102" s="9">
        <v>0.52170000000000005</v>
      </c>
      <c r="Q102" s="9">
        <v>0.93779999999999997</v>
      </c>
      <c r="R102" s="9">
        <v>0.34</v>
      </c>
      <c r="S102" s="9">
        <v>0.9355</v>
      </c>
      <c r="T102" s="9">
        <v>0.57210000000000005</v>
      </c>
      <c r="U102" s="9">
        <v>0.61819999999999997</v>
      </c>
      <c r="Y102" s="10">
        <f t="shared" si="6"/>
        <v>0.63446000000000002</v>
      </c>
      <c r="Z102" s="11">
        <f t="shared" si="7"/>
        <v>0.29249999999999998</v>
      </c>
      <c r="AA102" s="11">
        <f t="shared" si="8"/>
        <v>0.93049999999999999</v>
      </c>
      <c r="AB102" s="10">
        <f t="shared" si="9"/>
        <v>0.54488000000000003</v>
      </c>
      <c r="AC102" s="11">
        <f t="shared" si="10"/>
        <v>0.43159999999999998</v>
      </c>
      <c r="AD102" s="11">
        <f t="shared" si="11"/>
        <v>0.71099999999999997</v>
      </c>
      <c r="AE102" s="10">
        <f t="shared" si="12"/>
        <v>0.68071999999999999</v>
      </c>
      <c r="AF102" s="11">
        <f t="shared" si="13"/>
        <v>0.34</v>
      </c>
      <c r="AG102" s="11">
        <f t="shared" si="14"/>
        <v>0.93779999999999997</v>
      </c>
    </row>
    <row r="103" spans="1:33" x14ac:dyDescent="0.3">
      <c r="A103" s="8">
        <v>2025</v>
      </c>
      <c r="G103" s="9">
        <v>1.0027999999999999</v>
      </c>
      <c r="H103" s="9">
        <v>0.39489999999999997</v>
      </c>
      <c r="I103" s="9">
        <v>0.55759999999999998</v>
      </c>
      <c r="J103" s="9">
        <v>0.56259999999999999</v>
      </c>
      <c r="K103" s="9">
        <v>0.82230000000000003</v>
      </c>
      <c r="L103" s="9">
        <v>0.75939999999999996</v>
      </c>
      <c r="M103" s="9">
        <v>0.36990000000000001</v>
      </c>
      <c r="N103" s="9">
        <v>0.65039999999999998</v>
      </c>
      <c r="O103" s="9">
        <v>0.72289999999999999</v>
      </c>
      <c r="P103" s="9">
        <v>0.52710000000000001</v>
      </c>
      <c r="Q103" s="9">
        <v>0.88700000000000001</v>
      </c>
      <c r="R103" s="9">
        <v>0.41889999999999999</v>
      </c>
      <c r="S103" s="9">
        <v>0.90739999999999998</v>
      </c>
      <c r="T103" s="9">
        <v>0.5847</v>
      </c>
      <c r="U103" s="9">
        <v>0.61</v>
      </c>
      <c r="Y103" s="10">
        <f t="shared" si="6"/>
        <v>0.66804000000000008</v>
      </c>
      <c r="Z103" s="11">
        <f t="shared" si="7"/>
        <v>0.39489999999999997</v>
      </c>
      <c r="AA103" s="11">
        <f t="shared" si="8"/>
        <v>1.0027999999999999</v>
      </c>
      <c r="AB103" s="10">
        <f t="shared" si="9"/>
        <v>0.60594000000000003</v>
      </c>
      <c r="AC103" s="11">
        <f t="shared" si="10"/>
        <v>0.36990000000000001</v>
      </c>
      <c r="AD103" s="11">
        <f t="shared" si="11"/>
        <v>0.75939999999999996</v>
      </c>
      <c r="AE103" s="10">
        <f t="shared" si="12"/>
        <v>0.68159999999999998</v>
      </c>
      <c r="AF103" s="11">
        <f t="shared" si="13"/>
        <v>0.41889999999999999</v>
      </c>
      <c r="AG103" s="11">
        <f t="shared" si="14"/>
        <v>0.90739999999999998</v>
      </c>
    </row>
    <row r="104" spans="1:33" x14ac:dyDescent="0.3">
      <c r="A104" s="8">
        <v>2026</v>
      </c>
      <c r="G104" s="9">
        <v>1.1173</v>
      </c>
      <c r="H104" s="9">
        <v>0.39489999999999997</v>
      </c>
      <c r="I104" s="9">
        <v>0.50919999999999999</v>
      </c>
      <c r="J104" s="9">
        <v>0.5524</v>
      </c>
      <c r="K104" s="9">
        <v>0.81179999999999997</v>
      </c>
      <c r="L104" s="9">
        <v>0.79749999999999999</v>
      </c>
      <c r="M104" s="9">
        <v>0.49259999999999998</v>
      </c>
      <c r="N104" s="9">
        <v>0.67390000000000005</v>
      </c>
      <c r="O104" s="9">
        <v>0.73580000000000001</v>
      </c>
      <c r="P104" s="9">
        <v>0.53290000000000004</v>
      </c>
      <c r="Q104" s="9">
        <v>0.89849999999999997</v>
      </c>
      <c r="R104" s="9">
        <v>0.48010000000000003</v>
      </c>
      <c r="S104" s="9">
        <v>1.0589</v>
      </c>
      <c r="T104" s="9">
        <v>0.63790000000000002</v>
      </c>
      <c r="U104" s="9">
        <v>0.60519999999999996</v>
      </c>
      <c r="Y104" s="10">
        <f t="shared" si="6"/>
        <v>0.67711999999999994</v>
      </c>
      <c r="Z104" s="11">
        <f t="shared" si="7"/>
        <v>0.39489999999999997</v>
      </c>
      <c r="AA104" s="11">
        <f t="shared" si="8"/>
        <v>1.1173</v>
      </c>
      <c r="AB104" s="10">
        <f t="shared" si="9"/>
        <v>0.64654</v>
      </c>
      <c r="AC104" s="11">
        <f t="shared" si="10"/>
        <v>0.49259999999999998</v>
      </c>
      <c r="AD104" s="11">
        <f t="shared" si="11"/>
        <v>0.79749999999999999</v>
      </c>
      <c r="AE104" s="10">
        <f t="shared" si="12"/>
        <v>0.73612</v>
      </c>
      <c r="AF104" s="11">
        <f t="shared" si="13"/>
        <v>0.48010000000000003</v>
      </c>
      <c r="AG104" s="11">
        <f t="shared" si="14"/>
        <v>1.0589</v>
      </c>
    </row>
    <row r="105" spans="1:33" x14ac:dyDescent="0.3">
      <c r="A105" s="8">
        <v>2027</v>
      </c>
      <c r="G105" s="9">
        <v>1.1800999999999999</v>
      </c>
      <c r="H105" s="9">
        <v>0.36980000000000002</v>
      </c>
      <c r="I105" s="9">
        <v>0.63229999999999997</v>
      </c>
      <c r="J105" s="9">
        <v>0.60470000000000002</v>
      </c>
      <c r="K105" s="9">
        <v>0.91149999999999998</v>
      </c>
      <c r="L105" s="9">
        <v>0.90890000000000004</v>
      </c>
      <c r="M105" s="9">
        <v>0.54910000000000003</v>
      </c>
      <c r="N105" s="9">
        <v>0.60809999999999997</v>
      </c>
      <c r="O105" s="9">
        <v>0.76759999999999995</v>
      </c>
      <c r="P105" s="9">
        <v>0.52739999999999998</v>
      </c>
      <c r="Q105" s="9">
        <v>0.94020000000000004</v>
      </c>
      <c r="R105" s="9">
        <v>0.54530000000000001</v>
      </c>
      <c r="S105" s="9">
        <v>1.1415999999999999</v>
      </c>
      <c r="T105" s="9">
        <v>0.68200000000000005</v>
      </c>
      <c r="U105" s="9">
        <v>0.74729999999999996</v>
      </c>
      <c r="Y105" s="10">
        <f t="shared" si="6"/>
        <v>0.73968000000000012</v>
      </c>
      <c r="Z105" s="11">
        <f t="shared" si="7"/>
        <v>0.36980000000000002</v>
      </c>
      <c r="AA105" s="11">
        <f t="shared" si="8"/>
        <v>1.1800999999999999</v>
      </c>
      <c r="AB105" s="10">
        <f t="shared" si="9"/>
        <v>0.67222000000000004</v>
      </c>
      <c r="AC105" s="11">
        <f t="shared" si="10"/>
        <v>0.52739999999999998</v>
      </c>
      <c r="AD105" s="11">
        <f t="shared" si="11"/>
        <v>0.90890000000000004</v>
      </c>
      <c r="AE105" s="10">
        <f t="shared" si="12"/>
        <v>0.81128</v>
      </c>
      <c r="AF105" s="11">
        <f t="shared" si="13"/>
        <v>0.54530000000000001</v>
      </c>
      <c r="AG105" s="11">
        <f t="shared" si="14"/>
        <v>1.1415999999999999</v>
      </c>
    </row>
    <row r="106" spans="1:33" x14ac:dyDescent="0.3">
      <c r="A106" s="8">
        <v>2028</v>
      </c>
      <c r="G106" s="9">
        <v>1.1734</v>
      </c>
      <c r="H106" s="9">
        <v>0.35699999999999998</v>
      </c>
      <c r="I106" s="9">
        <v>0.68659999999999999</v>
      </c>
      <c r="J106" s="9">
        <v>0.67149999999999999</v>
      </c>
      <c r="K106" s="9">
        <v>1.0179</v>
      </c>
      <c r="L106" s="9">
        <v>0.89410000000000001</v>
      </c>
      <c r="M106" s="9">
        <v>0.57569999999999999</v>
      </c>
      <c r="N106" s="9">
        <v>0.58020000000000005</v>
      </c>
      <c r="O106" s="9">
        <v>0.74950000000000006</v>
      </c>
      <c r="P106" s="9">
        <v>0.54200000000000004</v>
      </c>
      <c r="Q106" s="9">
        <v>1.0004999999999999</v>
      </c>
      <c r="R106" s="9">
        <v>0.59719999999999995</v>
      </c>
      <c r="S106" s="9">
        <v>1.1433</v>
      </c>
      <c r="T106" s="9">
        <v>0.80520000000000003</v>
      </c>
      <c r="U106" s="9">
        <v>0.76270000000000004</v>
      </c>
      <c r="Y106" s="10">
        <f t="shared" si="6"/>
        <v>0.78127999999999997</v>
      </c>
      <c r="Z106" s="11">
        <f t="shared" si="7"/>
        <v>0.35699999999999998</v>
      </c>
      <c r="AA106" s="11">
        <f t="shared" si="8"/>
        <v>1.1734</v>
      </c>
      <c r="AB106" s="10">
        <f t="shared" si="9"/>
        <v>0.66830000000000001</v>
      </c>
      <c r="AC106" s="11">
        <f t="shared" si="10"/>
        <v>0.54200000000000004</v>
      </c>
      <c r="AD106" s="11">
        <f t="shared" si="11"/>
        <v>0.89410000000000001</v>
      </c>
      <c r="AE106" s="10">
        <f t="shared" si="12"/>
        <v>0.86177999999999988</v>
      </c>
      <c r="AF106" s="11">
        <f t="shared" si="13"/>
        <v>0.59719999999999995</v>
      </c>
      <c r="AG106" s="11">
        <f t="shared" si="14"/>
        <v>1.1433</v>
      </c>
    </row>
    <row r="107" spans="1:33" x14ac:dyDescent="0.3">
      <c r="A107" s="8">
        <v>2029</v>
      </c>
      <c r="G107" s="9">
        <v>1.2169000000000001</v>
      </c>
      <c r="H107" s="9">
        <v>0.47660000000000002</v>
      </c>
      <c r="I107" s="9">
        <v>0.62770000000000004</v>
      </c>
      <c r="J107" s="9">
        <v>0.68830000000000002</v>
      </c>
      <c r="K107" s="9">
        <v>1.0410999999999999</v>
      </c>
      <c r="L107" s="9">
        <v>0.95220000000000005</v>
      </c>
      <c r="M107" s="9">
        <v>0.50129999999999997</v>
      </c>
      <c r="N107" s="9">
        <v>0.52539999999999998</v>
      </c>
      <c r="O107" s="9">
        <v>0.74880000000000002</v>
      </c>
      <c r="P107" s="9">
        <v>0.61709999999999998</v>
      </c>
      <c r="Q107" s="9">
        <v>1.0275000000000001</v>
      </c>
      <c r="R107" s="9">
        <v>0.66979999999999995</v>
      </c>
      <c r="S107" s="9">
        <v>1.069</v>
      </c>
      <c r="T107" s="9">
        <v>0.80230000000000001</v>
      </c>
      <c r="U107" s="9">
        <v>0.80110000000000003</v>
      </c>
      <c r="Y107" s="10">
        <f t="shared" si="6"/>
        <v>0.81012000000000006</v>
      </c>
      <c r="Z107" s="11">
        <f t="shared" si="7"/>
        <v>0.47660000000000002</v>
      </c>
      <c r="AA107" s="11">
        <f t="shared" si="8"/>
        <v>1.2169000000000001</v>
      </c>
      <c r="AB107" s="10">
        <f t="shared" si="9"/>
        <v>0.66896</v>
      </c>
      <c r="AC107" s="11">
        <f t="shared" si="10"/>
        <v>0.50129999999999997</v>
      </c>
      <c r="AD107" s="11">
        <f t="shared" si="11"/>
        <v>0.95220000000000005</v>
      </c>
      <c r="AE107" s="10">
        <f t="shared" si="12"/>
        <v>0.87393999999999994</v>
      </c>
      <c r="AF107" s="11">
        <f t="shared" si="13"/>
        <v>0.66979999999999995</v>
      </c>
      <c r="AG107" s="11">
        <f t="shared" si="14"/>
        <v>1.069</v>
      </c>
    </row>
    <row r="108" spans="1:33" x14ac:dyDescent="0.3">
      <c r="A108" s="8">
        <v>2030</v>
      </c>
      <c r="G108" s="9">
        <v>1.0962000000000001</v>
      </c>
      <c r="H108" s="9">
        <v>0.54079999999999995</v>
      </c>
      <c r="I108" s="9">
        <v>0.64929999999999999</v>
      </c>
      <c r="J108" s="9">
        <v>0.70689999999999997</v>
      </c>
      <c r="K108" s="9">
        <v>0.99429999999999996</v>
      </c>
      <c r="L108" s="9">
        <v>1.0357000000000001</v>
      </c>
      <c r="M108" s="9">
        <v>0.50349999999999995</v>
      </c>
      <c r="N108" s="9">
        <v>0.52590000000000003</v>
      </c>
      <c r="O108" s="9">
        <v>0.78200000000000003</v>
      </c>
      <c r="P108" s="9">
        <v>0.67910000000000004</v>
      </c>
      <c r="Q108" s="9">
        <v>1.0966</v>
      </c>
      <c r="R108" s="9">
        <v>0.68320000000000003</v>
      </c>
      <c r="S108" s="9">
        <v>1.0289999999999999</v>
      </c>
      <c r="T108" s="9">
        <v>0.77339999999999998</v>
      </c>
      <c r="U108" s="9">
        <v>0.80210000000000004</v>
      </c>
      <c r="Y108" s="10">
        <f t="shared" si="6"/>
        <v>0.79749999999999999</v>
      </c>
      <c r="Z108" s="11">
        <f t="shared" si="7"/>
        <v>0.54079999999999995</v>
      </c>
      <c r="AA108" s="11">
        <f t="shared" si="8"/>
        <v>1.0962000000000001</v>
      </c>
      <c r="AB108" s="10">
        <f t="shared" si="9"/>
        <v>0.70524000000000009</v>
      </c>
      <c r="AC108" s="11">
        <f t="shared" si="10"/>
        <v>0.50349999999999995</v>
      </c>
      <c r="AD108" s="11">
        <f t="shared" si="11"/>
        <v>1.0357000000000001</v>
      </c>
      <c r="AE108" s="10">
        <f t="shared" si="12"/>
        <v>0.87685999999999997</v>
      </c>
      <c r="AF108" s="11">
        <f t="shared" si="13"/>
        <v>0.68320000000000003</v>
      </c>
      <c r="AG108" s="11">
        <f t="shared" si="14"/>
        <v>1.0966</v>
      </c>
    </row>
    <row r="109" spans="1:33" x14ac:dyDescent="0.3">
      <c r="A109" s="8">
        <v>2031</v>
      </c>
      <c r="G109" s="9">
        <v>1.1146</v>
      </c>
      <c r="H109" s="9">
        <v>0.4844</v>
      </c>
      <c r="I109" s="9">
        <v>0.70540000000000003</v>
      </c>
      <c r="J109" s="9">
        <v>0.66690000000000005</v>
      </c>
      <c r="K109" s="9">
        <v>0.90869999999999995</v>
      </c>
      <c r="L109" s="9">
        <v>1.1633</v>
      </c>
      <c r="M109" s="9">
        <v>0.52639999999999998</v>
      </c>
      <c r="N109" s="9">
        <v>0.51200000000000001</v>
      </c>
      <c r="O109" s="9">
        <v>0.82389999999999997</v>
      </c>
      <c r="P109" s="9">
        <v>0.69830000000000003</v>
      </c>
      <c r="Q109" s="9">
        <v>1.1672</v>
      </c>
      <c r="R109" s="9">
        <v>0.61799999999999999</v>
      </c>
      <c r="S109" s="9">
        <v>0.90459999999999996</v>
      </c>
      <c r="T109" s="9">
        <v>0.79569999999999996</v>
      </c>
      <c r="U109" s="9">
        <v>0.81620000000000004</v>
      </c>
      <c r="Y109" s="10">
        <f t="shared" si="6"/>
        <v>0.77600000000000002</v>
      </c>
      <c r="Z109" s="11">
        <f t="shared" si="7"/>
        <v>0.4844</v>
      </c>
      <c r="AA109" s="11">
        <f t="shared" si="8"/>
        <v>1.1146</v>
      </c>
      <c r="AB109" s="10">
        <f t="shared" si="9"/>
        <v>0.74478</v>
      </c>
      <c r="AC109" s="11">
        <f t="shared" si="10"/>
        <v>0.51200000000000001</v>
      </c>
      <c r="AD109" s="11">
        <f t="shared" si="11"/>
        <v>1.1633</v>
      </c>
      <c r="AE109" s="10">
        <f t="shared" si="12"/>
        <v>0.8603400000000001</v>
      </c>
      <c r="AF109" s="11">
        <f t="shared" si="13"/>
        <v>0.61799999999999999</v>
      </c>
      <c r="AG109" s="11">
        <f t="shared" si="14"/>
        <v>1.1672</v>
      </c>
    </row>
    <row r="110" spans="1:33" x14ac:dyDescent="0.3">
      <c r="A110" s="8">
        <v>2032</v>
      </c>
      <c r="G110" s="9">
        <v>1.1798</v>
      </c>
      <c r="H110" s="9">
        <v>0.50800000000000001</v>
      </c>
      <c r="I110" s="9">
        <v>0.70679999999999998</v>
      </c>
      <c r="J110" s="9">
        <v>0.63370000000000004</v>
      </c>
      <c r="K110" s="9">
        <v>0.81540000000000001</v>
      </c>
      <c r="L110" s="9">
        <v>1.1531</v>
      </c>
      <c r="M110" s="9">
        <v>0.51749999999999996</v>
      </c>
      <c r="N110" s="9">
        <v>0.56430000000000002</v>
      </c>
      <c r="O110" s="9">
        <v>0.80640000000000001</v>
      </c>
      <c r="P110" s="9">
        <v>0.74550000000000005</v>
      </c>
      <c r="Q110" s="9">
        <v>1.2346999999999999</v>
      </c>
      <c r="R110" s="9">
        <v>0.62709999999999999</v>
      </c>
      <c r="S110" s="9">
        <v>0.90959999999999996</v>
      </c>
      <c r="T110" s="9">
        <v>0.88800000000000001</v>
      </c>
      <c r="U110" s="9">
        <v>0.83489999999999998</v>
      </c>
      <c r="Y110" s="10">
        <f t="shared" si="6"/>
        <v>0.76873999999999998</v>
      </c>
      <c r="Z110" s="11">
        <f t="shared" si="7"/>
        <v>0.50800000000000001</v>
      </c>
      <c r="AA110" s="11">
        <f t="shared" si="8"/>
        <v>1.1798</v>
      </c>
      <c r="AB110" s="10">
        <f t="shared" si="9"/>
        <v>0.75735999999999992</v>
      </c>
      <c r="AC110" s="11">
        <f t="shared" si="10"/>
        <v>0.51749999999999996</v>
      </c>
      <c r="AD110" s="11">
        <f t="shared" si="11"/>
        <v>1.1531</v>
      </c>
      <c r="AE110" s="10">
        <f t="shared" si="12"/>
        <v>0.89885999999999999</v>
      </c>
      <c r="AF110" s="11">
        <f t="shared" si="13"/>
        <v>0.62709999999999999</v>
      </c>
      <c r="AG110" s="11">
        <f t="shared" si="14"/>
        <v>1.2346999999999999</v>
      </c>
    </row>
    <row r="111" spans="1:33" x14ac:dyDescent="0.3">
      <c r="A111" s="8">
        <v>2033</v>
      </c>
      <c r="G111" s="9">
        <v>1.2211000000000001</v>
      </c>
      <c r="H111" s="9">
        <v>0.62390000000000001</v>
      </c>
      <c r="I111" s="9">
        <v>0.68610000000000004</v>
      </c>
      <c r="J111" s="9">
        <v>0.70330000000000004</v>
      </c>
      <c r="K111" s="9">
        <v>0.84509999999999996</v>
      </c>
      <c r="L111" s="9">
        <v>1.1560999999999999</v>
      </c>
      <c r="M111" s="9">
        <v>0.54500000000000004</v>
      </c>
      <c r="N111" s="9">
        <v>0.53739999999999999</v>
      </c>
      <c r="O111" s="9">
        <v>0.83919999999999995</v>
      </c>
      <c r="P111" s="9">
        <v>0.88590000000000002</v>
      </c>
      <c r="Q111" s="9">
        <v>1.3011999999999999</v>
      </c>
      <c r="R111" s="9">
        <v>0.6774</v>
      </c>
      <c r="S111" s="9">
        <v>0.81569999999999998</v>
      </c>
      <c r="T111" s="9">
        <v>0.94840000000000002</v>
      </c>
      <c r="U111" s="9">
        <v>0.86360000000000003</v>
      </c>
      <c r="Y111" s="10">
        <f t="shared" si="6"/>
        <v>0.81590000000000007</v>
      </c>
      <c r="Z111" s="11">
        <f t="shared" si="7"/>
        <v>0.62390000000000001</v>
      </c>
      <c r="AA111" s="11">
        <f t="shared" si="8"/>
        <v>1.2211000000000001</v>
      </c>
      <c r="AB111" s="10">
        <f t="shared" si="9"/>
        <v>0.79271999999999987</v>
      </c>
      <c r="AC111" s="11">
        <f t="shared" si="10"/>
        <v>0.53739999999999999</v>
      </c>
      <c r="AD111" s="11">
        <f t="shared" si="11"/>
        <v>1.1560999999999999</v>
      </c>
      <c r="AE111" s="10">
        <f t="shared" si="12"/>
        <v>0.92125999999999997</v>
      </c>
      <c r="AF111" s="11">
        <f t="shared" si="13"/>
        <v>0.6774</v>
      </c>
      <c r="AG111" s="11">
        <f t="shared" si="14"/>
        <v>1.3011999999999999</v>
      </c>
    </row>
    <row r="112" spans="1:33" x14ac:dyDescent="0.3">
      <c r="A112" s="8">
        <v>2034</v>
      </c>
      <c r="G112" s="9">
        <v>1.2076</v>
      </c>
      <c r="H112" s="9">
        <v>0.61050000000000004</v>
      </c>
      <c r="I112" s="9">
        <v>0.71730000000000005</v>
      </c>
      <c r="J112" s="9">
        <v>0.72199999999999998</v>
      </c>
      <c r="K112" s="9">
        <v>0.84340000000000004</v>
      </c>
      <c r="L112" s="9">
        <v>1.1912</v>
      </c>
      <c r="M112" s="9">
        <v>0.59089999999999998</v>
      </c>
      <c r="N112" s="9">
        <v>0.58489999999999998</v>
      </c>
      <c r="O112" s="9">
        <v>0.85880000000000001</v>
      </c>
      <c r="P112" s="9">
        <v>0.99070000000000003</v>
      </c>
      <c r="Q112" s="9">
        <v>1.2884</v>
      </c>
      <c r="R112" s="9">
        <v>0.65629999999999999</v>
      </c>
      <c r="S112" s="9">
        <v>0.73329999999999995</v>
      </c>
      <c r="T112" s="9">
        <v>0.98870000000000002</v>
      </c>
      <c r="U112" s="9">
        <v>0.93479999999999996</v>
      </c>
      <c r="Y112" s="10">
        <f t="shared" si="6"/>
        <v>0.82016000000000011</v>
      </c>
      <c r="Z112" s="11">
        <f t="shared" si="7"/>
        <v>0.61050000000000004</v>
      </c>
      <c r="AA112" s="11">
        <f t="shared" si="8"/>
        <v>1.2076</v>
      </c>
      <c r="AB112" s="10">
        <f t="shared" si="9"/>
        <v>0.84329999999999994</v>
      </c>
      <c r="AC112" s="11">
        <f t="shared" si="10"/>
        <v>0.58489999999999998</v>
      </c>
      <c r="AD112" s="11">
        <f t="shared" si="11"/>
        <v>1.1912</v>
      </c>
      <c r="AE112" s="10">
        <f t="shared" si="12"/>
        <v>0.9202999999999999</v>
      </c>
      <c r="AF112" s="11">
        <f t="shared" si="13"/>
        <v>0.65629999999999999</v>
      </c>
      <c r="AG112" s="11">
        <f t="shared" si="14"/>
        <v>1.2884</v>
      </c>
    </row>
    <row r="113" spans="1:33" x14ac:dyDescent="0.3">
      <c r="A113" s="8">
        <v>2035</v>
      </c>
      <c r="G113" s="9">
        <v>1.2037</v>
      </c>
      <c r="H113" s="9">
        <v>0.53139999999999998</v>
      </c>
      <c r="I113" s="9">
        <v>0.72389999999999999</v>
      </c>
      <c r="J113" s="9">
        <v>0.72940000000000005</v>
      </c>
      <c r="K113" s="9">
        <v>0.79349999999999998</v>
      </c>
      <c r="L113" s="9">
        <v>1.2445999999999999</v>
      </c>
      <c r="M113" s="9">
        <v>0.63180000000000003</v>
      </c>
      <c r="N113" s="9">
        <v>0.58660000000000001</v>
      </c>
      <c r="O113" s="9">
        <v>0.82140000000000002</v>
      </c>
      <c r="P113" s="9">
        <v>0.94320000000000004</v>
      </c>
      <c r="Q113" s="9">
        <v>1.3543000000000001</v>
      </c>
      <c r="R113" s="9">
        <v>0.62529999999999997</v>
      </c>
      <c r="S113" s="9">
        <v>0.81379999999999997</v>
      </c>
      <c r="T113" s="9">
        <v>1.0177</v>
      </c>
      <c r="U113" s="9">
        <v>1.0317000000000001</v>
      </c>
      <c r="Y113" s="10">
        <f t="shared" si="6"/>
        <v>0.79637999999999998</v>
      </c>
      <c r="Z113" s="11">
        <f t="shared" si="7"/>
        <v>0.53139999999999998</v>
      </c>
      <c r="AA113" s="11">
        <f t="shared" si="8"/>
        <v>1.2037</v>
      </c>
      <c r="AB113" s="10">
        <f t="shared" si="9"/>
        <v>0.84552000000000016</v>
      </c>
      <c r="AC113" s="11">
        <f t="shared" si="10"/>
        <v>0.58660000000000001</v>
      </c>
      <c r="AD113" s="11">
        <f t="shared" si="11"/>
        <v>1.2445999999999999</v>
      </c>
      <c r="AE113" s="10">
        <f t="shared" si="12"/>
        <v>0.96856000000000009</v>
      </c>
      <c r="AF113" s="11">
        <f t="shared" si="13"/>
        <v>0.62529999999999997</v>
      </c>
      <c r="AG113" s="11">
        <f t="shared" si="14"/>
        <v>1.3543000000000001</v>
      </c>
    </row>
    <row r="114" spans="1:33" x14ac:dyDescent="0.3">
      <c r="A114" s="8">
        <v>2036</v>
      </c>
      <c r="G114" s="9">
        <v>1.2141</v>
      </c>
      <c r="H114" s="9">
        <v>0.48859999999999998</v>
      </c>
      <c r="I114" s="9">
        <v>0.64090000000000003</v>
      </c>
      <c r="J114" s="9">
        <v>0.8054</v>
      </c>
      <c r="K114" s="9">
        <v>0.80430000000000001</v>
      </c>
      <c r="L114" s="9">
        <v>1.3673</v>
      </c>
      <c r="M114" s="9">
        <v>0.62909999999999999</v>
      </c>
      <c r="N114" s="9">
        <v>0.54500000000000004</v>
      </c>
      <c r="O114" s="9">
        <v>0.8337</v>
      </c>
      <c r="P114" s="9">
        <v>0.8397</v>
      </c>
      <c r="Q114" s="9">
        <v>1.4377</v>
      </c>
      <c r="R114" s="9">
        <v>0.68779999999999997</v>
      </c>
      <c r="S114" s="9">
        <v>0.87450000000000006</v>
      </c>
      <c r="T114" s="9">
        <v>1.1041000000000001</v>
      </c>
      <c r="U114" s="9">
        <v>1.1358999999999999</v>
      </c>
      <c r="Y114" s="10">
        <f t="shared" si="6"/>
        <v>0.79066000000000003</v>
      </c>
      <c r="Z114" s="11">
        <f t="shared" si="7"/>
        <v>0.48859999999999998</v>
      </c>
      <c r="AA114" s="11">
        <f t="shared" si="8"/>
        <v>1.2141</v>
      </c>
      <c r="AB114" s="10">
        <f t="shared" si="9"/>
        <v>0.84295999999999993</v>
      </c>
      <c r="AC114" s="11">
        <f t="shared" si="10"/>
        <v>0.54500000000000004</v>
      </c>
      <c r="AD114" s="11">
        <f t="shared" si="11"/>
        <v>1.3673</v>
      </c>
      <c r="AE114" s="10">
        <f t="shared" si="12"/>
        <v>1.048</v>
      </c>
      <c r="AF114" s="11">
        <f t="shared" si="13"/>
        <v>0.68779999999999997</v>
      </c>
      <c r="AG114" s="11">
        <f t="shared" si="14"/>
        <v>1.4377</v>
      </c>
    </row>
    <row r="115" spans="1:33" x14ac:dyDescent="0.3">
      <c r="A115" s="8">
        <v>2037</v>
      </c>
      <c r="G115" s="9">
        <v>1.2214</v>
      </c>
      <c r="H115" s="9">
        <v>0.49330000000000002</v>
      </c>
      <c r="I115" s="9">
        <v>0.55640000000000001</v>
      </c>
      <c r="J115" s="9">
        <v>0.78769999999999996</v>
      </c>
      <c r="K115" s="9">
        <v>0.77010000000000001</v>
      </c>
      <c r="L115" s="9">
        <v>1.3666</v>
      </c>
      <c r="M115" s="9">
        <v>0.67300000000000004</v>
      </c>
      <c r="N115" s="9">
        <v>0.63339999999999996</v>
      </c>
      <c r="O115" s="9">
        <v>0.8478</v>
      </c>
      <c r="P115" s="9">
        <v>0.84030000000000005</v>
      </c>
      <c r="Q115" s="9">
        <v>1.49</v>
      </c>
      <c r="R115" s="9">
        <v>0.71689999999999998</v>
      </c>
      <c r="S115" s="9">
        <v>0.94110000000000005</v>
      </c>
      <c r="T115" s="9">
        <v>1.1874</v>
      </c>
      <c r="U115" s="9">
        <v>1.1051</v>
      </c>
      <c r="Y115" s="10">
        <f t="shared" si="6"/>
        <v>0.76578000000000002</v>
      </c>
      <c r="Z115" s="11">
        <f t="shared" si="7"/>
        <v>0.49330000000000002</v>
      </c>
      <c r="AA115" s="11">
        <f t="shared" si="8"/>
        <v>1.2214</v>
      </c>
      <c r="AB115" s="10">
        <f t="shared" si="9"/>
        <v>0.87222000000000011</v>
      </c>
      <c r="AC115" s="11">
        <f t="shared" si="10"/>
        <v>0.63339999999999996</v>
      </c>
      <c r="AD115" s="11">
        <f t="shared" si="11"/>
        <v>1.3666</v>
      </c>
      <c r="AE115" s="10">
        <f t="shared" si="12"/>
        <v>1.0881000000000001</v>
      </c>
      <c r="AF115" s="11">
        <f t="shared" si="13"/>
        <v>0.71689999999999998</v>
      </c>
      <c r="AG115" s="11">
        <f t="shared" si="14"/>
        <v>1.49</v>
      </c>
    </row>
    <row r="116" spans="1:33" x14ac:dyDescent="0.3">
      <c r="A116" s="8">
        <v>2038</v>
      </c>
      <c r="G116" s="9">
        <v>1.266</v>
      </c>
      <c r="H116" s="9">
        <v>0.59379999999999999</v>
      </c>
      <c r="I116" s="9">
        <v>0.59119999999999995</v>
      </c>
      <c r="J116" s="9">
        <v>0.82969999999999999</v>
      </c>
      <c r="K116" s="9">
        <v>0.69430000000000003</v>
      </c>
      <c r="L116" s="9">
        <v>1.5046999999999999</v>
      </c>
      <c r="M116" s="9">
        <v>0.64159999999999995</v>
      </c>
      <c r="N116" s="9">
        <v>0.78310000000000002</v>
      </c>
      <c r="O116" s="9">
        <v>0.86529999999999996</v>
      </c>
      <c r="P116" s="9">
        <v>0.879</v>
      </c>
      <c r="Q116" s="9">
        <v>1.5428999999999999</v>
      </c>
      <c r="R116" s="9">
        <v>0.73099999999999998</v>
      </c>
      <c r="S116" s="9">
        <v>1.0015000000000001</v>
      </c>
      <c r="T116" s="9">
        <v>1.2242999999999999</v>
      </c>
      <c r="U116" s="9">
        <v>1.1347</v>
      </c>
      <c r="Y116" s="10">
        <f t="shared" si="6"/>
        <v>0.79499999999999993</v>
      </c>
      <c r="Z116" s="11">
        <f t="shared" si="7"/>
        <v>0.59119999999999995</v>
      </c>
      <c r="AA116" s="11">
        <f t="shared" si="8"/>
        <v>1.266</v>
      </c>
      <c r="AB116" s="10">
        <f t="shared" si="9"/>
        <v>0.93474000000000002</v>
      </c>
      <c r="AC116" s="11">
        <f t="shared" si="10"/>
        <v>0.64159999999999995</v>
      </c>
      <c r="AD116" s="11">
        <f t="shared" si="11"/>
        <v>1.5046999999999999</v>
      </c>
      <c r="AE116" s="10">
        <f t="shared" si="12"/>
        <v>1.1268799999999999</v>
      </c>
      <c r="AF116" s="11">
        <f t="shared" si="13"/>
        <v>0.73099999999999998</v>
      </c>
      <c r="AG116" s="11">
        <f t="shared" si="14"/>
        <v>1.5428999999999999</v>
      </c>
    </row>
    <row r="117" spans="1:33" x14ac:dyDescent="0.3">
      <c r="A117" s="8">
        <v>2039</v>
      </c>
      <c r="G117" s="9">
        <v>1.3553999999999999</v>
      </c>
      <c r="H117" s="9">
        <v>0.59370000000000001</v>
      </c>
      <c r="I117" s="9">
        <v>0.81620000000000004</v>
      </c>
      <c r="J117" s="9">
        <v>0.86799999999999999</v>
      </c>
      <c r="K117" s="9">
        <v>0.78190000000000004</v>
      </c>
      <c r="L117" s="9">
        <v>1.6167</v>
      </c>
      <c r="M117" s="9">
        <v>0.74980000000000002</v>
      </c>
      <c r="N117" s="9">
        <v>0.84699999999999998</v>
      </c>
      <c r="O117" s="9">
        <v>0.85809999999999997</v>
      </c>
      <c r="P117" s="9">
        <v>0.83730000000000004</v>
      </c>
      <c r="Q117" s="9">
        <v>1.5996999999999999</v>
      </c>
      <c r="R117" s="9">
        <v>0.82079999999999997</v>
      </c>
      <c r="S117" s="9">
        <v>1.1485000000000001</v>
      </c>
      <c r="T117" s="9">
        <v>1.3291999999999999</v>
      </c>
      <c r="U117" s="9">
        <v>1.1695</v>
      </c>
      <c r="Y117" s="10">
        <f t="shared" si="6"/>
        <v>0.88303999999999994</v>
      </c>
      <c r="Z117" s="11">
        <f t="shared" si="7"/>
        <v>0.59370000000000001</v>
      </c>
      <c r="AA117" s="11">
        <f t="shared" si="8"/>
        <v>1.3553999999999999</v>
      </c>
      <c r="AB117" s="10">
        <f t="shared" si="9"/>
        <v>0.98177999999999999</v>
      </c>
      <c r="AC117" s="11">
        <f t="shared" si="10"/>
        <v>0.74980000000000002</v>
      </c>
      <c r="AD117" s="11">
        <f t="shared" si="11"/>
        <v>1.6167</v>
      </c>
      <c r="AE117" s="10">
        <f t="shared" si="12"/>
        <v>1.2135400000000001</v>
      </c>
      <c r="AF117" s="11">
        <f t="shared" si="13"/>
        <v>0.82079999999999997</v>
      </c>
      <c r="AG117" s="11">
        <f t="shared" si="14"/>
        <v>1.5996999999999999</v>
      </c>
    </row>
    <row r="118" spans="1:33" x14ac:dyDescent="0.3">
      <c r="A118" s="8">
        <v>2040</v>
      </c>
      <c r="G118" s="9">
        <v>1.4268000000000001</v>
      </c>
      <c r="H118" s="9">
        <v>0.56610000000000005</v>
      </c>
      <c r="I118" s="9">
        <v>0.90229999999999999</v>
      </c>
      <c r="J118" s="9">
        <v>0.85170000000000001</v>
      </c>
      <c r="K118" s="9">
        <v>0.89949999999999997</v>
      </c>
      <c r="L118" s="9">
        <v>1.5628</v>
      </c>
      <c r="M118" s="9">
        <v>0.77349999999999997</v>
      </c>
      <c r="N118" s="9">
        <v>0.83279999999999998</v>
      </c>
      <c r="O118" s="9">
        <v>0.87509999999999999</v>
      </c>
      <c r="P118" s="9">
        <v>0.81989999999999996</v>
      </c>
      <c r="Q118" s="9">
        <v>1.7217</v>
      </c>
      <c r="R118" s="9">
        <v>0.93320000000000003</v>
      </c>
      <c r="S118" s="9">
        <v>1.3475999999999999</v>
      </c>
      <c r="T118" s="9">
        <v>1.3685</v>
      </c>
      <c r="U118" s="9">
        <v>1.1715</v>
      </c>
      <c r="Y118" s="10">
        <f t="shared" si="6"/>
        <v>0.92927999999999999</v>
      </c>
      <c r="Z118" s="11">
        <f t="shared" si="7"/>
        <v>0.56610000000000005</v>
      </c>
      <c r="AA118" s="11">
        <f t="shared" si="8"/>
        <v>1.4268000000000001</v>
      </c>
      <c r="AB118" s="10">
        <f t="shared" si="9"/>
        <v>0.97281999999999991</v>
      </c>
      <c r="AC118" s="11">
        <f t="shared" si="10"/>
        <v>0.77349999999999997</v>
      </c>
      <c r="AD118" s="11">
        <f t="shared" si="11"/>
        <v>1.5628</v>
      </c>
      <c r="AE118" s="10">
        <f t="shared" si="12"/>
        <v>1.3085</v>
      </c>
      <c r="AF118" s="11">
        <f t="shared" si="13"/>
        <v>0.93320000000000003</v>
      </c>
      <c r="AG118" s="11">
        <f t="shared" si="14"/>
        <v>1.7217</v>
      </c>
    </row>
    <row r="119" spans="1:33" x14ac:dyDescent="0.3">
      <c r="A119" s="8">
        <v>2041</v>
      </c>
      <c r="G119" s="9">
        <v>1.4391</v>
      </c>
      <c r="H119" s="9">
        <v>0.63500000000000001</v>
      </c>
      <c r="I119" s="9">
        <v>0.80469999999999997</v>
      </c>
      <c r="J119" s="9">
        <v>0.95330000000000004</v>
      </c>
      <c r="K119" s="9">
        <v>0.89829999999999999</v>
      </c>
      <c r="L119" s="9">
        <v>1.5692999999999999</v>
      </c>
      <c r="M119" s="9">
        <v>0.81659999999999999</v>
      </c>
      <c r="N119" s="9">
        <v>0.91259999999999997</v>
      </c>
      <c r="O119" s="9">
        <v>0.9355</v>
      </c>
      <c r="P119" s="9">
        <v>0.91059999999999997</v>
      </c>
      <c r="Q119" s="9">
        <v>1.7759</v>
      </c>
      <c r="R119" s="9">
        <v>1.0906</v>
      </c>
      <c r="S119" s="9">
        <v>1.4302999999999999</v>
      </c>
      <c r="T119" s="9">
        <v>1.3782000000000001</v>
      </c>
      <c r="U119" s="9">
        <v>1.1269</v>
      </c>
      <c r="Y119" s="10">
        <f t="shared" si="6"/>
        <v>0.94608000000000003</v>
      </c>
      <c r="Z119" s="11">
        <f t="shared" si="7"/>
        <v>0.63500000000000001</v>
      </c>
      <c r="AA119" s="11">
        <f t="shared" si="8"/>
        <v>1.4391</v>
      </c>
      <c r="AB119" s="10">
        <f t="shared" si="9"/>
        <v>1.0289199999999998</v>
      </c>
      <c r="AC119" s="11">
        <f t="shared" si="10"/>
        <v>0.81659999999999999</v>
      </c>
      <c r="AD119" s="11">
        <f t="shared" si="11"/>
        <v>1.5692999999999999</v>
      </c>
      <c r="AE119" s="10">
        <f t="shared" si="12"/>
        <v>1.3603800000000001</v>
      </c>
      <c r="AF119" s="11">
        <f t="shared" si="13"/>
        <v>1.0906</v>
      </c>
      <c r="AG119" s="11">
        <f t="shared" si="14"/>
        <v>1.7759</v>
      </c>
    </row>
    <row r="120" spans="1:33" x14ac:dyDescent="0.3">
      <c r="A120" s="8">
        <v>2042</v>
      </c>
      <c r="G120" s="9">
        <v>1.4454</v>
      </c>
      <c r="H120" s="9">
        <v>0.6492</v>
      </c>
      <c r="I120" s="9">
        <v>0.70669999999999999</v>
      </c>
      <c r="J120" s="9">
        <v>0.95089999999999997</v>
      </c>
      <c r="K120" s="9">
        <v>0.94810000000000005</v>
      </c>
      <c r="L120" s="9">
        <v>1.6992</v>
      </c>
      <c r="M120" s="9">
        <v>0.83940000000000003</v>
      </c>
      <c r="N120" s="9">
        <v>0.97640000000000005</v>
      </c>
      <c r="O120" s="9">
        <v>0.95489999999999997</v>
      </c>
      <c r="P120" s="9">
        <v>1.0316000000000001</v>
      </c>
      <c r="Q120" s="9">
        <v>1.8627</v>
      </c>
      <c r="R120" s="9">
        <v>1.0798000000000001</v>
      </c>
      <c r="S120" s="9">
        <v>1.5704</v>
      </c>
      <c r="T120" s="9">
        <v>1.4236</v>
      </c>
      <c r="U120" s="9">
        <v>1.2984</v>
      </c>
      <c r="Y120" s="10">
        <f t="shared" si="6"/>
        <v>0.9400599999999999</v>
      </c>
      <c r="Z120" s="11">
        <f t="shared" si="7"/>
        <v>0.6492</v>
      </c>
      <c r="AA120" s="11">
        <f t="shared" si="8"/>
        <v>1.4454</v>
      </c>
      <c r="AB120" s="10">
        <f t="shared" si="9"/>
        <v>1.1003000000000001</v>
      </c>
      <c r="AC120" s="11">
        <f t="shared" si="10"/>
        <v>0.83940000000000003</v>
      </c>
      <c r="AD120" s="11">
        <f t="shared" si="11"/>
        <v>1.6992</v>
      </c>
      <c r="AE120" s="10">
        <f t="shared" si="12"/>
        <v>1.4469800000000002</v>
      </c>
      <c r="AF120" s="11">
        <f t="shared" si="13"/>
        <v>1.0798000000000001</v>
      </c>
      <c r="AG120" s="11">
        <f t="shared" si="14"/>
        <v>1.8627</v>
      </c>
    </row>
    <row r="121" spans="1:33" x14ac:dyDescent="0.3">
      <c r="A121" s="8">
        <v>2043</v>
      </c>
      <c r="G121" s="9">
        <v>1.4919</v>
      </c>
      <c r="H121" s="9">
        <v>0.62280000000000002</v>
      </c>
      <c r="I121" s="9">
        <v>0.80149999999999999</v>
      </c>
      <c r="J121" s="9">
        <v>0.94740000000000002</v>
      </c>
      <c r="K121" s="9">
        <v>1.0130999999999999</v>
      </c>
      <c r="L121" s="9">
        <v>1.798</v>
      </c>
      <c r="M121" s="9">
        <v>0.86160000000000003</v>
      </c>
      <c r="N121" s="9">
        <v>1.0398000000000001</v>
      </c>
      <c r="O121" s="9">
        <v>0.90010000000000001</v>
      </c>
      <c r="P121" s="9">
        <v>1.0017</v>
      </c>
      <c r="Q121" s="9">
        <v>1.8465</v>
      </c>
      <c r="R121" s="9">
        <v>1.0734999999999999</v>
      </c>
      <c r="S121" s="9">
        <v>1.778</v>
      </c>
      <c r="T121" s="9">
        <v>1.5071000000000001</v>
      </c>
      <c r="U121" s="9">
        <v>1.5129999999999999</v>
      </c>
      <c r="Y121" s="10">
        <f t="shared" si="6"/>
        <v>0.97533999999999987</v>
      </c>
      <c r="Z121" s="11">
        <f t="shared" si="7"/>
        <v>0.62280000000000002</v>
      </c>
      <c r="AA121" s="11">
        <f t="shared" si="8"/>
        <v>1.4919</v>
      </c>
      <c r="AB121" s="10">
        <f t="shared" si="9"/>
        <v>1.1202400000000001</v>
      </c>
      <c r="AC121" s="11">
        <f t="shared" si="10"/>
        <v>0.86160000000000003</v>
      </c>
      <c r="AD121" s="11">
        <f t="shared" si="11"/>
        <v>1.798</v>
      </c>
      <c r="AE121" s="10">
        <f t="shared" si="12"/>
        <v>1.5436200000000002</v>
      </c>
      <c r="AF121" s="11">
        <f t="shared" si="13"/>
        <v>1.0734999999999999</v>
      </c>
      <c r="AG121" s="11">
        <f t="shared" si="14"/>
        <v>1.8465</v>
      </c>
    </row>
    <row r="122" spans="1:33" x14ac:dyDescent="0.3">
      <c r="A122" s="8">
        <v>2044</v>
      </c>
      <c r="G122" s="9">
        <v>1.5646</v>
      </c>
      <c r="H122" s="9">
        <v>0.70299999999999996</v>
      </c>
      <c r="I122" s="9">
        <v>0.93159999999999998</v>
      </c>
      <c r="J122" s="9">
        <v>0.98109999999999997</v>
      </c>
      <c r="K122" s="9">
        <v>0.9677</v>
      </c>
      <c r="L122" s="9">
        <v>1.8258000000000001</v>
      </c>
      <c r="M122" s="9">
        <v>0.80259999999999998</v>
      </c>
      <c r="N122" s="9">
        <v>1.2515000000000001</v>
      </c>
      <c r="O122" s="9">
        <v>0.92010000000000003</v>
      </c>
      <c r="P122" s="9">
        <v>0.95499999999999996</v>
      </c>
      <c r="Q122" s="9">
        <v>1.9626999999999999</v>
      </c>
      <c r="R122" s="9">
        <v>1.1989000000000001</v>
      </c>
      <c r="S122" s="9">
        <v>1.891</v>
      </c>
      <c r="T122" s="9">
        <v>1.522</v>
      </c>
      <c r="U122" s="9">
        <v>1.6335999999999999</v>
      </c>
      <c r="Y122" s="10">
        <f t="shared" si="6"/>
        <v>1.0295999999999998</v>
      </c>
      <c r="Z122" s="11">
        <f t="shared" si="7"/>
        <v>0.70299999999999996</v>
      </c>
      <c r="AA122" s="11">
        <f t="shared" si="8"/>
        <v>1.5646</v>
      </c>
      <c r="AB122" s="10">
        <f t="shared" si="9"/>
        <v>1.151</v>
      </c>
      <c r="AC122" s="11">
        <f t="shared" si="10"/>
        <v>0.80259999999999998</v>
      </c>
      <c r="AD122" s="11">
        <f t="shared" si="11"/>
        <v>1.8258000000000001</v>
      </c>
      <c r="AE122" s="10">
        <f t="shared" si="12"/>
        <v>1.64164</v>
      </c>
      <c r="AF122" s="11">
        <f t="shared" si="13"/>
        <v>1.1989000000000001</v>
      </c>
      <c r="AG122" s="11">
        <f t="shared" si="14"/>
        <v>1.9626999999999999</v>
      </c>
    </row>
    <row r="123" spans="1:33" x14ac:dyDescent="0.3">
      <c r="A123" s="8">
        <v>2045</v>
      </c>
      <c r="G123" s="9">
        <v>1.5933999999999999</v>
      </c>
      <c r="H123" s="9">
        <v>0.75439999999999996</v>
      </c>
      <c r="I123" s="9">
        <v>0.96450000000000002</v>
      </c>
      <c r="J123" s="9">
        <v>0.93140000000000001</v>
      </c>
      <c r="K123" s="9">
        <v>1.0146999999999999</v>
      </c>
      <c r="L123" s="9">
        <v>1.9085000000000001</v>
      </c>
      <c r="M123" s="9">
        <v>0.83689999999999998</v>
      </c>
      <c r="N123" s="9">
        <v>1.2887999999999999</v>
      </c>
      <c r="O123" s="9">
        <v>0.91839999999999999</v>
      </c>
      <c r="P123" s="9">
        <v>1.0629999999999999</v>
      </c>
      <c r="Q123" s="9">
        <v>2.0666000000000002</v>
      </c>
      <c r="R123" s="9">
        <v>1.2585</v>
      </c>
      <c r="S123" s="9">
        <v>2.0003000000000002</v>
      </c>
      <c r="T123" s="9">
        <v>1.5650999999999999</v>
      </c>
      <c r="U123" s="9">
        <v>1.7682</v>
      </c>
      <c r="Y123" s="10">
        <f t="shared" si="6"/>
        <v>1.0516799999999999</v>
      </c>
      <c r="Z123" s="11">
        <f t="shared" si="7"/>
        <v>0.75439999999999996</v>
      </c>
      <c r="AA123" s="11">
        <f t="shared" si="8"/>
        <v>1.5933999999999999</v>
      </c>
      <c r="AB123" s="10">
        <f t="shared" si="9"/>
        <v>1.20312</v>
      </c>
      <c r="AC123" s="11">
        <f t="shared" si="10"/>
        <v>0.83689999999999998</v>
      </c>
      <c r="AD123" s="11">
        <f t="shared" si="11"/>
        <v>1.9085000000000001</v>
      </c>
      <c r="AE123" s="10">
        <f t="shared" si="12"/>
        <v>1.7317399999999998</v>
      </c>
      <c r="AF123" s="11">
        <f t="shared" si="13"/>
        <v>1.2585</v>
      </c>
      <c r="AG123" s="11">
        <f t="shared" si="14"/>
        <v>2.0666000000000002</v>
      </c>
    </row>
    <row r="124" spans="1:33" x14ac:dyDescent="0.3">
      <c r="A124" s="8">
        <v>2046</v>
      </c>
      <c r="G124" s="9">
        <v>1.5507</v>
      </c>
      <c r="H124" s="9">
        <v>0.8004</v>
      </c>
      <c r="I124" s="9">
        <v>1.0039</v>
      </c>
      <c r="J124" s="9">
        <v>0.89590000000000003</v>
      </c>
      <c r="K124" s="9">
        <v>1.0629</v>
      </c>
      <c r="L124" s="9">
        <v>1.8774999999999999</v>
      </c>
      <c r="M124" s="9">
        <v>0.82189999999999996</v>
      </c>
      <c r="N124" s="9">
        <v>1.3308</v>
      </c>
      <c r="O124" s="9">
        <v>0.99690000000000001</v>
      </c>
      <c r="P124" s="9">
        <v>1.1513</v>
      </c>
      <c r="Q124" s="9">
        <v>2.1480000000000001</v>
      </c>
      <c r="R124" s="9">
        <v>1.2802</v>
      </c>
      <c r="S124" s="9">
        <v>2.0874999999999999</v>
      </c>
      <c r="T124" s="9">
        <v>1.6148</v>
      </c>
      <c r="U124" s="9">
        <v>1.7015</v>
      </c>
      <c r="Y124" s="10">
        <f t="shared" si="6"/>
        <v>1.0627599999999999</v>
      </c>
      <c r="Z124" s="11">
        <f t="shared" si="7"/>
        <v>0.8004</v>
      </c>
      <c r="AA124" s="11">
        <f t="shared" si="8"/>
        <v>1.5507</v>
      </c>
      <c r="AB124" s="10">
        <f t="shared" si="9"/>
        <v>1.2356799999999999</v>
      </c>
      <c r="AC124" s="11">
        <f t="shared" si="10"/>
        <v>0.82189999999999996</v>
      </c>
      <c r="AD124" s="11">
        <f t="shared" si="11"/>
        <v>1.8774999999999999</v>
      </c>
      <c r="AE124" s="10">
        <f t="shared" si="12"/>
        <v>1.7664000000000002</v>
      </c>
      <c r="AF124" s="11">
        <f t="shared" si="13"/>
        <v>1.2802</v>
      </c>
      <c r="AG124" s="11">
        <f t="shared" si="14"/>
        <v>2.1480000000000001</v>
      </c>
    </row>
    <row r="125" spans="1:33" x14ac:dyDescent="0.3">
      <c r="A125" s="8">
        <v>2047</v>
      </c>
      <c r="G125" s="9">
        <v>1.5886</v>
      </c>
      <c r="H125" s="9">
        <v>0.79369999999999996</v>
      </c>
      <c r="I125" s="9">
        <v>0.94710000000000005</v>
      </c>
      <c r="J125" s="9">
        <v>0.97360000000000002</v>
      </c>
      <c r="K125" s="9">
        <v>1.0825</v>
      </c>
      <c r="L125" s="9">
        <v>1.9423999999999999</v>
      </c>
      <c r="M125" s="9">
        <v>0.81420000000000003</v>
      </c>
      <c r="N125" s="9">
        <v>1.2664</v>
      </c>
      <c r="O125" s="9">
        <v>1.0674999999999999</v>
      </c>
      <c r="P125" s="9">
        <v>1.2361</v>
      </c>
      <c r="Q125" s="9">
        <v>2.1497999999999999</v>
      </c>
      <c r="R125" s="9">
        <v>1.3363</v>
      </c>
      <c r="S125" s="9">
        <v>2.1118000000000001</v>
      </c>
      <c r="T125" s="9">
        <v>1.5704</v>
      </c>
      <c r="U125" s="9">
        <v>1.6272</v>
      </c>
      <c r="Y125" s="10">
        <f t="shared" ref="Y125:Y156" si="15">AVERAGE(G125:K125)</f>
        <v>1.0771000000000002</v>
      </c>
      <c r="Z125" s="11">
        <f t="shared" ref="Z125:Z156" si="16">MIN(G125:K125)</f>
        <v>0.79369999999999996</v>
      </c>
      <c r="AA125" s="11">
        <f t="shared" ref="AA125:AA156" si="17">MAX(G125:K125)</f>
        <v>1.5886</v>
      </c>
      <c r="AB125" s="10">
        <f t="shared" ref="AB125:AB156" si="18">AVERAGE(L125:P125)</f>
        <v>1.2653199999999998</v>
      </c>
      <c r="AC125" s="11">
        <f t="shared" ref="AC125:AC156" si="19">MIN(L125:P125)</f>
        <v>0.81420000000000003</v>
      </c>
      <c r="AD125" s="11">
        <f t="shared" ref="AD125:AD156" si="20">MAX(L125:P125)</f>
        <v>1.9423999999999999</v>
      </c>
      <c r="AE125" s="10">
        <f t="shared" ref="AE125:AE156" si="21">AVERAGE(Q125:U125)</f>
        <v>1.7591000000000001</v>
      </c>
      <c r="AF125" s="11">
        <f t="shared" ref="AF125:AF156" si="22">MIN(Q125:U125)</f>
        <v>1.3363</v>
      </c>
      <c r="AG125" s="11">
        <f t="shared" ref="AG125:AG156" si="23">MAX(Q125:U125)</f>
        <v>2.1497999999999999</v>
      </c>
    </row>
    <row r="126" spans="1:33" x14ac:dyDescent="0.3">
      <c r="A126" s="8">
        <v>2048</v>
      </c>
      <c r="G126" s="9">
        <v>1.6484000000000001</v>
      </c>
      <c r="H126" s="9">
        <v>0.78280000000000005</v>
      </c>
      <c r="I126" s="9">
        <v>0.86739999999999995</v>
      </c>
      <c r="J126" s="9">
        <v>0.94969999999999999</v>
      </c>
      <c r="K126" s="9">
        <v>1.0631999999999999</v>
      </c>
      <c r="L126" s="9">
        <v>1.9032</v>
      </c>
      <c r="M126" s="9">
        <v>0.88460000000000005</v>
      </c>
      <c r="N126" s="9">
        <v>1.171</v>
      </c>
      <c r="O126" s="9">
        <v>1.0904</v>
      </c>
      <c r="P126" s="9">
        <v>1.3454999999999999</v>
      </c>
      <c r="Q126" s="9">
        <v>2.3172000000000001</v>
      </c>
      <c r="R126" s="9">
        <v>1.4407000000000001</v>
      </c>
      <c r="S126" s="9">
        <v>2.1690999999999998</v>
      </c>
      <c r="T126" s="9">
        <v>1.5254000000000001</v>
      </c>
      <c r="U126" s="9">
        <v>1.7039</v>
      </c>
      <c r="Y126" s="10">
        <f t="shared" si="15"/>
        <v>1.0623</v>
      </c>
      <c r="Z126" s="11">
        <f t="shared" si="16"/>
        <v>0.78280000000000005</v>
      </c>
      <c r="AA126" s="11">
        <f t="shared" si="17"/>
        <v>1.6484000000000001</v>
      </c>
      <c r="AB126" s="10">
        <f t="shared" si="18"/>
        <v>1.27894</v>
      </c>
      <c r="AC126" s="11">
        <f t="shared" si="19"/>
        <v>0.88460000000000005</v>
      </c>
      <c r="AD126" s="11">
        <f t="shared" si="20"/>
        <v>1.9032</v>
      </c>
      <c r="AE126" s="10">
        <f t="shared" si="21"/>
        <v>1.8312599999999999</v>
      </c>
      <c r="AF126" s="11">
        <f t="shared" si="22"/>
        <v>1.4407000000000001</v>
      </c>
      <c r="AG126" s="11">
        <f t="shared" si="23"/>
        <v>2.3172000000000001</v>
      </c>
    </row>
    <row r="127" spans="1:33" x14ac:dyDescent="0.3">
      <c r="A127" s="8">
        <v>2049</v>
      </c>
      <c r="G127" s="9">
        <v>1.613</v>
      </c>
      <c r="H127" s="9">
        <v>0.72719999999999996</v>
      </c>
      <c r="I127" s="9">
        <v>0.70199999999999996</v>
      </c>
      <c r="J127" s="9">
        <v>0.96940000000000004</v>
      </c>
      <c r="K127" s="9">
        <v>0.97170000000000001</v>
      </c>
      <c r="L127" s="9">
        <v>1.919</v>
      </c>
      <c r="M127" s="9">
        <v>0.92310000000000003</v>
      </c>
      <c r="N127" s="9">
        <v>1.2017</v>
      </c>
      <c r="O127" s="9">
        <v>1.1209</v>
      </c>
      <c r="P127" s="9">
        <v>1.4414</v>
      </c>
      <c r="Q127" s="9">
        <v>2.4235000000000002</v>
      </c>
      <c r="R127" s="9">
        <v>1.484</v>
      </c>
      <c r="S127" s="9">
        <v>2.1373000000000002</v>
      </c>
      <c r="T127" s="9">
        <v>1.5814999999999999</v>
      </c>
      <c r="U127" s="9">
        <v>1.8576999999999999</v>
      </c>
      <c r="Y127" s="10">
        <f t="shared" si="15"/>
        <v>0.99665999999999999</v>
      </c>
      <c r="Z127" s="11">
        <f t="shared" si="16"/>
        <v>0.70199999999999996</v>
      </c>
      <c r="AA127" s="11">
        <f t="shared" si="17"/>
        <v>1.613</v>
      </c>
      <c r="AB127" s="10">
        <f t="shared" si="18"/>
        <v>1.3212199999999998</v>
      </c>
      <c r="AC127" s="11">
        <f t="shared" si="19"/>
        <v>0.92310000000000003</v>
      </c>
      <c r="AD127" s="11">
        <f t="shared" si="20"/>
        <v>1.919</v>
      </c>
      <c r="AE127" s="10">
        <f t="shared" si="21"/>
        <v>1.8968</v>
      </c>
      <c r="AF127" s="11">
        <f t="shared" si="22"/>
        <v>1.484</v>
      </c>
      <c r="AG127" s="11">
        <f t="shared" si="23"/>
        <v>2.4235000000000002</v>
      </c>
    </row>
    <row r="128" spans="1:33" x14ac:dyDescent="0.3">
      <c r="A128" s="8">
        <v>2050</v>
      </c>
      <c r="G128" s="9">
        <v>1.6921999999999999</v>
      </c>
      <c r="H128" s="9">
        <v>0.77329999999999999</v>
      </c>
      <c r="I128" s="9">
        <v>0.62519999999999998</v>
      </c>
      <c r="J128" s="9">
        <v>0.90780000000000005</v>
      </c>
      <c r="K128" s="9">
        <v>0.89280000000000004</v>
      </c>
      <c r="L128" s="9">
        <v>1.9844999999999999</v>
      </c>
      <c r="M128" s="9">
        <v>0.92120000000000002</v>
      </c>
      <c r="N128" s="9">
        <v>1.2506999999999999</v>
      </c>
      <c r="O128" s="9">
        <v>1.1577</v>
      </c>
      <c r="P128" s="9">
        <v>1.5172000000000001</v>
      </c>
      <c r="Q128" s="9">
        <v>2.4502000000000002</v>
      </c>
      <c r="R128" s="9">
        <v>1.4789000000000001</v>
      </c>
      <c r="S128" s="9">
        <v>2.1478000000000002</v>
      </c>
      <c r="T128" s="9">
        <v>1.6066</v>
      </c>
      <c r="U128" s="9">
        <v>1.8766</v>
      </c>
      <c r="Y128" s="10">
        <f t="shared" si="15"/>
        <v>0.97826000000000002</v>
      </c>
      <c r="Z128" s="11">
        <f t="shared" si="16"/>
        <v>0.62519999999999998</v>
      </c>
      <c r="AA128" s="11">
        <f t="shared" si="17"/>
        <v>1.6921999999999999</v>
      </c>
      <c r="AB128" s="10">
        <f t="shared" si="18"/>
        <v>1.36626</v>
      </c>
      <c r="AC128" s="11">
        <f t="shared" si="19"/>
        <v>0.92120000000000002</v>
      </c>
      <c r="AD128" s="11">
        <f t="shared" si="20"/>
        <v>1.9844999999999999</v>
      </c>
      <c r="AE128" s="10">
        <f t="shared" si="21"/>
        <v>1.9120200000000001</v>
      </c>
      <c r="AF128" s="11">
        <f t="shared" si="22"/>
        <v>1.4789000000000001</v>
      </c>
      <c r="AG128" s="11">
        <f t="shared" si="23"/>
        <v>2.4502000000000002</v>
      </c>
    </row>
    <row r="129" spans="1:33" x14ac:dyDescent="0.3">
      <c r="A129" s="8">
        <v>2051</v>
      </c>
      <c r="G129" s="9">
        <v>1.7040999999999999</v>
      </c>
      <c r="H129" s="9">
        <v>0.87280000000000002</v>
      </c>
      <c r="I129" s="9">
        <v>0.68069999999999997</v>
      </c>
      <c r="J129" s="9">
        <v>0.89439999999999997</v>
      </c>
      <c r="K129" s="9">
        <v>0.90429999999999999</v>
      </c>
      <c r="L129" s="9">
        <v>2.0478000000000001</v>
      </c>
      <c r="M129" s="9">
        <v>0.94040000000000001</v>
      </c>
      <c r="N129" s="9">
        <v>1.2336</v>
      </c>
      <c r="O129" s="9">
        <v>1.1445000000000001</v>
      </c>
      <c r="P129" s="9">
        <v>1.6032999999999999</v>
      </c>
      <c r="Q129" s="9">
        <v>2.4870999999999999</v>
      </c>
      <c r="R129" s="9">
        <v>1.4550000000000001</v>
      </c>
      <c r="S129" s="9">
        <v>2.2084000000000001</v>
      </c>
      <c r="T129" s="9">
        <v>1.6737</v>
      </c>
      <c r="U129" s="9">
        <v>1.7971999999999999</v>
      </c>
      <c r="Y129" s="10">
        <f t="shared" si="15"/>
        <v>1.01126</v>
      </c>
      <c r="Z129" s="11">
        <f t="shared" si="16"/>
        <v>0.68069999999999997</v>
      </c>
      <c r="AA129" s="11">
        <f t="shared" si="17"/>
        <v>1.7040999999999999</v>
      </c>
      <c r="AB129" s="10">
        <f t="shared" si="18"/>
        <v>1.39392</v>
      </c>
      <c r="AC129" s="11">
        <f t="shared" si="19"/>
        <v>0.94040000000000001</v>
      </c>
      <c r="AD129" s="11">
        <f t="shared" si="20"/>
        <v>2.0478000000000001</v>
      </c>
      <c r="AE129" s="10">
        <f t="shared" si="21"/>
        <v>1.92428</v>
      </c>
      <c r="AF129" s="11">
        <f t="shared" si="22"/>
        <v>1.4550000000000001</v>
      </c>
      <c r="AG129" s="11">
        <f t="shared" si="23"/>
        <v>2.4870999999999999</v>
      </c>
    </row>
    <row r="130" spans="1:33" x14ac:dyDescent="0.3">
      <c r="A130" s="8">
        <v>2052</v>
      </c>
      <c r="G130" s="9">
        <v>1.8202</v>
      </c>
      <c r="H130" s="9">
        <v>0.87170000000000003</v>
      </c>
      <c r="I130" s="9">
        <v>0.7702</v>
      </c>
      <c r="J130" s="9">
        <v>0.98880000000000001</v>
      </c>
      <c r="K130" s="9">
        <v>0.88829999999999998</v>
      </c>
      <c r="L130" s="9">
        <v>2.1374</v>
      </c>
      <c r="M130" s="9">
        <v>1.0406</v>
      </c>
      <c r="N130" s="9">
        <v>1.1919999999999999</v>
      </c>
      <c r="O130" s="9">
        <v>1.1933</v>
      </c>
      <c r="P130" s="9">
        <v>1.5914999999999999</v>
      </c>
      <c r="Q130" s="9">
        <v>2.5413000000000001</v>
      </c>
      <c r="R130" s="9">
        <v>1.4782999999999999</v>
      </c>
      <c r="S130" s="9">
        <v>2.1429999999999998</v>
      </c>
      <c r="T130" s="9">
        <v>1.7033</v>
      </c>
      <c r="U130" s="9">
        <v>1.6637</v>
      </c>
      <c r="Y130" s="10">
        <f t="shared" si="15"/>
        <v>1.0678399999999999</v>
      </c>
      <c r="Z130" s="11">
        <f t="shared" si="16"/>
        <v>0.7702</v>
      </c>
      <c r="AA130" s="11">
        <f t="shared" si="17"/>
        <v>1.8202</v>
      </c>
      <c r="AB130" s="10">
        <f t="shared" si="18"/>
        <v>1.43096</v>
      </c>
      <c r="AC130" s="11">
        <f t="shared" si="19"/>
        <v>1.0406</v>
      </c>
      <c r="AD130" s="11">
        <f t="shared" si="20"/>
        <v>2.1374</v>
      </c>
      <c r="AE130" s="10">
        <f t="shared" si="21"/>
        <v>1.9059200000000001</v>
      </c>
      <c r="AF130" s="11">
        <f t="shared" si="22"/>
        <v>1.4782999999999999</v>
      </c>
      <c r="AG130" s="11">
        <f t="shared" si="23"/>
        <v>2.5413000000000001</v>
      </c>
    </row>
    <row r="131" spans="1:33" x14ac:dyDescent="0.3">
      <c r="A131" s="8">
        <v>2053</v>
      </c>
      <c r="G131" s="9">
        <v>1.7972999999999999</v>
      </c>
      <c r="H131" s="9">
        <v>0.85150000000000003</v>
      </c>
      <c r="I131" s="9">
        <v>0.79290000000000005</v>
      </c>
      <c r="J131" s="9">
        <v>0.95540000000000003</v>
      </c>
      <c r="K131" s="9">
        <v>0.8054</v>
      </c>
      <c r="L131" s="9">
        <v>2.1341999999999999</v>
      </c>
      <c r="M131" s="9">
        <v>1.0716000000000001</v>
      </c>
      <c r="N131" s="9">
        <v>1.1423000000000001</v>
      </c>
      <c r="O131" s="9">
        <v>1.2443</v>
      </c>
      <c r="P131" s="9">
        <v>1.5102</v>
      </c>
      <c r="Q131" s="9">
        <v>2.6684999999999999</v>
      </c>
      <c r="R131" s="9">
        <v>1.5425</v>
      </c>
      <c r="S131" s="9">
        <v>2.0722</v>
      </c>
      <c r="T131" s="9">
        <v>1.6950000000000001</v>
      </c>
      <c r="U131" s="9">
        <v>1.5295000000000001</v>
      </c>
      <c r="Y131" s="10">
        <f t="shared" si="15"/>
        <v>1.0405</v>
      </c>
      <c r="Z131" s="11">
        <f t="shared" si="16"/>
        <v>0.79290000000000005</v>
      </c>
      <c r="AA131" s="11">
        <f t="shared" si="17"/>
        <v>1.7972999999999999</v>
      </c>
      <c r="AB131" s="10">
        <f t="shared" si="18"/>
        <v>1.4205200000000002</v>
      </c>
      <c r="AC131" s="11">
        <f t="shared" si="19"/>
        <v>1.0716000000000001</v>
      </c>
      <c r="AD131" s="11">
        <f t="shared" si="20"/>
        <v>2.1341999999999999</v>
      </c>
      <c r="AE131" s="10">
        <f t="shared" si="21"/>
        <v>1.9015400000000002</v>
      </c>
      <c r="AF131" s="11">
        <f t="shared" si="22"/>
        <v>1.5295000000000001</v>
      </c>
      <c r="AG131" s="11">
        <f t="shared" si="23"/>
        <v>2.6684999999999999</v>
      </c>
    </row>
    <row r="132" spans="1:33" x14ac:dyDescent="0.3">
      <c r="A132" s="8">
        <v>2054</v>
      </c>
      <c r="G132" s="9">
        <v>1.8559000000000001</v>
      </c>
      <c r="H132" s="9">
        <v>0.78859999999999997</v>
      </c>
      <c r="I132" s="9">
        <v>0.66890000000000005</v>
      </c>
      <c r="J132" s="9">
        <v>0.93589999999999995</v>
      </c>
      <c r="K132" s="9">
        <v>0.88859999999999995</v>
      </c>
      <c r="L132" s="9">
        <v>2.2919999999999998</v>
      </c>
      <c r="M132" s="9">
        <v>1.0809</v>
      </c>
      <c r="N132" s="9">
        <v>0.95860000000000001</v>
      </c>
      <c r="O132" s="9">
        <v>1.2543</v>
      </c>
      <c r="P132" s="9">
        <v>1.5366</v>
      </c>
      <c r="Q132" s="9">
        <v>2.7633999999999999</v>
      </c>
      <c r="R132" s="9">
        <v>1.5499000000000001</v>
      </c>
      <c r="S132" s="9">
        <v>2.0510000000000002</v>
      </c>
      <c r="T132" s="9">
        <v>1.7310000000000001</v>
      </c>
      <c r="U132" s="9">
        <v>1.5640000000000001</v>
      </c>
      <c r="Y132" s="10">
        <f t="shared" si="15"/>
        <v>1.0275799999999999</v>
      </c>
      <c r="Z132" s="11">
        <f t="shared" si="16"/>
        <v>0.66890000000000005</v>
      </c>
      <c r="AA132" s="11">
        <f t="shared" si="17"/>
        <v>1.8559000000000001</v>
      </c>
      <c r="AB132" s="10">
        <f t="shared" si="18"/>
        <v>1.4244799999999997</v>
      </c>
      <c r="AC132" s="11">
        <f t="shared" si="19"/>
        <v>0.95860000000000001</v>
      </c>
      <c r="AD132" s="11">
        <f t="shared" si="20"/>
        <v>2.2919999999999998</v>
      </c>
      <c r="AE132" s="10">
        <f t="shared" si="21"/>
        <v>1.9318599999999999</v>
      </c>
      <c r="AF132" s="11">
        <f t="shared" si="22"/>
        <v>1.5499000000000001</v>
      </c>
      <c r="AG132" s="11">
        <f t="shared" si="23"/>
        <v>2.7633999999999999</v>
      </c>
    </row>
    <row r="133" spans="1:33" x14ac:dyDescent="0.3">
      <c r="A133" s="8">
        <v>2055</v>
      </c>
      <c r="G133" s="9">
        <v>1.8557999999999999</v>
      </c>
      <c r="H133" s="9">
        <v>0.77190000000000003</v>
      </c>
      <c r="I133" s="9">
        <v>0.70979999999999999</v>
      </c>
      <c r="J133" s="9">
        <v>0.92769999999999997</v>
      </c>
      <c r="K133" s="9">
        <v>0.9002</v>
      </c>
      <c r="L133" s="9">
        <v>2.3974000000000002</v>
      </c>
      <c r="M133" s="9">
        <v>1.0681</v>
      </c>
      <c r="N133" s="9">
        <v>1.0048999999999999</v>
      </c>
      <c r="O133" s="9">
        <v>1.3676999999999999</v>
      </c>
      <c r="P133" s="9">
        <v>1.5876999999999999</v>
      </c>
      <c r="Q133" s="9">
        <v>2.8702000000000001</v>
      </c>
      <c r="R133" s="9">
        <v>1.5963000000000001</v>
      </c>
      <c r="S133" s="9">
        <v>1.9822</v>
      </c>
      <c r="T133" s="9">
        <v>1.7928999999999999</v>
      </c>
      <c r="U133" s="9">
        <v>1.5953999999999999</v>
      </c>
      <c r="Y133" s="10">
        <f t="shared" si="15"/>
        <v>1.03308</v>
      </c>
      <c r="Z133" s="11">
        <f t="shared" si="16"/>
        <v>0.70979999999999999</v>
      </c>
      <c r="AA133" s="11">
        <f t="shared" si="17"/>
        <v>1.8557999999999999</v>
      </c>
      <c r="AB133" s="10">
        <f t="shared" si="18"/>
        <v>1.48516</v>
      </c>
      <c r="AC133" s="11">
        <f t="shared" si="19"/>
        <v>1.0048999999999999</v>
      </c>
      <c r="AD133" s="11">
        <f t="shared" si="20"/>
        <v>2.3974000000000002</v>
      </c>
      <c r="AE133" s="10">
        <f t="shared" si="21"/>
        <v>1.9674</v>
      </c>
      <c r="AF133" s="11">
        <f t="shared" si="22"/>
        <v>1.5953999999999999</v>
      </c>
      <c r="AG133" s="11">
        <f t="shared" si="23"/>
        <v>2.8702000000000001</v>
      </c>
    </row>
    <row r="134" spans="1:33" x14ac:dyDescent="0.3">
      <c r="A134" s="8">
        <v>2056</v>
      </c>
      <c r="G134" s="9">
        <v>1.9059999999999999</v>
      </c>
      <c r="H134" s="9">
        <v>0.81189999999999996</v>
      </c>
      <c r="I134" s="9">
        <v>0.82279999999999998</v>
      </c>
      <c r="J134" s="9">
        <v>0.90849999999999997</v>
      </c>
      <c r="K134" s="9">
        <v>0.85840000000000005</v>
      </c>
      <c r="L134" s="9">
        <v>2.3933</v>
      </c>
      <c r="M134" s="9">
        <v>1.1850000000000001</v>
      </c>
      <c r="N134" s="9">
        <v>1.0397000000000001</v>
      </c>
      <c r="O134" s="9">
        <v>1.4047000000000001</v>
      </c>
      <c r="P134" s="9">
        <v>1.6668000000000001</v>
      </c>
      <c r="Q134" s="9">
        <v>2.9363000000000001</v>
      </c>
      <c r="R134" s="9">
        <v>1.6337999999999999</v>
      </c>
      <c r="S134" s="9">
        <v>1.9744999999999999</v>
      </c>
      <c r="T134" s="9">
        <v>1.8416999999999999</v>
      </c>
      <c r="U134" s="9">
        <v>1.6952</v>
      </c>
      <c r="Y134" s="10">
        <f t="shared" si="15"/>
        <v>1.0615199999999998</v>
      </c>
      <c r="Z134" s="11">
        <f t="shared" si="16"/>
        <v>0.81189999999999996</v>
      </c>
      <c r="AA134" s="11">
        <f t="shared" si="17"/>
        <v>1.9059999999999999</v>
      </c>
      <c r="AB134" s="10">
        <f t="shared" si="18"/>
        <v>1.5379</v>
      </c>
      <c r="AC134" s="11">
        <f t="shared" si="19"/>
        <v>1.0397000000000001</v>
      </c>
      <c r="AD134" s="11">
        <f t="shared" si="20"/>
        <v>2.3933</v>
      </c>
      <c r="AE134" s="10">
        <f t="shared" si="21"/>
        <v>2.0163000000000002</v>
      </c>
      <c r="AF134" s="11">
        <f t="shared" si="22"/>
        <v>1.6337999999999999</v>
      </c>
      <c r="AG134" s="11">
        <f t="shared" si="23"/>
        <v>2.9363000000000001</v>
      </c>
    </row>
    <row r="135" spans="1:33" x14ac:dyDescent="0.3">
      <c r="A135" s="8">
        <v>2057</v>
      </c>
      <c r="G135" s="9">
        <v>1.9286000000000001</v>
      </c>
      <c r="H135" s="9">
        <v>0.873</v>
      </c>
      <c r="I135" s="9">
        <v>0.94159999999999999</v>
      </c>
      <c r="J135" s="9">
        <v>0.87309999999999999</v>
      </c>
      <c r="K135" s="9">
        <v>0.83330000000000004</v>
      </c>
      <c r="L135" s="9">
        <v>2.4123999999999999</v>
      </c>
      <c r="M135" s="9">
        <v>1.2295</v>
      </c>
      <c r="N135" s="9">
        <v>1.0421</v>
      </c>
      <c r="O135" s="9">
        <v>1.393</v>
      </c>
      <c r="P135" s="9">
        <v>1.6863999999999999</v>
      </c>
      <c r="Q135" s="9">
        <v>3.1110000000000002</v>
      </c>
      <c r="R135" s="9">
        <v>1.6924999999999999</v>
      </c>
      <c r="S135" s="9">
        <v>2.0937999999999999</v>
      </c>
      <c r="T135" s="9">
        <v>1.9103000000000001</v>
      </c>
      <c r="U135" s="9">
        <v>1.8759999999999999</v>
      </c>
      <c r="Y135" s="10">
        <f t="shared" si="15"/>
        <v>1.08992</v>
      </c>
      <c r="Z135" s="11">
        <f t="shared" si="16"/>
        <v>0.83330000000000004</v>
      </c>
      <c r="AA135" s="11">
        <f t="shared" si="17"/>
        <v>1.9286000000000001</v>
      </c>
      <c r="AB135" s="10">
        <f t="shared" si="18"/>
        <v>1.5526799999999998</v>
      </c>
      <c r="AC135" s="11">
        <f t="shared" si="19"/>
        <v>1.0421</v>
      </c>
      <c r="AD135" s="11">
        <f t="shared" si="20"/>
        <v>2.4123999999999999</v>
      </c>
      <c r="AE135" s="10">
        <f t="shared" si="21"/>
        <v>2.1367199999999995</v>
      </c>
      <c r="AF135" s="11">
        <f t="shared" si="22"/>
        <v>1.6924999999999999</v>
      </c>
      <c r="AG135" s="11">
        <f t="shared" si="23"/>
        <v>3.1110000000000002</v>
      </c>
    </row>
    <row r="136" spans="1:33" x14ac:dyDescent="0.3">
      <c r="A136" s="8">
        <v>2058</v>
      </c>
      <c r="G136" s="9">
        <v>1.9298</v>
      </c>
      <c r="H136" s="9">
        <v>0.83650000000000002</v>
      </c>
      <c r="I136" s="9">
        <v>0.88739999999999997</v>
      </c>
      <c r="J136" s="9">
        <v>0.85970000000000002</v>
      </c>
      <c r="K136" s="9">
        <v>0.88219999999999998</v>
      </c>
      <c r="L136" s="9">
        <v>2.5221</v>
      </c>
      <c r="M136" s="9">
        <v>1.3041</v>
      </c>
      <c r="N136" s="9">
        <v>1.0398000000000001</v>
      </c>
      <c r="O136" s="9">
        <v>1.5018</v>
      </c>
      <c r="P136" s="9">
        <v>1.6948000000000001</v>
      </c>
      <c r="Q136" s="9">
        <v>3.1867000000000001</v>
      </c>
      <c r="R136" s="9">
        <v>1.6851</v>
      </c>
      <c r="S136" s="9">
        <v>2.2130999999999998</v>
      </c>
      <c r="T136" s="9">
        <v>1.9722</v>
      </c>
      <c r="U136" s="9">
        <v>1.9275</v>
      </c>
      <c r="Y136" s="10">
        <f t="shared" si="15"/>
        <v>1.0791200000000001</v>
      </c>
      <c r="Z136" s="11">
        <f t="shared" si="16"/>
        <v>0.83650000000000002</v>
      </c>
      <c r="AA136" s="11">
        <f t="shared" si="17"/>
        <v>1.9298</v>
      </c>
      <c r="AB136" s="10">
        <f t="shared" si="18"/>
        <v>1.61252</v>
      </c>
      <c r="AC136" s="11">
        <f t="shared" si="19"/>
        <v>1.0398000000000001</v>
      </c>
      <c r="AD136" s="11">
        <f t="shared" si="20"/>
        <v>2.5221</v>
      </c>
      <c r="AE136" s="10">
        <f t="shared" si="21"/>
        <v>2.19692</v>
      </c>
      <c r="AF136" s="11">
        <f t="shared" si="22"/>
        <v>1.6851</v>
      </c>
      <c r="AG136" s="11">
        <f t="shared" si="23"/>
        <v>3.1867000000000001</v>
      </c>
    </row>
    <row r="137" spans="1:33" x14ac:dyDescent="0.3">
      <c r="A137" s="8">
        <v>2059</v>
      </c>
      <c r="G137" s="9">
        <v>1.9841</v>
      </c>
      <c r="H137" s="9">
        <v>0.82289999999999996</v>
      </c>
      <c r="I137" s="9">
        <v>0.89959999999999996</v>
      </c>
      <c r="J137" s="9">
        <v>0.82020000000000004</v>
      </c>
      <c r="K137" s="9">
        <v>1.0215000000000001</v>
      </c>
      <c r="L137" s="9">
        <v>2.4780000000000002</v>
      </c>
      <c r="M137" s="9">
        <v>1.3531</v>
      </c>
      <c r="N137" s="9">
        <v>1.3004</v>
      </c>
      <c r="O137" s="9">
        <v>1.6029</v>
      </c>
      <c r="P137" s="9">
        <v>1.6527000000000001</v>
      </c>
      <c r="Q137" s="9">
        <v>3.2446999999999999</v>
      </c>
      <c r="R137" s="9">
        <v>1.7062999999999999</v>
      </c>
      <c r="S137" s="9">
        <v>2.1819999999999999</v>
      </c>
      <c r="T137" s="9">
        <v>1.9729000000000001</v>
      </c>
      <c r="U137" s="9">
        <v>1.8968</v>
      </c>
      <c r="Y137" s="10">
        <f t="shared" si="15"/>
        <v>1.1096599999999999</v>
      </c>
      <c r="Z137" s="11">
        <f t="shared" si="16"/>
        <v>0.82020000000000004</v>
      </c>
      <c r="AA137" s="11">
        <f t="shared" si="17"/>
        <v>1.9841</v>
      </c>
      <c r="AB137" s="10">
        <f t="shared" si="18"/>
        <v>1.6774200000000001</v>
      </c>
      <c r="AC137" s="11">
        <f t="shared" si="19"/>
        <v>1.3004</v>
      </c>
      <c r="AD137" s="11">
        <f t="shared" si="20"/>
        <v>2.4780000000000002</v>
      </c>
      <c r="AE137" s="10">
        <f t="shared" si="21"/>
        <v>2.2005399999999997</v>
      </c>
      <c r="AF137" s="11">
        <f t="shared" si="22"/>
        <v>1.7062999999999999</v>
      </c>
      <c r="AG137" s="11">
        <f t="shared" si="23"/>
        <v>3.2446999999999999</v>
      </c>
    </row>
    <row r="138" spans="1:33" x14ac:dyDescent="0.3">
      <c r="A138" s="8">
        <v>2060</v>
      </c>
      <c r="G138" s="9">
        <v>2.0004</v>
      </c>
      <c r="H138" s="9">
        <v>0.79320000000000002</v>
      </c>
      <c r="I138" s="9">
        <v>0.99209999999999998</v>
      </c>
      <c r="J138" s="9">
        <v>0.89059999999999995</v>
      </c>
      <c r="K138" s="9">
        <v>1.1423000000000001</v>
      </c>
      <c r="L138" s="9">
        <v>2.5358000000000001</v>
      </c>
      <c r="M138" s="9">
        <v>1.5104</v>
      </c>
      <c r="N138" s="9">
        <v>1.371</v>
      </c>
      <c r="O138" s="9">
        <v>1.6561999999999999</v>
      </c>
      <c r="P138" s="9">
        <v>1.6302000000000001</v>
      </c>
      <c r="Q138" s="9">
        <v>3.3734000000000002</v>
      </c>
      <c r="R138" s="9">
        <v>1.8647</v>
      </c>
      <c r="S138" s="9">
        <v>2.0857999999999999</v>
      </c>
      <c r="T138" s="9">
        <v>2.0863999999999998</v>
      </c>
      <c r="U138" s="9">
        <v>2.0265</v>
      </c>
      <c r="Y138" s="10">
        <f t="shared" si="15"/>
        <v>1.1637200000000001</v>
      </c>
      <c r="Z138" s="11">
        <f t="shared" si="16"/>
        <v>0.79320000000000002</v>
      </c>
      <c r="AA138" s="11">
        <f t="shared" si="17"/>
        <v>2.0004</v>
      </c>
      <c r="AB138" s="10">
        <f t="shared" si="18"/>
        <v>1.74072</v>
      </c>
      <c r="AC138" s="11">
        <f t="shared" si="19"/>
        <v>1.371</v>
      </c>
      <c r="AD138" s="11">
        <f t="shared" si="20"/>
        <v>2.5358000000000001</v>
      </c>
      <c r="AE138" s="10">
        <f t="shared" si="21"/>
        <v>2.2873600000000001</v>
      </c>
      <c r="AF138" s="11">
        <f t="shared" si="22"/>
        <v>1.8647</v>
      </c>
      <c r="AG138" s="11">
        <f t="shared" si="23"/>
        <v>3.3734000000000002</v>
      </c>
    </row>
    <row r="139" spans="1:33" x14ac:dyDescent="0.3">
      <c r="A139" s="8">
        <v>2061</v>
      </c>
      <c r="G139" s="9">
        <v>1.9866999999999999</v>
      </c>
      <c r="H139" s="9">
        <v>0.71279999999999999</v>
      </c>
      <c r="I139" s="9">
        <v>0.94259999999999999</v>
      </c>
      <c r="J139" s="9">
        <v>0.91190000000000004</v>
      </c>
      <c r="K139" s="9">
        <v>1.1317999999999999</v>
      </c>
      <c r="L139" s="9">
        <v>2.5724</v>
      </c>
      <c r="M139" s="9">
        <v>1.5157</v>
      </c>
      <c r="N139" s="9">
        <v>1.3592</v>
      </c>
      <c r="O139" s="9">
        <v>1.7541</v>
      </c>
      <c r="P139" s="9">
        <v>1.544</v>
      </c>
      <c r="Q139" s="9">
        <v>3.4371</v>
      </c>
      <c r="R139" s="9">
        <v>1.9553</v>
      </c>
      <c r="S139" s="9">
        <v>2.2753000000000001</v>
      </c>
      <c r="T139" s="9">
        <v>2.1629</v>
      </c>
      <c r="U139" s="9">
        <v>2.1587999999999998</v>
      </c>
      <c r="Y139" s="10">
        <f t="shared" si="15"/>
        <v>1.1371600000000002</v>
      </c>
      <c r="Z139" s="11">
        <f t="shared" si="16"/>
        <v>0.71279999999999999</v>
      </c>
      <c r="AA139" s="11">
        <f t="shared" si="17"/>
        <v>1.9866999999999999</v>
      </c>
      <c r="AB139" s="10">
        <f t="shared" si="18"/>
        <v>1.74908</v>
      </c>
      <c r="AC139" s="11">
        <f t="shared" si="19"/>
        <v>1.3592</v>
      </c>
      <c r="AD139" s="11">
        <f t="shared" si="20"/>
        <v>2.5724</v>
      </c>
      <c r="AE139" s="10">
        <f t="shared" si="21"/>
        <v>2.3978799999999998</v>
      </c>
      <c r="AF139" s="11">
        <f t="shared" si="22"/>
        <v>1.9553</v>
      </c>
      <c r="AG139" s="11">
        <f t="shared" si="23"/>
        <v>3.4371</v>
      </c>
    </row>
    <row r="140" spans="1:33" x14ac:dyDescent="0.3">
      <c r="A140" s="8">
        <v>2062</v>
      </c>
      <c r="G140" s="9">
        <v>1.8974</v>
      </c>
      <c r="H140" s="9">
        <v>0.71409999999999996</v>
      </c>
      <c r="I140" s="9">
        <v>0.91910000000000003</v>
      </c>
      <c r="J140" s="9">
        <v>0.90249999999999997</v>
      </c>
      <c r="K140" s="9">
        <v>1.1226</v>
      </c>
      <c r="L140" s="9">
        <v>2.5131999999999999</v>
      </c>
      <c r="M140" s="9">
        <v>1.4481999999999999</v>
      </c>
      <c r="N140" s="9">
        <v>1.4905999999999999</v>
      </c>
      <c r="O140" s="9">
        <v>1.7330000000000001</v>
      </c>
      <c r="P140" s="9">
        <v>1.4555</v>
      </c>
      <c r="Q140" s="9">
        <v>3.5291999999999999</v>
      </c>
      <c r="R140" s="9">
        <v>2.0788000000000002</v>
      </c>
      <c r="S140" s="9">
        <v>2.4699</v>
      </c>
      <c r="T140" s="9">
        <v>2.1347999999999998</v>
      </c>
      <c r="U140" s="9">
        <v>2.3001999999999998</v>
      </c>
      <c r="Y140" s="10">
        <f t="shared" si="15"/>
        <v>1.11114</v>
      </c>
      <c r="Z140" s="11">
        <f t="shared" si="16"/>
        <v>0.71409999999999996</v>
      </c>
      <c r="AA140" s="11">
        <f t="shared" si="17"/>
        <v>1.8974</v>
      </c>
      <c r="AB140" s="10">
        <f t="shared" si="18"/>
        <v>1.7281000000000002</v>
      </c>
      <c r="AC140" s="11">
        <f t="shared" si="19"/>
        <v>1.4481999999999999</v>
      </c>
      <c r="AD140" s="11">
        <f t="shared" si="20"/>
        <v>2.5131999999999999</v>
      </c>
      <c r="AE140" s="10">
        <f t="shared" si="21"/>
        <v>2.50258</v>
      </c>
      <c r="AF140" s="11">
        <f t="shared" si="22"/>
        <v>2.0788000000000002</v>
      </c>
      <c r="AG140" s="11">
        <f t="shared" si="23"/>
        <v>3.5291999999999999</v>
      </c>
    </row>
    <row r="141" spans="1:33" x14ac:dyDescent="0.3">
      <c r="A141" s="8">
        <v>2063</v>
      </c>
      <c r="G141" s="9">
        <v>1.9690000000000001</v>
      </c>
      <c r="H141" s="9">
        <v>0.74119999999999997</v>
      </c>
      <c r="I141" s="9">
        <v>0.85960000000000003</v>
      </c>
      <c r="J141" s="9">
        <v>0.97950000000000004</v>
      </c>
      <c r="K141" s="9">
        <v>1.1772</v>
      </c>
      <c r="L141" s="9">
        <v>2.5728</v>
      </c>
      <c r="M141" s="9">
        <v>1.4726999999999999</v>
      </c>
      <c r="N141" s="9">
        <v>1.6519999999999999</v>
      </c>
      <c r="O141" s="9">
        <v>1.7208000000000001</v>
      </c>
      <c r="P141" s="9">
        <v>1.4616</v>
      </c>
      <c r="Q141" s="9">
        <v>3.6023000000000001</v>
      </c>
      <c r="R141" s="9">
        <v>2.1774</v>
      </c>
      <c r="S141" s="9">
        <v>2.5175000000000001</v>
      </c>
      <c r="T141" s="9">
        <v>2.1865000000000001</v>
      </c>
      <c r="U141" s="9">
        <v>2.4899</v>
      </c>
      <c r="Y141" s="10">
        <f t="shared" si="15"/>
        <v>1.1453</v>
      </c>
      <c r="Z141" s="11">
        <f t="shared" si="16"/>
        <v>0.74119999999999997</v>
      </c>
      <c r="AA141" s="11">
        <f t="shared" si="17"/>
        <v>1.9690000000000001</v>
      </c>
      <c r="AB141" s="10">
        <f t="shared" si="18"/>
        <v>1.7759800000000001</v>
      </c>
      <c r="AC141" s="11">
        <f t="shared" si="19"/>
        <v>1.4616</v>
      </c>
      <c r="AD141" s="11">
        <f t="shared" si="20"/>
        <v>2.5728</v>
      </c>
      <c r="AE141" s="10">
        <f t="shared" si="21"/>
        <v>2.5947200000000001</v>
      </c>
      <c r="AF141" s="11">
        <f t="shared" si="22"/>
        <v>2.1774</v>
      </c>
      <c r="AG141" s="11">
        <f t="shared" si="23"/>
        <v>3.6023000000000001</v>
      </c>
    </row>
    <row r="142" spans="1:33" x14ac:dyDescent="0.3">
      <c r="A142" s="8">
        <v>2064</v>
      </c>
      <c r="G142" s="9">
        <v>1.9327000000000001</v>
      </c>
      <c r="H142" s="9">
        <v>0.82609999999999995</v>
      </c>
      <c r="I142" s="9">
        <v>0.98380000000000001</v>
      </c>
      <c r="J142" s="9">
        <v>1.042</v>
      </c>
      <c r="K142" s="9">
        <v>1.1091</v>
      </c>
      <c r="L142" s="9">
        <v>2.492</v>
      </c>
      <c r="M142" s="9">
        <v>1.5982000000000001</v>
      </c>
      <c r="N142" s="9">
        <v>1.7708999999999999</v>
      </c>
      <c r="O142" s="9">
        <v>1.7322</v>
      </c>
      <c r="P142" s="9">
        <v>1.3985000000000001</v>
      </c>
      <c r="Q142" s="9">
        <v>3.6025</v>
      </c>
      <c r="R142" s="9">
        <v>2.2121</v>
      </c>
      <c r="S142" s="9">
        <v>2.5871</v>
      </c>
      <c r="T142" s="9">
        <v>2.3172999999999999</v>
      </c>
      <c r="U142" s="9">
        <v>2.4582000000000002</v>
      </c>
      <c r="Y142" s="10">
        <f t="shared" si="15"/>
        <v>1.1787399999999999</v>
      </c>
      <c r="Z142" s="11">
        <f t="shared" si="16"/>
        <v>0.82609999999999995</v>
      </c>
      <c r="AA142" s="11">
        <f t="shared" si="17"/>
        <v>1.9327000000000001</v>
      </c>
      <c r="AB142" s="10">
        <f t="shared" si="18"/>
        <v>1.79836</v>
      </c>
      <c r="AC142" s="11">
        <f t="shared" si="19"/>
        <v>1.3985000000000001</v>
      </c>
      <c r="AD142" s="11">
        <f t="shared" si="20"/>
        <v>2.492</v>
      </c>
      <c r="AE142" s="10">
        <f t="shared" si="21"/>
        <v>2.63544</v>
      </c>
      <c r="AF142" s="11">
        <f t="shared" si="22"/>
        <v>2.2121</v>
      </c>
      <c r="AG142" s="11">
        <f t="shared" si="23"/>
        <v>3.6025</v>
      </c>
    </row>
    <row r="143" spans="1:33" x14ac:dyDescent="0.3">
      <c r="A143" s="8">
        <v>2065</v>
      </c>
      <c r="G143" s="9">
        <v>1.958</v>
      </c>
      <c r="H143" s="9">
        <v>0.89219999999999999</v>
      </c>
      <c r="I143" s="9">
        <v>0.9133</v>
      </c>
      <c r="J143" s="9">
        <v>1.1293</v>
      </c>
      <c r="K143" s="9">
        <v>1.109</v>
      </c>
      <c r="L143" s="9">
        <v>2.4554999999999998</v>
      </c>
      <c r="M143" s="9">
        <v>1.6569</v>
      </c>
      <c r="N143" s="9">
        <v>1.6714</v>
      </c>
      <c r="O143" s="9">
        <v>1.6629</v>
      </c>
      <c r="P143" s="9">
        <v>1.3965000000000001</v>
      </c>
      <c r="Q143" s="9">
        <v>3.7096</v>
      </c>
      <c r="R143" s="9">
        <v>2.3191999999999999</v>
      </c>
      <c r="S143" s="9">
        <v>2.8624999999999998</v>
      </c>
      <c r="T143" s="9">
        <v>2.3283</v>
      </c>
      <c r="U143" s="9">
        <v>2.4154</v>
      </c>
      <c r="Y143" s="10">
        <f t="shared" si="15"/>
        <v>1.2003600000000001</v>
      </c>
      <c r="Z143" s="11">
        <f t="shared" si="16"/>
        <v>0.89219999999999999</v>
      </c>
      <c r="AA143" s="11">
        <f t="shared" si="17"/>
        <v>1.958</v>
      </c>
      <c r="AB143" s="10">
        <f t="shared" si="18"/>
        <v>1.76864</v>
      </c>
      <c r="AC143" s="11">
        <f t="shared" si="19"/>
        <v>1.3965000000000001</v>
      </c>
      <c r="AD143" s="11">
        <f t="shared" si="20"/>
        <v>2.4554999999999998</v>
      </c>
      <c r="AE143" s="10">
        <f t="shared" si="21"/>
        <v>2.7270000000000003</v>
      </c>
      <c r="AF143" s="11">
        <f t="shared" si="22"/>
        <v>2.3191999999999999</v>
      </c>
      <c r="AG143" s="11">
        <f t="shared" si="23"/>
        <v>3.7096</v>
      </c>
    </row>
    <row r="144" spans="1:33" x14ac:dyDescent="0.3">
      <c r="A144" s="8">
        <v>2066</v>
      </c>
      <c r="G144" s="9">
        <v>1.9844999999999999</v>
      </c>
      <c r="H144" s="9">
        <v>0.88260000000000005</v>
      </c>
      <c r="I144" s="9">
        <v>0.85760000000000003</v>
      </c>
      <c r="J144" s="9">
        <v>1.1415999999999999</v>
      </c>
      <c r="K144" s="9">
        <v>1.1830000000000001</v>
      </c>
      <c r="L144" s="9">
        <v>2.5586000000000002</v>
      </c>
      <c r="M144" s="9">
        <v>1.5686</v>
      </c>
      <c r="N144" s="9">
        <v>1.6516999999999999</v>
      </c>
      <c r="O144" s="9">
        <v>1.6828000000000001</v>
      </c>
      <c r="P144" s="9">
        <v>1.3788</v>
      </c>
      <c r="Q144" s="9">
        <v>3.7999000000000001</v>
      </c>
      <c r="R144" s="9">
        <v>2.4922</v>
      </c>
      <c r="S144" s="9">
        <v>3.1267</v>
      </c>
      <c r="T144" s="9">
        <v>2.3485</v>
      </c>
      <c r="U144" s="9">
        <v>2.5226999999999999</v>
      </c>
      <c r="Y144" s="10">
        <f t="shared" si="15"/>
        <v>1.2098599999999999</v>
      </c>
      <c r="Z144" s="11">
        <f t="shared" si="16"/>
        <v>0.85760000000000003</v>
      </c>
      <c r="AA144" s="11">
        <f t="shared" si="17"/>
        <v>1.9844999999999999</v>
      </c>
      <c r="AB144" s="10">
        <f t="shared" si="18"/>
        <v>1.7681</v>
      </c>
      <c r="AC144" s="11">
        <f t="shared" si="19"/>
        <v>1.3788</v>
      </c>
      <c r="AD144" s="11">
        <f t="shared" si="20"/>
        <v>2.5586000000000002</v>
      </c>
      <c r="AE144" s="10">
        <f t="shared" si="21"/>
        <v>2.8579999999999997</v>
      </c>
      <c r="AF144" s="11">
        <f t="shared" si="22"/>
        <v>2.3485</v>
      </c>
      <c r="AG144" s="11">
        <f t="shared" si="23"/>
        <v>3.7999000000000001</v>
      </c>
    </row>
    <row r="145" spans="1:33" x14ac:dyDescent="0.3">
      <c r="A145" s="8">
        <v>2067</v>
      </c>
      <c r="G145" s="9">
        <v>2.0306999999999999</v>
      </c>
      <c r="H145" s="9">
        <v>0.80689999999999995</v>
      </c>
      <c r="I145" s="9">
        <v>0.7984</v>
      </c>
      <c r="J145" s="9">
        <v>1.1081000000000001</v>
      </c>
      <c r="K145" s="9">
        <v>1.1682999999999999</v>
      </c>
      <c r="L145" s="9">
        <v>2.5992999999999999</v>
      </c>
      <c r="M145" s="9">
        <v>1.5556000000000001</v>
      </c>
      <c r="N145" s="9">
        <v>1.8294999999999999</v>
      </c>
      <c r="O145" s="9">
        <v>1.6899</v>
      </c>
      <c r="P145" s="9">
        <v>1.3753</v>
      </c>
      <c r="Q145" s="9">
        <v>3.9138000000000002</v>
      </c>
      <c r="R145" s="9">
        <v>2.6328</v>
      </c>
      <c r="S145" s="9">
        <v>3.13</v>
      </c>
      <c r="T145" s="9">
        <v>2.4662999999999999</v>
      </c>
      <c r="U145" s="9">
        <v>2.4790999999999999</v>
      </c>
      <c r="Y145" s="10">
        <f t="shared" si="15"/>
        <v>1.18248</v>
      </c>
      <c r="Z145" s="11">
        <f t="shared" si="16"/>
        <v>0.7984</v>
      </c>
      <c r="AA145" s="11">
        <f t="shared" si="17"/>
        <v>2.0306999999999999</v>
      </c>
      <c r="AB145" s="10">
        <f t="shared" si="18"/>
        <v>1.8099199999999995</v>
      </c>
      <c r="AC145" s="11">
        <f t="shared" si="19"/>
        <v>1.3753</v>
      </c>
      <c r="AD145" s="11">
        <f t="shared" si="20"/>
        <v>2.5992999999999999</v>
      </c>
      <c r="AE145" s="10">
        <f t="shared" si="21"/>
        <v>2.9243999999999999</v>
      </c>
      <c r="AF145" s="11">
        <f t="shared" si="22"/>
        <v>2.4662999999999999</v>
      </c>
      <c r="AG145" s="11">
        <f t="shared" si="23"/>
        <v>3.9138000000000002</v>
      </c>
    </row>
    <row r="146" spans="1:33" x14ac:dyDescent="0.3">
      <c r="A146" s="8">
        <v>2068</v>
      </c>
      <c r="G146" s="9">
        <v>1.9524999999999999</v>
      </c>
      <c r="H146" s="9">
        <v>0.77700000000000002</v>
      </c>
      <c r="I146" s="9">
        <v>0.91839999999999999</v>
      </c>
      <c r="J146" s="9">
        <v>1.1498999999999999</v>
      </c>
      <c r="K146" s="9">
        <v>1.1833</v>
      </c>
      <c r="L146" s="9">
        <v>2.6179000000000001</v>
      </c>
      <c r="M146" s="9">
        <v>1.5392999999999999</v>
      </c>
      <c r="N146" s="9">
        <v>1.9930000000000001</v>
      </c>
      <c r="O146" s="9">
        <v>1.6454</v>
      </c>
      <c r="P146" s="9">
        <v>1.3095000000000001</v>
      </c>
      <c r="Q146" s="9">
        <v>3.9371999999999998</v>
      </c>
      <c r="R146" s="9">
        <v>2.7025000000000001</v>
      </c>
      <c r="S146" s="9">
        <v>3.0164</v>
      </c>
      <c r="T146" s="9">
        <v>2.5131999999999999</v>
      </c>
      <c r="U146" s="9">
        <v>2.5352999999999999</v>
      </c>
      <c r="Y146" s="10">
        <f t="shared" si="15"/>
        <v>1.1962199999999998</v>
      </c>
      <c r="Z146" s="11">
        <f t="shared" si="16"/>
        <v>0.77700000000000002</v>
      </c>
      <c r="AA146" s="11">
        <f t="shared" si="17"/>
        <v>1.9524999999999999</v>
      </c>
      <c r="AB146" s="10">
        <f t="shared" si="18"/>
        <v>1.8210200000000001</v>
      </c>
      <c r="AC146" s="11">
        <f t="shared" si="19"/>
        <v>1.3095000000000001</v>
      </c>
      <c r="AD146" s="11">
        <f t="shared" si="20"/>
        <v>2.6179000000000001</v>
      </c>
      <c r="AE146" s="10">
        <f t="shared" si="21"/>
        <v>2.9409199999999993</v>
      </c>
      <c r="AF146" s="11">
        <f t="shared" si="22"/>
        <v>2.5131999999999999</v>
      </c>
      <c r="AG146" s="11">
        <f t="shared" si="23"/>
        <v>3.9371999999999998</v>
      </c>
    </row>
    <row r="147" spans="1:33" x14ac:dyDescent="0.3">
      <c r="A147" s="8">
        <v>2069</v>
      </c>
      <c r="G147" s="9">
        <v>1.9026000000000001</v>
      </c>
      <c r="H147" s="9">
        <v>0.79479999999999995</v>
      </c>
      <c r="I147" s="9">
        <v>1.0088999999999999</v>
      </c>
      <c r="J147" s="9">
        <v>1.1876</v>
      </c>
      <c r="K147" s="9">
        <v>1.0872999999999999</v>
      </c>
      <c r="L147" s="9">
        <v>2.6937000000000002</v>
      </c>
      <c r="M147" s="9">
        <v>1.4722999999999999</v>
      </c>
      <c r="N147" s="9">
        <v>1.8411999999999999</v>
      </c>
      <c r="O147" s="9">
        <v>1.5893999999999999</v>
      </c>
      <c r="P147" s="9">
        <v>1.3869</v>
      </c>
      <c r="Q147" s="9">
        <v>3.9950000000000001</v>
      </c>
      <c r="R147" s="9">
        <v>2.8298999999999999</v>
      </c>
      <c r="S147" s="9">
        <v>3.0202</v>
      </c>
      <c r="T147" s="9">
        <v>2.5964</v>
      </c>
      <c r="U147" s="9">
        <v>2.6593</v>
      </c>
      <c r="Y147" s="10">
        <f t="shared" si="15"/>
        <v>1.19624</v>
      </c>
      <c r="Z147" s="11">
        <f t="shared" si="16"/>
        <v>0.79479999999999995</v>
      </c>
      <c r="AA147" s="11">
        <f t="shared" si="17"/>
        <v>1.9026000000000001</v>
      </c>
      <c r="AB147" s="10">
        <f t="shared" si="18"/>
        <v>1.7967000000000002</v>
      </c>
      <c r="AC147" s="11">
        <f t="shared" si="19"/>
        <v>1.3869</v>
      </c>
      <c r="AD147" s="11">
        <f t="shared" si="20"/>
        <v>2.6937000000000002</v>
      </c>
      <c r="AE147" s="10">
        <f t="shared" si="21"/>
        <v>3.0201599999999997</v>
      </c>
      <c r="AF147" s="11">
        <f t="shared" si="22"/>
        <v>2.5964</v>
      </c>
      <c r="AG147" s="11">
        <f t="shared" si="23"/>
        <v>3.9950000000000001</v>
      </c>
    </row>
    <row r="148" spans="1:33" x14ac:dyDescent="0.3">
      <c r="A148" s="8">
        <v>2070</v>
      </c>
      <c r="G148" s="9">
        <v>1.8908</v>
      </c>
      <c r="H148" s="9">
        <v>0.81530000000000002</v>
      </c>
      <c r="I148" s="9">
        <v>0.93869999999999998</v>
      </c>
      <c r="J148" s="9">
        <v>1.1919999999999999</v>
      </c>
      <c r="K148" s="9">
        <v>1.0037</v>
      </c>
      <c r="L148" s="9">
        <v>2.6983000000000001</v>
      </c>
      <c r="M148" s="9">
        <v>1.3744000000000001</v>
      </c>
      <c r="N148" s="9">
        <v>1.8646</v>
      </c>
      <c r="O148" s="9">
        <v>1.5234000000000001</v>
      </c>
      <c r="P148" s="9">
        <v>1.3997999999999999</v>
      </c>
      <c r="Q148" s="9">
        <v>4.0614999999999997</v>
      </c>
      <c r="R148" s="9">
        <v>2.8847999999999998</v>
      </c>
      <c r="S148" s="9">
        <v>3.2269999999999999</v>
      </c>
      <c r="T148" s="9">
        <v>2.6551999999999998</v>
      </c>
      <c r="U148" s="9">
        <v>2.6511</v>
      </c>
      <c r="Y148" s="10">
        <f t="shared" si="15"/>
        <v>1.1681000000000001</v>
      </c>
      <c r="Z148" s="11">
        <f t="shared" si="16"/>
        <v>0.81530000000000002</v>
      </c>
      <c r="AA148" s="11">
        <f t="shared" si="17"/>
        <v>1.8908</v>
      </c>
      <c r="AB148" s="10">
        <f t="shared" si="18"/>
        <v>1.7721000000000005</v>
      </c>
      <c r="AC148" s="11">
        <f t="shared" si="19"/>
        <v>1.3744000000000001</v>
      </c>
      <c r="AD148" s="11">
        <f t="shared" si="20"/>
        <v>2.6983000000000001</v>
      </c>
      <c r="AE148" s="10">
        <f t="shared" si="21"/>
        <v>3.0959199999999996</v>
      </c>
      <c r="AF148" s="11">
        <f t="shared" si="22"/>
        <v>2.6511</v>
      </c>
      <c r="AG148" s="11">
        <f t="shared" si="23"/>
        <v>4.0614999999999997</v>
      </c>
    </row>
    <row r="149" spans="1:33" x14ac:dyDescent="0.3">
      <c r="A149" s="8">
        <v>2071</v>
      </c>
      <c r="G149" s="9">
        <v>1.8906000000000001</v>
      </c>
      <c r="H149" s="9">
        <v>0.7762</v>
      </c>
      <c r="I149" s="9">
        <v>0.89970000000000006</v>
      </c>
      <c r="J149" s="9">
        <v>1.1754</v>
      </c>
      <c r="K149" s="9">
        <v>1.0956999999999999</v>
      </c>
      <c r="L149" s="9">
        <v>2.6808000000000001</v>
      </c>
      <c r="M149" s="9">
        <v>1.4193</v>
      </c>
      <c r="N149" s="9">
        <v>1.9441999999999999</v>
      </c>
      <c r="O149" s="9">
        <v>1.4427000000000001</v>
      </c>
      <c r="P149" s="9">
        <v>1.4381999999999999</v>
      </c>
      <c r="Q149" s="9">
        <v>4.2053000000000003</v>
      </c>
      <c r="R149" s="9">
        <v>2.9744000000000002</v>
      </c>
      <c r="S149" s="9">
        <v>3.3365999999999998</v>
      </c>
      <c r="T149" s="9">
        <v>2.7101000000000002</v>
      </c>
      <c r="U149" s="9">
        <v>2.6493000000000002</v>
      </c>
      <c r="Y149" s="10">
        <f t="shared" si="15"/>
        <v>1.1675200000000001</v>
      </c>
      <c r="Z149" s="11">
        <f t="shared" si="16"/>
        <v>0.7762</v>
      </c>
      <c r="AA149" s="11">
        <f t="shared" si="17"/>
        <v>1.8906000000000001</v>
      </c>
      <c r="AB149" s="10">
        <f t="shared" si="18"/>
        <v>1.78504</v>
      </c>
      <c r="AC149" s="11">
        <f t="shared" si="19"/>
        <v>1.4193</v>
      </c>
      <c r="AD149" s="11">
        <f t="shared" si="20"/>
        <v>2.6808000000000001</v>
      </c>
      <c r="AE149" s="10">
        <f t="shared" si="21"/>
        <v>3.1751400000000003</v>
      </c>
      <c r="AF149" s="11">
        <f t="shared" si="22"/>
        <v>2.6493000000000002</v>
      </c>
      <c r="AG149" s="11">
        <f t="shared" si="23"/>
        <v>4.2053000000000003</v>
      </c>
    </row>
    <row r="150" spans="1:33" x14ac:dyDescent="0.3">
      <c r="A150" s="8">
        <v>2072</v>
      </c>
      <c r="G150" s="9">
        <v>1.9080999999999999</v>
      </c>
      <c r="H150" s="9">
        <v>0.71</v>
      </c>
      <c r="I150" s="9">
        <v>0.91549999999999998</v>
      </c>
      <c r="J150" s="9">
        <v>1.1379999999999999</v>
      </c>
      <c r="K150" s="9">
        <v>1.1597999999999999</v>
      </c>
      <c r="L150" s="9">
        <v>2.7765</v>
      </c>
      <c r="M150" s="9">
        <v>1.4678</v>
      </c>
      <c r="N150" s="9">
        <v>1.9847999999999999</v>
      </c>
      <c r="O150" s="9">
        <v>1.5295000000000001</v>
      </c>
      <c r="P150" s="9">
        <v>1.5316000000000001</v>
      </c>
      <c r="Q150" s="9">
        <v>4.2984</v>
      </c>
      <c r="R150" s="9">
        <v>2.9805999999999999</v>
      </c>
      <c r="S150" s="9">
        <v>3.3176999999999999</v>
      </c>
      <c r="T150" s="9">
        <v>2.8485</v>
      </c>
      <c r="U150" s="9">
        <v>2.7507999999999999</v>
      </c>
      <c r="Y150" s="10">
        <f t="shared" si="15"/>
        <v>1.16628</v>
      </c>
      <c r="Z150" s="11">
        <f t="shared" si="16"/>
        <v>0.71</v>
      </c>
      <c r="AA150" s="11">
        <f t="shared" si="17"/>
        <v>1.9080999999999999</v>
      </c>
      <c r="AB150" s="10">
        <f t="shared" si="18"/>
        <v>1.8580399999999997</v>
      </c>
      <c r="AC150" s="11">
        <f t="shared" si="19"/>
        <v>1.4678</v>
      </c>
      <c r="AD150" s="11">
        <f t="shared" si="20"/>
        <v>2.7765</v>
      </c>
      <c r="AE150" s="10">
        <f t="shared" si="21"/>
        <v>3.2391999999999994</v>
      </c>
      <c r="AF150" s="11">
        <f t="shared" si="22"/>
        <v>2.7507999999999999</v>
      </c>
      <c r="AG150" s="11">
        <f t="shared" si="23"/>
        <v>4.2984</v>
      </c>
    </row>
    <row r="151" spans="1:33" x14ac:dyDescent="0.3">
      <c r="A151" s="8">
        <v>2073</v>
      </c>
      <c r="G151" s="9">
        <v>1.8557999999999999</v>
      </c>
      <c r="H151" s="9">
        <v>0.6734</v>
      </c>
      <c r="I151" s="9">
        <v>0.93679999999999997</v>
      </c>
      <c r="J151" s="9">
        <v>1.0858000000000001</v>
      </c>
      <c r="K151" s="9">
        <v>1.1086</v>
      </c>
      <c r="L151" s="9">
        <v>2.8159999999999998</v>
      </c>
      <c r="M151" s="9">
        <v>1.4291</v>
      </c>
      <c r="N151" s="9">
        <v>1.8544</v>
      </c>
      <c r="O151" s="9">
        <v>1.5118</v>
      </c>
      <c r="P151" s="9">
        <v>1.6075999999999999</v>
      </c>
      <c r="Q151" s="9">
        <v>4.3545999999999996</v>
      </c>
      <c r="R151" s="9">
        <v>3.0249999999999999</v>
      </c>
      <c r="S151" s="9">
        <v>3.3622000000000001</v>
      </c>
      <c r="T151" s="9">
        <v>2.8864999999999998</v>
      </c>
      <c r="U151" s="9">
        <v>2.8243</v>
      </c>
      <c r="Y151" s="10">
        <f t="shared" si="15"/>
        <v>1.13208</v>
      </c>
      <c r="Z151" s="11">
        <f t="shared" si="16"/>
        <v>0.6734</v>
      </c>
      <c r="AA151" s="11">
        <f t="shared" si="17"/>
        <v>1.8557999999999999</v>
      </c>
      <c r="AB151" s="10">
        <f t="shared" si="18"/>
        <v>1.84378</v>
      </c>
      <c r="AC151" s="11">
        <f t="shared" si="19"/>
        <v>1.4291</v>
      </c>
      <c r="AD151" s="11">
        <f t="shared" si="20"/>
        <v>2.8159999999999998</v>
      </c>
      <c r="AE151" s="10">
        <f t="shared" si="21"/>
        <v>3.2905199999999999</v>
      </c>
      <c r="AF151" s="11">
        <f t="shared" si="22"/>
        <v>2.8243</v>
      </c>
      <c r="AG151" s="11">
        <f t="shared" si="23"/>
        <v>4.3545999999999996</v>
      </c>
    </row>
    <row r="152" spans="1:33" x14ac:dyDescent="0.3">
      <c r="A152" s="8">
        <v>2074</v>
      </c>
      <c r="G152" s="9">
        <v>1.8733</v>
      </c>
      <c r="H152" s="9">
        <v>0.66190000000000004</v>
      </c>
      <c r="I152" s="9">
        <v>0.96660000000000001</v>
      </c>
      <c r="J152" s="9">
        <v>1.0448999999999999</v>
      </c>
      <c r="K152" s="9">
        <v>1.1776</v>
      </c>
      <c r="L152" s="9">
        <v>2.8035999999999999</v>
      </c>
      <c r="M152" s="9">
        <v>1.3611</v>
      </c>
      <c r="N152" s="9">
        <v>1.8267</v>
      </c>
      <c r="O152" s="9">
        <v>1.5065</v>
      </c>
      <c r="P152" s="9">
        <v>1.653</v>
      </c>
      <c r="Q152" s="9">
        <v>4.4581</v>
      </c>
      <c r="R152" s="9">
        <v>3.0865</v>
      </c>
      <c r="S152" s="9">
        <v>3.4432999999999998</v>
      </c>
      <c r="T152" s="9">
        <v>2.8656999999999999</v>
      </c>
      <c r="U152" s="9">
        <v>2.9136000000000002</v>
      </c>
      <c r="Y152" s="10">
        <f t="shared" si="15"/>
        <v>1.14486</v>
      </c>
      <c r="Z152" s="11">
        <f t="shared" si="16"/>
        <v>0.66190000000000004</v>
      </c>
      <c r="AA152" s="11">
        <f t="shared" si="17"/>
        <v>1.8733</v>
      </c>
      <c r="AB152" s="10">
        <f t="shared" si="18"/>
        <v>1.8301799999999999</v>
      </c>
      <c r="AC152" s="11">
        <f t="shared" si="19"/>
        <v>1.3611</v>
      </c>
      <c r="AD152" s="11">
        <f t="shared" si="20"/>
        <v>2.8035999999999999</v>
      </c>
      <c r="AE152" s="10">
        <f t="shared" si="21"/>
        <v>3.35344</v>
      </c>
      <c r="AF152" s="11">
        <f t="shared" si="22"/>
        <v>2.8656999999999999</v>
      </c>
      <c r="AG152" s="11">
        <f t="shared" si="23"/>
        <v>4.4581</v>
      </c>
    </row>
    <row r="153" spans="1:33" x14ac:dyDescent="0.3">
      <c r="A153" s="8">
        <v>2075</v>
      </c>
      <c r="G153" s="9">
        <v>1.9157999999999999</v>
      </c>
      <c r="H153" s="9">
        <v>0.58720000000000006</v>
      </c>
      <c r="I153" s="9">
        <v>1.0625</v>
      </c>
      <c r="J153" s="9">
        <v>1.0104</v>
      </c>
      <c r="K153" s="9">
        <v>1.2508999999999999</v>
      </c>
      <c r="L153" s="9">
        <v>2.8243999999999998</v>
      </c>
      <c r="M153" s="9">
        <v>1.3227</v>
      </c>
      <c r="N153" s="9">
        <v>1.8993</v>
      </c>
      <c r="O153" s="9">
        <v>1.5442</v>
      </c>
      <c r="P153" s="9">
        <v>1.6755</v>
      </c>
      <c r="Q153" s="9">
        <v>4.4946999999999999</v>
      </c>
      <c r="R153" s="9">
        <v>3.101</v>
      </c>
      <c r="S153" s="9">
        <v>3.3208000000000002</v>
      </c>
      <c r="T153" s="9">
        <v>2.931</v>
      </c>
      <c r="U153" s="9">
        <v>2.9422999999999999</v>
      </c>
      <c r="Y153" s="10">
        <f t="shared" si="15"/>
        <v>1.16536</v>
      </c>
      <c r="Z153" s="11">
        <f t="shared" si="16"/>
        <v>0.58720000000000006</v>
      </c>
      <c r="AA153" s="11">
        <f t="shared" si="17"/>
        <v>1.9157999999999999</v>
      </c>
      <c r="AB153" s="10">
        <f t="shared" si="18"/>
        <v>1.8532199999999999</v>
      </c>
      <c r="AC153" s="11">
        <f t="shared" si="19"/>
        <v>1.3227</v>
      </c>
      <c r="AD153" s="11">
        <f t="shared" si="20"/>
        <v>2.8243999999999998</v>
      </c>
      <c r="AE153" s="10">
        <f t="shared" si="21"/>
        <v>3.3579599999999998</v>
      </c>
      <c r="AF153" s="11">
        <f t="shared" si="22"/>
        <v>2.931</v>
      </c>
      <c r="AG153" s="11">
        <f t="shared" si="23"/>
        <v>4.4946999999999999</v>
      </c>
    </row>
    <row r="154" spans="1:33" x14ac:dyDescent="0.3">
      <c r="A154" s="8">
        <v>2076</v>
      </c>
      <c r="G154" s="9">
        <v>1.8918999999999999</v>
      </c>
      <c r="H154" s="9">
        <v>0.56110000000000004</v>
      </c>
      <c r="I154" s="9">
        <v>1.0064</v>
      </c>
      <c r="J154" s="9">
        <v>1.0303</v>
      </c>
      <c r="K154" s="9">
        <v>1.2078</v>
      </c>
      <c r="L154" s="9">
        <v>2.8313999999999999</v>
      </c>
      <c r="M154" s="9">
        <v>1.3786</v>
      </c>
      <c r="N154" s="9">
        <v>1.8745000000000001</v>
      </c>
      <c r="O154" s="9">
        <v>1.5258</v>
      </c>
      <c r="P154" s="9">
        <v>1.7325999999999999</v>
      </c>
      <c r="Q154" s="9">
        <v>4.5869999999999997</v>
      </c>
      <c r="R154" s="9">
        <v>3.0712999999999999</v>
      </c>
      <c r="S154" s="9">
        <v>3.19</v>
      </c>
      <c r="T154" s="9">
        <v>3.0024999999999999</v>
      </c>
      <c r="U154" s="9">
        <v>3.0232999999999999</v>
      </c>
      <c r="Y154" s="10">
        <f t="shared" si="15"/>
        <v>1.1394999999999997</v>
      </c>
      <c r="Z154" s="11">
        <f t="shared" si="16"/>
        <v>0.56110000000000004</v>
      </c>
      <c r="AA154" s="11">
        <f t="shared" si="17"/>
        <v>1.8918999999999999</v>
      </c>
      <c r="AB154" s="10">
        <f t="shared" si="18"/>
        <v>1.8685800000000001</v>
      </c>
      <c r="AC154" s="11">
        <f t="shared" si="19"/>
        <v>1.3786</v>
      </c>
      <c r="AD154" s="11">
        <f t="shared" si="20"/>
        <v>2.8313999999999999</v>
      </c>
      <c r="AE154" s="10">
        <f t="shared" si="21"/>
        <v>3.3748199999999997</v>
      </c>
      <c r="AF154" s="11">
        <f t="shared" si="22"/>
        <v>3.0024999999999999</v>
      </c>
      <c r="AG154" s="11">
        <f t="shared" si="23"/>
        <v>4.5869999999999997</v>
      </c>
    </row>
    <row r="155" spans="1:33" x14ac:dyDescent="0.3">
      <c r="A155" s="8">
        <v>2077</v>
      </c>
      <c r="G155" s="9">
        <v>1.8245</v>
      </c>
      <c r="H155" s="9">
        <v>0.60770000000000002</v>
      </c>
      <c r="I155" s="9">
        <v>0.96309999999999996</v>
      </c>
      <c r="J155" s="9">
        <v>1.0603</v>
      </c>
      <c r="K155" s="9">
        <v>1.2421</v>
      </c>
      <c r="L155" s="9">
        <v>2.8176999999999999</v>
      </c>
      <c r="M155" s="9">
        <v>1.3492</v>
      </c>
      <c r="N155" s="9">
        <v>1.8271999999999999</v>
      </c>
      <c r="O155" s="9">
        <v>1.6648000000000001</v>
      </c>
      <c r="P155" s="9">
        <v>1.7507999999999999</v>
      </c>
      <c r="Q155" s="9">
        <v>4.6116000000000001</v>
      </c>
      <c r="R155" s="9">
        <v>3.2061000000000002</v>
      </c>
      <c r="S155" s="9">
        <v>3.2766999999999999</v>
      </c>
      <c r="T155" s="9">
        <v>3.0440999999999998</v>
      </c>
      <c r="U155" s="9">
        <v>3.1183999999999998</v>
      </c>
      <c r="Y155" s="10">
        <f t="shared" si="15"/>
        <v>1.1395399999999998</v>
      </c>
      <c r="Z155" s="11">
        <f t="shared" si="16"/>
        <v>0.60770000000000002</v>
      </c>
      <c r="AA155" s="11">
        <f t="shared" si="17"/>
        <v>1.8245</v>
      </c>
      <c r="AB155" s="10">
        <f t="shared" si="18"/>
        <v>1.8819399999999997</v>
      </c>
      <c r="AC155" s="11">
        <f t="shared" si="19"/>
        <v>1.3492</v>
      </c>
      <c r="AD155" s="11">
        <f t="shared" si="20"/>
        <v>2.8176999999999999</v>
      </c>
      <c r="AE155" s="10">
        <f t="shared" si="21"/>
        <v>3.4513800000000003</v>
      </c>
      <c r="AF155" s="11">
        <f t="shared" si="22"/>
        <v>3.0440999999999998</v>
      </c>
      <c r="AG155" s="11">
        <f t="shared" si="23"/>
        <v>4.6116000000000001</v>
      </c>
    </row>
    <row r="156" spans="1:33" x14ac:dyDescent="0.3">
      <c r="A156" s="8">
        <v>2078</v>
      </c>
      <c r="G156" s="9">
        <v>1.8877999999999999</v>
      </c>
      <c r="H156" s="9">
        <v>0.70450000000000002</v>
      </c>
      <c r="I156" s="9">
        <v>0.83179999999999998</v>
      </c>
      <c r="J156" s="9">
        <v>1.046</v>
      </c>
      <c r="K156" s="9">
        <v>1.2502</v>
      </c>
      <c r="L156" s="9">
        <v>2.7639</v>
      </c>
      <c r="M156" s="9">
        <v>1.3913</v>
      </c>
      <c r="N156" s="9">
        <v>1.7963</v>
      </c>
      <c r="O156" s="9">
        <v>1.6607000000000001</v>
      </c>
      <c r="P156" s="9">
        <v>1.72</v>
      </c>
      <c r="Q156" s="9">
        <v>4.7476000000000003</v>
      </c>
      <c r="R156" s="9">
        <v>3.3957999999999999</v>
      </c>
      <c r="S156" s="9">
        <v>3.444</v>
      </c>
      <c r="T156" s="9">
        <v>3.1688999999999998</v>
      </c>
      <c r="U156" s="9">
        <v>3.1259000000000001</v>
      </c>
      <c r="Y156" s="10">
        <f t="shared" si="15"/>
        <v>1.1440600000000001</v>
      </c>
      <c r="Z156" s="11">
        <f t="shared" si="16"/>
        <v>0.70450000000000002</v>
      </c>
      <c r="AA156" s="11">
        <f t="shared" si="17"/>
        <v>1.8877999999999999</v>
      </c>
      <c r="AB156" s="10">
        <f t="shared" si="18"/>
        <v>1.8664400000000001</v>
      </c>
      <c r="AC156" s="11">
        <f t="shared" si="19"/>
        <v>1.3913</v>
      </c>
      <c r="AD156" s="11">
        <f t="shared" si="20"/>
        <v>2.7639</v>
      </c>
      <c r="AE156" s="10">
        <f t="shared" si="21"/>
        <v>3.5764400000000003</v>
      </c>
      <c r="AF156" s="11">
        <f t="shared" si="22"/>
        <v>3.1259000000000001</v>
      </c>
      <c r="AG156" s="11">
        <f t="shared" si="23"/>
        <v>4.7476000000000003</v>
      </c>
    </row>
    <row r="157" spans="1:33" x14ac:dyDescent="0.3">
      <c r="A157" s="8">
        <v>2079</v>
      </c>
      <c r="G157" s="9">
        <v>1.8458000000000001</v>
      </c>
      <c r="H157" s="9">
        <v>0.79849999999999999</v>
      </c>
      <c r="I157" s="9">
        <v>0.83930000000000005</v>
      </c>
      <c r="J157" s="9">
        <v>1.0087999999999999</v>
      </c>
      <c r="K157" s="9">
        <v>1.2552000000000001</v>
      </c>
      <c r="L157" s="9">
        <v>2.8227000000000002</v>
      </c>
      <c r="M157" s="9">
        <v>1.4393</v>
      </c>
      <c r="N157" s="9">
        <v>1.8764000000000001</v>
      </c>
      <c r="O157" s="9">
        <v>1.7056</v>
      </c>
      <c r="P157" s="9">
        <v>1.6735</v>
      </c>
      <c r="Q157" s="9">
        <v>4.8204000000000002</v>
      </c>
      <c r="R157" s="9">
        <v>3.4262999999999999</v>
      </c>
      <c r="S157" s="9">
        <v>3.8058999999999998</v>
      </c>
      <c r="T157" s="9">
        <v>3.1692</v>
      </c>
      <c r="U157" s="9">
        <v>3.1179000000000001</v>
      </c>
      <c r="Y157" s="10">
        <f t="shared" ref="Y157:Y178" si="24">AVERAGE(G157:K157)</f>
        <v>1.1495200000000001</v>
      </c>
      <c r="Z157" s="11">
        <f t="shared" ref="Z157:Z178" si="25">MIN(G157:K157)</f>
        <v>0.79849999999999999</v>
      </c>
      <c r="AA157" s="11">
        <f t="shared" ref="AA157:AA178" si="26">MAX(G157:K157)</f>
        <v>1.8458000000000001</v>
      </c>
      <c r="AB157" s="10">
        <f t="shared" ref="AB157:AB178" si="27">AVERAGE(L157:P157)</f>
        <v>1.9035000000000004</v>
      </c>
      <c r="AC157" s="11">
        <f t="shared" ref="AC157:AC178" si="28">MIN(L157:P157)</f>
        <v>1.4393</v>
      </c>
      <c r="AD157" s="11">
        <f t="shared" ref="AD157:AD178" si="29">MAX(L157:P157)</f>
        <v>2.8227000000000002</v>
      </c>
      <c r="AE157" s="10">
        <f t="shared" ref="AE157:AE178" si="30">AVERAGE(Q157:U157)</f>
        <v>3.6679400000000002</v>
      </c>
      <c r="AF157" s="11">
        <f t="shared" ref="AF157:AF178" si="31">MIN(Q157:U157)</f>
        <v>3.1179000000000001</v>
      </c>
      <c r="AG157" s="11">
        <f t="shared" ref="AG157:AG178" si="32">MAX(Q157:U157)</f>
        <v>4.8204000000000002</v>
      </c>
    </row>
    <row r="158" spans="1:33" x14ac:dyDescent="0.3">
      <c r="A158" s="8">
        <v>2080</v>
      </c>
      <c r="G158" s="9">
        <v>1.8460000000000001</v>
      </c>
      <c r="H158" s="9">
        <v>0.71789999999999998</v>
      </c>
      <c r="I158" s="9">
        <v>0.87129999999999996</v>
      </c>
      <c r="J158" s="9">
        <v>1.0208999999999999</v>
      </c>
      <c r="K158" s="9">
        <v>1.2481</v>
      </c>
      <c r="L158" s="9">
        <v>2.8931</v>
      </c>
      <c r="M158" s="9">
        <v>1.4458</v>
      </c>
      <c r="N158" s="9">
        <v>1.8973</v>
      </c>
      <c r="O158" s="9">
        <v>1.8327</v>
      </c>
      <c r="P158" s="9">
        <v>1.7804</v>
      </c>
      <c r="Q158" s="9">
        <v>4.9570999999999996</v>
      </c>
      <c r="R158" s="9">
        <v>3.4573999999999998</v>
      </c>
      <c r="S158" s="9">
        <v>3.8536000000000001</v>
      </c>
      <c r="T158" s="9">
        <v>3.2488999999999999</v>
      </c>
      <c r="U158" s="9">
        <v>3.2888000000000002</v>
      </c>
      <c r="Y158" s="10">
        <f t="shared" si="24"/>
        <v>1.1408400000000001</v>
      </c>
      <c r="Z158" s="11">
        <f t="shared" si="25"/>
        <v>0.71789999999999998</v>
      </c>
      <c r="AA158" s="11">
        <f t="shared" si="26"/>
        <v>1.8460000000000001</v>
      </c>
      <c r="AB158" s="10">
        <f t="shared" si="27"/>
        <v>1.9698599999999999</v>
      </c>
      <c r="AC158" s="11">
        <f t="shared" si="28"/>
        <v>1.4458</v>
      </c>
      <c r="AD158" s="11">
        <f t="shared" si="29"/>
        <v>2.8931</v>
      </c>
      <c r="AE158" s="10">
        <f t="shared" si="30"/>
        <v>3.7611599999999994</v>
      </c>
      <c r="AF158" s="11">
        <f t="shared" si="31"/>
        <v>3.2488999999999999</v>
      </c>
      <c r="AG158" s="11">
        <f t="shared" si="32"/>
        <v>4.9570999999999996</v>
      </c>
    </row>
    <row r="159" spans="1:33" x14ac:dyDescent="0.3">
      <c r="A159" s="8">
        <v>2081</v>
      </c>
      <c r="G159" s="9">
        <v>1.8620000000000001</v>
      </c>
      <c r="H159" s="9">
        <v>0.69279999999999997</v>
      </c>
      <c r="I159" s="9">
        <v>0.88949999999999996</v>
      </c>
      <c r="J159" s="9">
        <v>1.0155000000000001</v>
      </c>
      <c r="K159" s="9">
        <v>1.2355</v>
      </c>
      <c r="L159" s="9">
        <v>2.9430000000000001</v>
      </c>
      <c r="M159" s="9">
        <v>1.4711000000000001</v>
      </c>
      <c r="N159" s="9">
        <v>1.8483000000000001</v>
      </c>
      <c r="O159" s="9">
        <v>1.8895999999999999</v>
      </c>
      <c r="P159" s="9">
        <v>1.8372999999999999</v>
      </c>
      <c r="Q159" s="9">
        <v>5.0643000000000002</v>
      </c>
      <c r="R159" s="9">
        <v>3.4780000000000002</v>
      </c>
      <c r="S159" s="9">
        <v>3.8685999999999998</v>
      </c>
      <c r="T159" s="9">
        <v>3.3492999999999999</v>
      </c>
      <c r="U159" s="9">
        <v>3.5135999999999998</v>
      </c>
      <c r="Y159" s="10">
        <f t="shared" si="24"/>
        <v>1.1390600000000002</v>
      </c>
      <c r="Z159" s="11">
        <f t="shared" si="25"/>
        <v>0.69279999999999997</v>
      </c>
      <c r="AA159" s="11">
        <f t="shared" si="26"/>
        <v>1.8620000000000001</v>
      </c>
      <c r="AB159" s="10">
        <f t="shared" si="27"/>
        <v>1.99786</v>
      </c>
      <c r="AC159" s="11">
        <f t="shared" si="28"/>
        <v>1.4711000000000001</v>
      </c>
      <c r="AD159" s="11">
        <f t="shared" si="29"/>
        <v>2.9430000000000001</v>
      </c>
      <c r="AE159" s="10">
        <f t="shared" si="30"/>
        <v>3.8547600000000002</v>
      </c>
      <c r="AF159" s="11">
        <f t="shared" si="31"/>
        <v>3.3492999999999999</v>
      </c>
      <c r="AG159" s="11">
        <f t="shared" si="32"/>
        <v>5.0643000000000002</v>
      </c>
    </row>
    <row r="160" spans="1:33" x14ac:dyDescent="0.3">
      <c r="A160" s="8">
        <v>2082</v>
      </c>
      <c r="G160" s="9">
        <v>1.9206000000000001</v>
      </c>
      <c r="H160" s="9">
        <v>0.77539999999999998</v>
      </c>
      <c r="I160" s="9">
        <v>0.81530000000000002</v>
      </c>
      <c r="J160" s="9">
        <v>1.0432999999999999</v>
      </c>
      <c r="K160" s="9">
        <v>1.2898000000000001</v>
      </c>
      <c r="L160" s="9">
        <v>2.9323000000000001</v>
      </c>
      <c r="M160" s="9">
        <v>1.4406000000000001</v>
      </c>
      <c r="N160" s="9">
        <v>1.6948000000000001</v>
      </c>
      <c r="O160" s="9">
        <v>1.8915</v>
      </c>
      <c r="P160" s="9">
        <v>1.8898999999999999</v>
      </c>
      <c r="Q160" s="9">
        <v>5.1707000000000001</v>
      </c>
      <c r="R160" s="9">
        <v>3.6760999999999999</v>
      </c>
      <c r="S160" s="9">
        <v>3.9940000000000002</v>
      </c>
      <c r="T160" s="9">
        <v>3.3620000000000001</v>
      </c>
      <c r="U160" s="9">
        <v>3.5647000000000002</v>
      </c>
      <c r="Y160" s="10">
        <f t="shared" si="24"/>
        <v>1.1688800000000001</v>
      </c>
      <c r="Z160" s="11">
        <f t="shared" si="25"/>
        <v>0.77539999999999998</v>
      </c>
      <c r="AA160" s="11">
        <f t="shared" si="26"/>
        <v>1.9206000000000001</v>
      </c>
      <c r="AB160" s="10">
        <f t="shared" si="27"/>
        <v>1.9698199999999999</v>
      </c>
      <c r="AC160" s="11">
        <f t="shared" si="28"/>
        <v>1.4406000000000001</v>
      </c>
      <c r="AD160" s="11">
        <f t="shared" si="29"/>
        <v>2.9323000000000001</v>
      </c>
      <c r="AE160" s="10">
        <f t="shared" si="30"/>
        <v>3.9534999999999996</v>
      </c>
      <c r="AF160" s="11">
        <f t="shared" si="31"/>
        <v>3.3620000000000001</v>
      </c>
      <c r="AG160" s="11">
        <f t="shared" si="32"/>
        <v>5.1707000000000001</v>
      </c>
    </row>
    <row r="161" spans="1:33" x14ac:dyDescent="0.3">
      <c r="A161" s="8">
        <v>2083</v>
      </c>
      <c r="G161" s="9">
        <v>1.9446000000000001</v>
      </c>
      <c r="H161" s="9">
        <v>0.78559999999999997</v>
      </c>
      <c r="I161" s="9">
        <v>0.84919999999999995</v>
      </c>
      <c r="J161" s="9">
        <v>1.0960000000000001</v>
      </c>
      <c r="K161" s="9">
        <v>1.2567999999999999</v>
      </c>
      <c r="L161" s="9">
        <v>2.9750000000000001</v>
      </c>
      <c r="M161" s="9">
        <v>1.4041999999999999</v>
      </c>
      <c r="N161" s="9">
        <v>1.8328</v>
      </c>
      <c r="O161" s="9">
        <v>1.9498</v>
      </c>
      <c r="P161" s="9">
        <v>1.9067000000000001</v>
      </c>
      <c r="Q161" s="9">
        <v>5.3376000000000001</v>
      </c>
      <c r="R161" s="9">
        <v>3.6827999999999999</v>
      </c>
      <c r="S161" s="9">
        <v>4.2370000000000001</v>
      </c>
      <c r="T161" s="9">
        <v>3.4451000000000001</v>
      </c>
      <c r="U161" s="9">
        <v>3.6009000000000002</v>
      </c>
      <c r="Y161" s="10">
        <f t="shared" si="24"/>
        <v>1.1864399999999999</v>
      </c>
      <c r="Z161" s="11">
        <f t="shared" si="25"/>
        <v>0.78559999999999997</v>
      </c>
      <c r="AA161" s="11">
        <f t="shared" si="26"/>
        <v>1.9446000000000001</v>
      </c>
      <c r="AB161" s="10">
        <f t="shared" si="27"/>
        <v>2.0137</v>
      </c>
      <c r="AC161" s="11">
        <f t="shared" si="28"/>
        <v>1.4041999999999999</v>
      </c>
      <c r="AD161" s="11">
        <f t="shared" si="29"/>
        <v>2.9750000000000001</v>
      </c>
      <c r="AE161" s="10">
        <f t="shared" si="30"/>
        <v>4.0606799999999996</v>
      </c>
      <c r="AF161" s="11">
        <f t="shared" si="31"/>
        <v>3.4451000000000001</v>
      </c>
      <c r="AG161" s="11">
        <f t="shared" si="32"/>
        <v>5.3376000000000001</v>
      </c>
    </row>
    <row r="162" spans="1:33" x14ac:dyDescent="0.3">
      <c r="A162" s="8">
        <v>2084</v>
      </c>
      <c r="G162" s="9">
        <v>1.8906000000000001</v>
      </c>
      <c r="H162" s="9">
        <v>0.72660000000000002</v>
      </c>
      <c r="I162" s="9">
        <v>0.74339999999999995</v>
      </c>
      <c r="J162" s="9">
        <v>1.0751999999999999</v>
      </c>
      <c r="K162" s="9">
        <v>1.1563000000000001</v>
      </c>
      <c r="L162" s="9">
        <v>3.0215999999999998</v>
      </c>
      <c r="M162" s="9">
        <v>1.452</v>
      </c>
      <c r="N162" s="9">
        <v>1.9078999999999999</v>
      </c>
      <c r="O162" s="9">
        <v>1.9733000000000001</v>
      </c>
      <c r="P162" s="9">
        <v>2.0017</v>
      </c>
      <c r="Q162" s="9">
        <v>5.4776999999999996</v>
      </c>
      <c r="R162" s="9">
        <v>3.77</v>
      </c>
      <c r="S162" s="9">
        <v>4.3834</v>
      </c>
      <c r="T162" s="9">
        <v>3.5295999999999998</v>
      </c>
      <c r="U162" s="9">
        <v>3.6991999999999998</v>
      </c>
      <c r="Y162" s="10">
        <f t="shared" si="24"/>
        <v>1.11842</v>
      </c>
      <c r="Z162" s="11">
        <f t="shared" si="25"/>
        <v>0.72660000000000002</v>
      </c>
      <c r="AA162" s="11">
        <f t="shared" si="26"/>
        <v>1.8906000000000001</v>
      </c>
      <c r="AB162" s="10">
        <f t="shared" si="27"/>
        <v>2.0712999999999999</v>
      </c>
      <c r="AC162" s="11">
        <f t="shared" si="28"/>
        <v>1.452</v>
      </c>
      <c r="AD162" s="11">
        <f t="shared" si="29"/>
        <v>3.0215999999999998</v>
      </c>
      <c r="AE162" s="10">
        <f t="shared" si="30"/>
        <v>4.1719799999999996</v>
      </c>
      <c r="AF162" s="11">
        <f t="shared" si="31"/>
        <v>3.5295999999999998</v>
      </c>
      <c r="AG162" s="11">
        <f t="shared" si="32"/>
        <v>5.4776999999999996</v>
      </c>
    </row>
    <row r="163" spans="1:33" x14ac:dyDescent="0.3">
      <c r="A163" s="8">
        <v>2085</v>
      </c>
      <c r="G163" s="9">
        <v>1.8396999999999999</v>
      </c>
      <c r="H163" s="9">
        <v>0.75160000000000005</v>
      </c>
      <c r="I163" s="9">
        <v>0.61770000000000003</v>
      </c>
      <c r="J163" s="9">
        <v>1.0968</v>
      </c>
      <c r="K163" s="9">
        <v>1.08</v>
      </c>
      <c r="L163" s="9">
        <v>3.0423</v>
      </c>
      <c r="M163" s="9">
        <v>1.5249999999999999</v>
      </c>
      <c r="N163" s="9">
        <v>1.9395</v>
      </c>
      <c r="O163" s="9">
        <v>1.9903999999999999</v>
      </c>
      <c r="P163" s="9">
        <v>2.0289000000000001</v>
      </c>
      <c r="Q163" s="9">
        <v>5.5469999999999997</v>
      </c>
      <c r="R163" s="9">
        <v>3.8620000000000001</v>
      </c>
      <c r="S163" s="9">
        <v>4.5198999999999998</v>
      </c>
      <c r="T163" s="9">
        <v>3.5405000000000002</v>
      </c>
      <c r="U163" s="9">
        <v>3.8296999999999999</v>
      </c>
      <c r="Y163" s="10">
        <f t="shared" si="24"/>
        <v>1.0771599999999999</v>
      </c>
      <c r="Z163" s="11">
        <f t="shared" si="25"/>
        <v>0.61770000000000003</v>
      </c>
      <c r="AA163" s="11">
        <f t="shared" si="26"/>
        <v>1.8396999999999999</v>
      </c>
      <c r="AB163" s="10">
        <f t="shared" si="27"/>
        <v>2.1052200000000001</v>
      </c>
      <c r="AC163" s="11">
        <f t="shared" si="28"/>
        <v>1.5249999999999999</v>
      </c>
      <c r="AD163" s="11">
        <f t="shared" si="29"/>
        <v>3.0423</v>
      </c>
      <c r="AE163" s="10">
        <f t="shared" si="30"/>
        <v>4.2598199999999995</v>
      </c>
      <c r="AF163" s="11">
        <f t="shared" si="31"/>
        <v>3.5405000000000002</v>
      </c>
      <c r="AG163" s="11">
        <f t="shared" si="32"/>
        <v>5.5469999999999997</v>
      </c>
    </row>
    <row r="164" spans="1:33" x14ac:dyDescent="0.3">
      <c r="A164" s="8">
        <v>2086</v>
      </c>
      <c r="G164" s="9">
        <v>1.9137999999999999</v>
      </c>
      <c r="H164" s="9">
        <v>0.75109999999999999</v>
      </c>
      <c r="I164" s="9">
        <v>0.63629999999999998</v>
      </c>
      <c r="J164" s="9">
        <v>1.0960000000000001</v>
      </c>
      <c r="K164" s="9">
        <v>1.075</v>
      </c>
      <c r="L164" s="9">
        <v>3.0640000000000001</v>
      </c>
      <c r="M164" s="9">
        <v>1.4933000000000001</v>
      </c>
      <c r="N164" s="9">
        <v>2.0432000000000001</v>
      </c>
      <c r="O164" s="9">
        <v>2.0213000000000001</v>
      </c>
      <c r="P164" s="9">
        <v>1.9619</v>
      </c>
      <c r="Q164" s="9">
        <v>5.6369999999999996</v>
      </c>
      <c r="R164" s="9">
        <v>3.9508000000000001</v>
      </c>
      <c r="S164" s="9">
        <v>4.5468999999999999</v>
      </c>
      <c r="T164" s="9">
        <v>3.6086999999999998</v>
      </c>
      <c r="U164" s="9">
        <v>3.8698999999999999</v>
      </c>
      <c r="Y164" s="10">
        <f t="shared" si="24"/>
        <v>1.0944400000000001</v>
      </c>
      <c r="Z164" s="11">
        <f t="shared" si="25"/>
        <v>0.63629999999999998</v>
      </c>
      <c r="AA164" s="11">
        <f t="shared" si="26"/>
        <v>1.9137999999999999</v>
      </c>
      <c r="AB164" s="10">
        <f t="shared" si="27"/>
        <v>2.1167400000000001</v>
      </c>
      <c r="AC164" s="11">
        <f t="shared" si="28"/>
        <v>1.4933000000000001</v>
      </c>
      <c r="AD164" s="11">
        <f t="shared" si="29"/>
        <v>3.0640000000000001</v>
      </c>
      <c r="AE164" s="10">
        <f t="shared" si="30"/>
        <v>4.3226599999999999</v>
      </c>
      <c r="AF164" s="11">
        <f t="shared" si="31"/>
        <v>3.6086999999999998</v>
      </c>
      <c r="AG164" s="11">
        <f t="shared" si="32"/>
        <v>5.6369999999999996</v>
      </c>
    </row>
    <row r="165" spans="1:33" x14ac:dyDescent="0.3">
      <c r="A165" s="8">
        <v>2087</v>
      </c>
      <c r="G165" s="9">
        <v>1.9399</v>
      </c>
      <c r="H165" s="9">
        <v>0.67730000000000001</v>
      </c>
      <c r="I165" s="9">
        <v>0.64690000000000003</v>
      </c>
      <c r="J165" s="9">
        <v>1.1333</v>
      </c>
      <c r="K165" s="9">
        <v>1.1215999999999999</v>
      </c>
      <c r="L165" s="9">
        <v>3.11</v>
      </c>
      <c r="M165" s="9">
        <v>1.5023</v>
      </c>
      <c r="N165" s="9">
        <v>1.9646999999999999</v>
      </c>
      <c r="O165" s="9">
        <v>2.0209000000000001</v>
      </c>
      <c r="P165" s="9">
        <v>1.9471000000000001</v>
      </c>
      <c r="Q165" s="9">
        <v>5.7178000000000004</v>
      </c>
      <c r="R165" s="9">
        <v>3.9470000000000001</v>
      </c>
      <c r="S165" s="9">
        <v>4.5182000000000002</v>
      </c>
      <c r="T165" s="9">
        <v>3.6715</v>
      </c>
      <c r="U165" s="9">
        <v>3.8696000000000002</v>
      </c>
      <c r="Y165" s="10">
        <f t="shared" si="24"/>
        <v>1.1038000000000001</v>
      </c>
      <c r="Z165" s="11">
        <f t="shared" si="25"/>
        <v>0.64690000000000003</v>
      </c>
      <c r="AA165" s="11">
        <f t="shared" si="26"/>
        <v>1.9399</v>
      </c>
      <c r="AB165" s="10">
        <f t="shared" si="27"/>
        <v>2.109</v>
      </c>
      <c r="AC165" s="11">
        <f t="shared" si="28"/>
        <v>1.5023</v>
      </c>
      <c r="AD165" s="11">
        <f t="shared" si="29"/>
        <v>3.11</v>
      </c>
      <c r="AE165" s="10">
        <f t="shared" si="30"/>
        <v>4.3448200000000003</v>
      </c>
      <c r="AF165" s="11">
        <f t="shared" si="31"/>
        <v>3.6715</v>
      </c>
      <c r="AG165" s="11">
        <f t="shared" si="32"/>
        <v>5.7178000000000004</v>
      </c>
    </row>
    <row r="166" spans="1:33" x14ac:dyDescent="0.3">
      <c r="A166" s="8">
        <v>2088</v>
      </c>
      <c r="G166" s="9">
        <v>1.9565999999999999</v>
      </c>
      <c r="H166" s="9">
        <v>0.5988</v>
      </c>
      <c r="I166" s="9">
        <v>0.68759999999999999</v>
      </c>
      <c r="J166" s="9">
        <v>1.1357999999999999</v>
      </c>
      <c r="K166" s="9">
        <v>1.0938000000000001</v>
      </c>
      <c r="L166" s="9">
        <v>3.1688999999999998</v>
      </c>
      <c r="M166" s="9">
        <v>1.5297000000000001</v>
      </c>
      <c r="N166" s="9">
        <v>1.9650000000000001</v>
      </c>
      <c r="O166" s="9">
        <v>2.0007000000000001</v>
      </c>
      <c r="P166" s="9">
        <v>2.0173000000000001</v>
      </c>
      <c r="Q166" s="9">
        <v>5.8148</v>
      </c>
      <c r="R166" s="9">
        <v>3.9512999999999998</v>
      </c>
      <c r="S166" s="9">
        <v>4.5586000000000002</v>
      </c>
      <c r="T166" s="9">
        <v>3.7021999999999999</v>
      </c>
      <c r="U166" s="9">
        <v>3.9020000000000001</v>
      </c>
      <c r="Y166" s="10">
        <f t="shared" si="24"/>
        <v>1.0945199999999997</v>
      </c>
      <c r="Z166" s="11">
        <f t="shared" si="25"/>
        <v>0.5988</v>
      </c>
      <c r="AA166" s="11">
        <f t="shared" si="26"/>
        <v>1.9565999999999999</v>
      </c>
      <c r="AB166" s="10">
        <f t="shared" si="27"/>
        <v>2.1363200000000004</v>
      </c>
      <c r="AC166" s="11">
        <f t="shared" si="28"/>
        <v>1.5297000000000001</v>
      </c>
      <c r="AD166" s="11">
        <f t="shared" si="29"/>
        <v>3.1688999999999998</v>
      </c>
      <c r="AE166" s="10">
        <f t="shared" si="30"/>
        <v>4.3857800000000005</v>
      </c>
      <c r="AF166" s="11">
        <f t="shared" si="31"/>
        <v>3.7021999999999999</v>
      </c>
      <c r="AG166" s="11">
        <f t="shared" si="32"/>
        <v>5.8148</v>
      </c>
    </row>
    <row r="167" spans="1:33" x14ac:dyDescent="0.3">
      <c r="A167" s="8">
        <v>2089</v>
      </c>
      <c r="G167" s="9">
        <v>2.0116000000000001</v>
      </c>
      <c r="H167" s="9">
        <v>0.54479999999999995</v>
      </c>
      <c r="I167" s="9">
        <v>0.63580000000000003</v>
      </c>
      <c r="J167" s="9">
        <v>1.1144000000000001</v>
      </c>
      <c r="K167" s="9">
        <v>1.0941000000000001</v>
      </c>
      <c r="L167" s="9">
        <v>3.1755</v>
      </c>
      <c r="M167" s="9">
        <v>1.5640000000000001</v>
      </c>
      <c r="N167" s="9">
        <v>2.0085000000000002</v>
      </c>
      <c r="O167" s="9">
        <v>2.0217999999999998</v>
      </c>
      <c r="P167" s="9">
        <v>2.0089999999999999</v>
      </c>
      <c r="Q167" s="9">
        <v>5.9218999999999999</v>
      </c>
      <c r="R167" s="9">
        <v>4.0114000000000001</v>
      </c>
      <c r="S167" s="9">
        <v>4.4581999999999997</v>
      </c>
      <c r="T167" s="9">
        <v>3.7526999999999999</v>
      </c>
      <c r="U167" s="9">
        <v>4.0090000000000003</v>
      </c>
      <c r="Y167" s="10">
        <f t="shared" si="24"/>
        <v>1.0801400000000001</v>
      </c>
      <c r="Z167" s="11">
        <f t="shared" si="25"/>
        <v>0.54479999999999995</v>
      </c>
      <c r="AA167" s="11">
        <f t="shared" si="26"/>
        <v>2.0116000000000001</v>
      </c>
      <c r="AB167" s="10">
        <f t="shared" si="27"/>
        <v>2.1557599999999999</v>
      </c>
      <c r="AC167" s="11">
        <f t="shared" si="28"/>
        <v>1.5640000000000001</v>
      </c>
      <c r="AD167" s="11">
        <f t="shared" si="29"/>
        <v>3.1755</v>
      </c>
      <c r="AE167" s="10">
        <f t="shared" si="30"/>
        <v>4.4306399999999995</v>
      </c>
      <c r="AF167" s="11">
        <f t="shared" si="31"/>
        <v>3.7526999999999999</v>
      </c>
      <c r="AG167" s="11">
        <f t="shared" si="32"/>
        <v>5.9218999999999999</v>
      </c>
    </row>
    <row r="168" spans="1:33" x14ac:dyDescent="0.3">
      <c r="A168" s="8">
        <v>2090</v>
      </c>
      <c r="G168" s="9">
        <v>1.9914000000000001</v>
      </c>
      <c r="H168" s="9">
        <v>0.58389999999999997</v>
      </c>
      <c r="I168" s="9">
        <v>0.67520000000000002</v>
      </c>
      <c r="J168" s="9">
        <v>1.0577000000000001</v>
      </c>
      <c r="K168" s="9">
        <v>1.1511</v>
      </c>
      <c r="L168" s="9">
        <v>3.1619000000000002</v>
      </c>
      <c r="M168" s="9">
        <v>1.5713999999999999</v>
      </c>
      <c r="N168" s="9">
        <v>1.9947999999999999</v>
      </c>
      <c r="O168" s="9">
        <v>1.9853000000000001</v>
      </c>
      <c r="P168" s="9">
        <v>1.9094</v>
      </c>
      <c r="Q168" s="9">
        <v>6.0172999999999996</v>
      </c>
      <c r="R168" s="9">
        <v>3.9416000000000002</v>
      </c>
      <c r="S168" s="9">
        <v>4.4878</v>
      </c>
      <c r="T168" s="9">
        <v>3.8437000000000001</v>
      </c>
      <c r="U168" s="9">
        <v>4.0548999999999999</v>
      </c>
      <c r="Y168" s="10">
        <f t="shared" si="24"/>
        <v>1.0918599999999998</v>
      </c>
      <c r="Z168" s="11">
        <f t="shared" si="25"/>
        <v>0.58389999999999997</v>
      </c>
      <c r="AA168" s="11">
        <f t="shared" si="26"/>
        <v>1.9914000000000001</v>
      </c>
      <c r="AB168" s="10">
        <f t="shared" si="27"/>
        <v>2.1245599999999998</v>
      </c>
      <c r="AC168" s="11">
        <f t="shared" si="28"/>
        <v>1.5713999999999999</v>
      </c>
      <c r="AD168" s="11">
        <f t="shared" si="29"/>
        <v>3.1619000000000002</v>
      </c>
      <c r="AE168" s="10">
        <f t="shared" si="30"/>
        <v>4.4690599999999998</v>
      </c>
      <c r="AF168" s="11">
        <f t="shared" si="31"/>
        <v>3.8437000000000001</v>
      </c>
      <c r="AG168" s="11">
        <f t="shared" si="32"/>
        <v>6.0172999999999996</v>
      </c>
    </row>
    <row r="169" spans="1:33" x14ac:dyDescent="0.3">
      <c r="A169" s="8">
        <v>2091</v>
      </c>
      <c r="G169" s="9">
        <v>2.0207000000000002</v>
      </c>
      <c r="H169" s="9">
        <v>0.60780000000000001</v>
      </c>
      <c r="I169" s="9">
        <v>0.61450000000000005</v>
      </c>
      <c r="J169" s="9">
        <v>1.0173000000000001</v>
      </c>
      <c r="K169" s="9">
        <v>1.0923</v>
      </c>
      <c r="L169" s="9">
        <v>3.1206</v>
      </c>
      <c r="M169" s="9">
        <v>1.5569999999999999</v>
      </c>
      <c r="N169" s="9">
        <v>2.0322</v>
      </c>
      <c r="O169" s="9">
        <v>1.927</v>
      </c>
      <c r="P169" s="9">
        <v>1.9394</v>
      </c>
      <c r="Q169" s="9">
        <v>6.1588000000000003</v>
      </c>
      <c r="R169" s="9">
        <v>4.0438000000000001</v>
      </c>
      <c r="S169" s="9">
        <v>4.5366999999999997</v>
      </c>
      <c r="T169" s="9">
        <v>3.8016000000000001</v>
      </c>
      <c r="U169" s="9">
        <v>3.9962</v>
      </c>
      <c r="Y169" s="10">
        <f t="shared" si="24"/>
        <v>1.0705200000000001</v>
      </c>
      <c r="Z169" s="11">
        <f t="shared" si="25"/>
        <v>0.60780000000000001</v>
      </c>
      <c r="AA169" s="11">
        <f t="shared" si="26"/>
        <v>2.0207000000000002</v>
      </c>
      <c r="AB169" s="10">
        <f t="shared" si="27"/>
        <v>2.11524</v>
      </c>
      <c r="AC169" s="11">
        <f t="shared" si="28"/>
        <v>1.5569999999999999</v>
      </c>
      <c r="AD169" s="11">
        <f t="shared" si="29"/>
        <v>3.1206</v>
      </c>
      <c r="AE169" s="10">
        <f t="shared" si="30"/>
        <v>4.5074200000000006</v>
      </c>
      <c r="AF169" s="11">
        <f t="shared" si="31"/>
        <v>3.8016000000000001</v>
      </c>
      <c r="AG169" s="11">
        <f t="shared" si="32"/>
        <v>6.1588000000000003</v>
      </c>
    </row>
    <row r="170" spans="1:33" x14ac:dyDescent="0.3">
      <c r="A170" s="8">
        <v>2092</v>
      </c>
      <c r="G170" s="9">
        <v>1.9945999999999999</v>
      </c>
      <c r="H170" s="9">
        <v>0.49159999999999998</v>
      </c>
      <c r="I170" s="9">
        <v>0.52310000000000001</v>
      </c>
      <c r="J170" s="9">
        <v>1.0214000000000001</v>
      </c>
      <c r="K170" s="9">
        <v>0.98909999999999998</v>
      </c>
      <c r="L170" s="9">
        <v>3.2035</v>
      </c>
      <c r="M170" s="9">
        <v>1.5145999999999999</v>
      </c>
      <c r="N170" s="9">
        <v>2.1484999999999999</v>
      </c>
      <c r="O170" s="9">
        <v>1.8847</v>
      </c>
      <c r="P170" s="9">
        <v>1.9634</v>
      </c>
      <c r="Q170" s="9">
        <v>6.2504999999999997</v>
      </c>
      <c r="R170" s="9">
        <v>4.0857000000000001</v>
      </c>
      <c r="S170" s="9">
        <v>4.6163999999999996</v>
      </c>
      <c r="T170" s="9">
        <v>3.8862999999999999</v>
      </c>
      <c r="U170" s="9">
        <v>3.9689999999999999</v>
      </c>
      <c r="Y170" s="10">
        <f t="shared" si="24"/>
        <v>1.0039599999999997</v>
      </c>
      <c r="Z170" s="11">
        <f t="shared" si="25"/>
        <v>0.49159999999999998</v>
      </c>
      <c r="AA170" s="11">
        <f t="shared" si="26"/>
        <v>1.9945999999999999</v>
      </c>
      <c r="AB170" s="10">
        <f t="shared" si="27"/>
        <v>2.1429400000000003</v>
      </c>
      <c r="AC170" s="11">
        <f t="shared" si="28"/>
        <v>1.5145999999999999</v>
      </c>
      <c r="AD170" s="11">
        <f t="shared" si="29"/>
        <v>3.2035</v>
      </c>
      <c r="AE170" s="10">
        <f t="shared" si="30"/>
        <v>4.5615800000000002</v>
      </c>
      <c r="AF170" s="11">
        <f t="shared" si="31"/>
        <v>3.8862999999999999</v>
      </c>
      <c r="AG170" s="11">
        <f t="shared" si="32"/>
        <v>6.2504999999999997</v>
      </c>
    </row>
    <row r="171" spans="1:33" x14ac:dyDescent="0.3">
      <c r="A171" s="8">
        <v>2093</v>
      </c>
      <c r="G171" s="9">
        <v>1.9083000000000001</v>
      </c>
      <c r="H171" s="9">
        <v>0.50549999999999995</v>
      </c>
      <c r="I171" s="9">
        <v>0.47939999999999999</v>
      </c>
      <c r="J171" s="9">
        <v>1.0134000000000001</v>
      </c>
      <c r="K171" s="9">
        <v>1.1041000000000001</v>
      </c>
      <c r="L171" s="9">
        <v>3.1484000000000001</v>
      </c>
      <c r="M171" s="9">
        <v>1.6063000000000001</v>
      </c>
      <c r="N171" s="9">
        <v>2.2275999999999998</v>
      </c>
      <c r="O171" s="9">
        <v>1.9061999999999999</v>
      </c>
      <c r="P171" s="9">
        <v>1.8847</v>
      </c>
      <c r="Q171" s="9">
        <v>6.31</v>
      </c>
      <c r="R171" s="9">
        <v>4.1292</v>
      </c>
      <c r="S171" s="9">
        <v>4.5378999999999996</v>
      </c>
      <c r="T171" s="9">
        <v>3.9497</v>
      </c>
      <c r="U171" s="9">
        <v>4.0537999999999998</v>
      </c>
      <c r="Y171" s="10">
        <f t="shared" si="24"/>
        <v>1.00214</v>
      </c>
      <c r="Z171" s="11">
        <f t="shared" si="25"/>
        <v>0.47939999999999999</v>
      </c>
      <c r="AA171" s="11">
        <f t="shared" si="26"/>
        <v>1.9083000000000001</v>
      </c>
      <c r="AB171" s="10">
        <f t="shared" si="27"/>
        <v>2.1546399999999997</v>
      </c>
      <c r="AC171" s="11">
        <f t="shared" si="28"/>
        <v>1.6063000000000001</v>
      </c>
      <c r="AD171" s="11">
        <f t="shared" si="29"/>
        <v>3.1484000000000001</v>
      </c>
      <c r="AE171" s="10">
        <f t="shared" si="30"/>
        <v>4.59612</v>
      </c>
      <c r="AF171" s="11">
        <f t="shared" si="31"/>
        <v>3.9497</v>
      </c>
      <c r="AG171" s="11">
        <f t="shared" si="32"/>
        <v>6.31</v>
      </c>
    </row>
    <row r="172" spans="1:33" x14ac:dyDescent="0.3">
      <c r="A172" s="8">
        <v>2094</v>
      </c>
      <c r="G172" s="9">
        <v>1.8769</v>
      </c>
      <c r="H172" s="9">
        <v>0.5716</v>
      </c>
      <c r="I172" s="9">
        <v>0.501</v>
      </c>
      <c r="J172" s="9">
        <v>1.0026999999999999</v>
      </c>
      <c r="K172" s="9">
        <v>1.2205999999999999</v>
      </c>
      <c r="L172" s="9">
        <v>3.2435999999999998</v>
      </c>
      <c r="M172" s="9">
        <v>1.6988000000000001</v>
      </c>
      <c r="N172" s="9">
        <v>2.1518000000000002</v>
      </c>
      <c r="O172" s="9">
        <v>1.9235</v>
      </c>
      <c r="P172" s="9">
        <v>1.8267</v>
      </c>
      <c r="Q172" s="9">
        <v>6.4433999999999996</v>
      </c>
      <c r="R172" s="9">
        <v>4.1881000000000004</v>
      </c>
      <c r="S172" s="9">
        <v>4.6837</v>
      </c>
      <c r="T172" s="9">
        <v>3.9251</v>
      </c>
      <c r="U172" s="9">
        <v>4.0906000000000002</v>
      </c>
      <c r="Y172" s="10">
        <f t="shared" si="24"/>
        <v>1.0345599999999999</v>
      </c>
      <c r="Z172" s="11">
        <f t="shared" si="25"/>
        <v>0.501</v>
      </c>
      <c r="AA172" s="11">
        <f t="shared" si="26"/>
        <v>1.8769</v>
      </c>
      <c r="AB172" s="10">
        <f t="shared" si="27"/>
        <v>2.1688800000000006</v>
      </c>
      <c r="AC172" s="11">
        <f t="shared" si="28"/>
        <v>1.6988000000000001</v>
      </c>
      <c r="AD172" s="11">
        <f t="shared" si="29"/>
        <v>3.2435999999999998</v>
      </c>
      <c r="AE172" s="10">
        <f t="shared" si="30"/>
        <v>4.6661799999999998</v>
      </c>
      <c r="AF172" s="11">
        <f t="shared" si="31"/>
        <v>3.9251</v>
      </c>
      <c r="AG172" s="11">
        <f t="shared" si="32"/>
        <v>6.4433999999999996</v>
      </c>
    </row>
    <row r="173" spans="1:33" x14ac:dyDescent="0.3">
      <c r="A173" s="8">
        <v>2095</v>
      </c>
      <c r="G173" s="9">
        <v>1.8539000000000001</v>
      </c>
      <c r="H173" s="9">
        <v>0.58199999999999996</v>
      </c>
      <c r="I173" s="9">
        <v>0.56499999999999995</v>
      </c>
      <c r="J173" s="9">
        <v>1.012</v>
      </c>
      <c r="K173" s="9">
        <v>1.2081</v>
      </c>
      <c r="L173" s="9">
        <v>3.2791999999999999</v>
      </c>
      <c r="M173" s="9">
        <v>1.6265000000000001</v>
      </c>
      <c r="N173" s="9">
        <v>2.0830000000000002</v>
      </c>
      <c r="O173" s="9">
        <v>1.9358</v>
      </c>
      <c r="P173" s="9">
        <v>1.8788</v>
      </c>
      <c r="Q173" s="9">
        <v>6.5774999999999997</v>
      </c>
      <c r="R173" s="9">
        <v>4.3173000000000004</v>
      </c>
      <c r="S173" s="9">
        <v>4.8057999999999996</v>
      </c>
      <c r="T173" s="9">
        <v>3.9969999999999999</v>
      </c>
      <c r="U173" s="9">
        <v>4.1216999999999997</v>
      </c>
      <c r="Y173" s="10">
        <f t="shared" si="24"/>
        <v>1.0442</v>
      </c>
      <c r="Z173" s="11">
        <f t="shared" si="25"/>
        <v>0.56499999999999995</v>
      </c>
      <c r="AA173" s="11">
        <f t="shared" si="26"/>
        <v>1.8539000000000001</v>
      </c>
      <c r="AB173" s="10">
        <f t="shared" si="27"/>
        <v>2.16066</v>
      </c>
      <c r="AC173" s="11">
        <f t="shared" si="28"/>
        <v>1.6265000000000001</v>
      </c>
      <c r="AD173" s="11">
        <f t="shared" si="29"/>
        <v>3.2791999999999999</v>
      </c>
      <c r="AE173" s="10">
        <f t="shared" si="30"/>
        <v>4.7638600000000002</v>
      </c>
      <c r="AF173" s="11">
        <f t="shared" si="31"/>
        <v>3.9969999999999999</v>
      </c>
      <c r="AG173" s="11">
        <f t="shared" si="32"/>
        <v>6.5774999999999997</v>
      </c>
    </row>
    <row r="174" spans="1:33" x14ac:dyDescent="0.3">
      <c r="A174" s="8">
        <v>2096</v>
      </c>
      <c r="G174" s="9">
        <v>1.8290999999999999</v>
      </c>
      <c r="H174" s="9">
        <v>0.60909999999999997</v>
      </c>
      <c r="I174" s="9">
        <v>0.54879999999999995</v>
      </c>
      <c r="J174" s="9">
        <v>1.0088999999999999</v>
      </c>
      <c r="K174" s="9">
        <v>1.1967000000000001</v>
      </c>
      <c r="L174" s="9">
        <v>3.31</v>
      </c>
      <c r="M174" s="9">
        <v>1.6615</v>
      </c>
      <c r="N174" s="9">
        <v>1.9832000000000001</v>
      </c>
      <c r="O174" s="9">
        <v>1.9314</v>
      </c>
      <c r="P174" s="9">
        <v>1.8503000000000001</v>
      </c>
      <c r="Q174" s="9">
        <v>6.6475999999999997</v>
      </c>
      <c r="R174" s="9">
        <v>4.3784000000000001</v>
      </c>
      <c r="S174" s="9">
        <v>4.8514999999999997</v>
      </c>
      <c r="T174" s="9">
        <v>4.0862999999999996</v>
      </c>
      <c r="U174" s="9">
        <v>4.1661999999999999</v>
      </c>
      <c r="Y174" s="10">
        <f t="shared" si="24"/>
        <v>1.0385199999999999</v>
      </c>
      <c r="Z174" s="11">
        <f t="shared" si="25"/>
        <v>0.54879999999999995</v>
      </c>
      <c r="AA174" s="11">
        <f t="shared" si="26"/>
        <v>1.8290999999999999</v>
      </c>
      <c r="AB174" s="10">
        <f t="shared" si="27"/>
        <v>2.1472799999999999</v>
      </c>
      <c r="AC174" s="11">
        <f t="shared" si="28"/>
        <v>1.6615</v>
      </c>
      <c r="AD174" s="11">
        <f t="shared" si="29"/>
        <v>3.31</v>
      </c>
      <c r="AE174" s="10">
        <f t="shared" si="30"/>
        <v>4.8259999999999996</v>
      </c>
      <c r="AF174" s="11">
        <f t="shared" si="31"/>
        <v>4.0862999999999996</v>
      </c>
      <c r="AG174" s="11">
        <f t="shared" si="32"/>
        <v>6.6475999999999997</v>
      </c>
    </row>
    <row r="175" spans="1:33" x14ac:dyDescent="0.3">
      <c r="A175" s="8">
        <v>2097</v>
      </c>
      <c r="G175" s="9">
        <v>1.8246</v>
      </c>
      <c r="H175" s="9">
        <v>0.64319999999999999</v>
      </c>
      <c r="I175" s="9">
        <v>0.53069999999999995</v>
      </c>
      <c r="J175" s="9">
        <v>0.98009999999999997</v>
      </c>
      <c r="K175" s="9">
        <v>1.1303000000000001</v>
      </c>
      <c r="L175" s="9">
        <v>3.3199000000000001</v>
      </c>
      <c r="M175" s="9">
        <v>1.7370000000000001</v>
      </c>
      <c r="N175" s="9">
        <v>2.0405000000000002</v>
      </c>
      <c r="O175" s="9">
        <v>1.8422000000000001</v>
      </c>
      <c r="P175" s="9">
        <v>1.8665</v>
      </c>
      <c r="Q175" s="9">
        <v>6.7202000000000002</v>
      </c>
      <c r="R175" s="9">
        <v>4.3238000000000003</v>
      </c>
      <c r="S175" s="9">
        <v>4.9417999999999997</v>
      </c>
      <c r="T175" s="9">
        <v>4.0929000000000002</v>
      </c>
      <c r="U175" s="9">
        <v>4.2643000000000004</v>
      </c>
      <c r="Y175" s="10">
        <f t="shared" si="24"/>
        <v>1.0217800000000001</v>
      </c>
      <c r="Z175" s="11">
        <f t="shared" si="25"/>
        <v>0.53069999999999995</v>
      </c>
      <c r="AA175" s="11">
        <f t="shared" si="26"/>
        <v>1.8246</v>
      </c>
      <c r="AB175" s="10">
        <f t="shared" si="27"/>
        <v>2.1612200000000001</v>
      </c>
      <c r="AC175" s="11">
        <f t="shared" si="28"/>
        <v>1.7370000000000001</v>
      </c>
      <c r="AD175" s="11">
        <f t="shared" si="29"/>
        <v>3.3199000000000001</v>
      </c>
      <c r="AE175" s="10">
        <f t="shared" si="30"/>
        <v>4.8686000000000007</v>
      </c>
      <c r="AF175" s="11">
        <f t="shared" si="31"/>
        <v>4.0929000000000002</v>
      </c>
      <c r="AG175" s="11">
        <f t="shared" si="32"/>
        <v>6.7202000000000002</v>
      </c>
    </row>
    <row r="176" spans="1:33" x14ac:dyDescent="0.3">
      <c r="A176" s="8">
        <v>2098</v>
      </c>
      <c r="G176" s="9">
        <v>1.7958000000000001</v>
      </c>
      <c r="H176" s="9">
        <v>0.64680000000000004</v>
      </c>
      <c r="I176" s="9">
        <v>0.54790000000000005</v>
      </c>
      <c r="J176" s="9">
        <v>0.99329999999999996</v>
      </c>
      <c r="K176" s="9">
        <v>1.1537999999999999</v>
      </c>
      <c r="L176" s="9">
        <v>3.3382000000000001</v>
      </c>
      <c r="M176" s="9">
        <v>1.6868000000000001</v>
      </c>
      <c r="N176" s="9">
        <v>2.0150999999999999</v>
      </c>
      <c r="O176" s="9">
        <v>1.8701000000000001</v>
      </c>
      <c r="P176" s="9">
        <v>1.8419000000000001</v>
      </c>
      <c r="Q176" s="9">
        <v>6.7881</v>
      </c>
      <c r="R176" s="9">
        <v>4.3029999999999999</v>
      </c>
      <c r="S176" s="9">
        <v>5.0514999999999999</v>
      </c>
      <c r="T176" s="9">
        <v>4.0987999999999998</v>
      </c>
      <c r="U176" s="9">
        <v>4.3846999999999996</v>
      </c>
      <c r="Y176" s="10">
        <f t="shared" si="24"/>
        <v>1.02752</v>
      </c>
      <c r="Z176" s="11">
        <f t="shared" si="25"/>
        <v>0.54790000000000005</v>
      </c>
      <c r="AA176" s="11">
        <f t="shared" si="26"/>
        <v>1.7958000000000001</v>
      </c>
      <c r="AB176" s="10">
        <f t="shared" si="27"/>
        <v>2.1504200000000004</v>
      </c>
      <c r="AC176" s="11">
        <f t="shared" si="28"/>
        <v>1.6868000000000001</v>
      </c>
      <c r="AD176" s="11">
        <f t="shared" si="29"/>
        <v>3.3382000000000001</v>
      </c>
      <c r="AE176" s="10">
        <f t="shared" si="30"/>
        <v>4.9252200000000004</v>
      </c>
      <c r="AF176" s="11">
        <f t="shared" si="31"/>
        <v>4.0987999999999998</v>
      </c>
      <c r="AG176" s="11">
        <f t="shared" si="32"/>
        <v>6.7881</v>
      </c>
    </row>
    <row r="177" spans="1:33" x14ac:dyDescent="0.3">
      <c r="A177" s="8">
        <v>2099</v>
      </c>
      <c r="G177" s="9">
        <v>1.7692000000000001</v>
      </c>
      <c r="H177" s="9">
        <v>0.62649999999999995</v>
      </c>
      <c r="I177" s="9">
        <v>0.55889999999999995</v>
      </c>
      <c r="J177" s="9">
        <v>1.0415000000000001</v>
      </c>
      <c r="K177" s="9">
        <v>1.1767000000000001</v>
      </c>
      <c r="L177" s="9">
        <v>3.3374999999999999</v>
      </c>
      <c r="M177" s="9">
        <v>1.6348</v>
      </c>
      <c r="N177" s="9">
        <v>1.8806</v>
      </c>
      <c r="O177" s="9">
        <v>1.8180000000000001</v>
      </c>
      <c r="P177" s="9">
        <v>1.8774</v>
      </c>
      <c r="Q177" s="9">
        <v>6.8940999999999999</v>
      </c>
      <c r="R177" s="9">
        <v>4.306</v>
      </c>
      <c r="S177" s="9">
        <v>5.1383000000000001</v>
      </c>
      <c r="T177" s="9">
        <v>4.1810999999999998</v>
      </c>
      <c r="U177" s="9">
        <v>4.3707000000000003</v>
      </c>
      <c r="Y177" s="10">
        <f t="shared" si="24"/>
        <v>1.0345600000000001</v>
      </c>
      <c r="Z177" s="11">
        <f t="shared" si="25"/>
        <v>0.55889999999999995</v>
      </c>
      <c r="AA177" s="11">
        <f t="shared" si="26"/>
        <v>1.7692000000000001</v>
      </c>
      <c r="AB177" s="10">
        <f t="shared" si="27"/>
        <v>2.1096599999999999</v>
      </c>
      <c r="AC177" s="11">
        <f t="shared" si="28"/>
        <v>1.6348</v>
      </c>
      <c r="AD177" s="11">
        <f t="shared" si="29"/>
        <v>3.3374999999999999</v>
      </c>
      <c r="AE177" s="10">
        <f t="shared" si="30"/>
        <v>4.97804</v>
      </c>
      <c r="AF177" s="11">
        <f t="shared" si="31"/>
        <v>4.1810999999999998</v>
      </c>
      <c r="AG177" s="11">
        <f t="shared" si="32"/>
        <v>6.8940999999999999</v>
      </c>
    </row>
    <row r="178" spans="1:33" x14ac:dyDescent="0.3">
      <c r="A178" s="8">
        <v>2100</v>
      </c>
      <c r="G178" s="9">
        <v>1.7552000000000001</v>
      </c>
      <c r="H178" s="9">
        <v>0.68700000000000006</v>
      </c>
      <c r="I178" s="9">
        <v>0.49580000000000002</v>
      </c>
      <c r="J178" s="9">
        <v>1.0561</v>
      </c>
      <c r="K178" s="9">
        <v>1.1173999999999999</v>
      </c>
      <c r="L178" s="9">
        <v>3.3929</v>
      </c>
      <c r="M178" s="9">
        <v>1.6551</v>
      </c>
      <c r="N178" s="9">
        <v>1.855</v>
      </c>
      <c r="O178" s="9">
        <v>1.7932999999999999</v>
      </c>
      <c r="P178" s="9">
        <v>1.9653</v>
      </c>
      <c r="Q178" s="9">
        <v>6.8935000000000004</v>
      </c>
      <c r="R178" s="9">
        <v>4.4756</v>
      </c>
      <c r="S178" s="9">
        <v>5.2282000000000002</v>
      </c>
      <c r="T178" s="9">
        <v>4.0888999999999998</v>
      </c>
      <c r="U178" s="9">
        <v>4.3152999999999997</v>
      </c>
      <c r="Y178" s="10">
        <f t="shared" si="24"/>
        <v>1.0223</v>
      </c>
      <c r="Z178" s="11">
        <f t="shared" si="25"/>
        <v>0.49580000000000002</v>
      </c>
      <c r="AA178" s="11">
        <f t="shared" si="26"/>
        <v>1.7552000000000001</v>
      </c>
      <c r="AB178" s="10">
        <f t="shared" si="27"/>
        <v>2.13232</v>
      </c>
      <c r="AC178" s="11">
        <f t="shared" si="28"/>
        <v>1.6551</v>
      </c>
      <c r="AD178" s="11">
        <f t="shared" si="29"/>
        <v>3.3929</v>
      </c>
      <c r="AE178" s="10">
        <f t="shared" si="30"/>
        <v>5.0003000000000002</v>
      </c>
      <c r="AF178" s="11">
        <f t="shared" si="31"/>
        <v>4.0888999999999998</v>
      </c>
      <c r="AG178" s="11">
        <f t="shared" si="32"/>
        <v>6.8935000000000004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78"/>
  <sheetViews>
    <sheetView showGridLines="0" workbookViewId="0"/>
  </sheetViews>
  <sheetFormatPr baseColWidth="10" defaultColWidth="8.88671875" defaultRowHeight="14.4" x14ac:dyDescent="0.3"/>
  <cols>
    <col min="1" max="1" width="8" customWidth="1"/>
    <col min="2" max="33" width="16" customWidth="1"/>
  </cols>
  <sheetData>
    <row r="1" spans="1:1" ht="17.399999999999999" x14ac:dyDescent="0.3">
      <c r="A1" s="1" t="s">
        <v>66</v>
      </c>
    </row>
    <row r="2" spans="1:1" x14ac:dyDescent="0.3">
      <c r="A2" s="2" t="s">
        <v>32</v>
      </c>
    </row>
    <row r="27" spans="1:33" ht="42" customHeight="1" x14ac:dyDescent="0.3">
      <c r="A27" s="5" t="s">
        <v>33</v>
      </c>
      <c r="B27" s="5" t="s">
        <v>34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40</v>
      </c>
      <c r="I27" s="5" t="s">
        <v>41</v>
      </c>
      <c r="J27" s="5" t="s">
        <v>42</v>
      </c>
      <c r="K27" s="5" t="s">
        <v>43</v>
      </c>
      <c r="L27" s="5" t="s">
        <v>44</v>
      </c>
      <c r="M27" s="5" t="s">
        <v>45</v>
      </c>
      <c r="N27" s="5" t="s">
        <v>46</v>
      </c>
      <c r="O27" s="5" t="s">
        <v>47</v>
      </c>
      <c r="P27" s="5" t="s">
        <v>48</v>
      </c>
      <c r="Q27" s="5" t="s">
        <v>49</v>
      </c>
      <c r="R27" s="5" t="s">
        <v>50</v>
      </c>
      <c r="S27" s="5" t="s">
        <v>51</v>
      </c>
      <c r="T27" s="5" t="s">
        <v>52</v>
      </c>
      <c r="U27" s="5" t="s">
        <v>53</v>
      </c>
      <c r="V27" s="5" t="s">
        <v>54</v>
      </c>
      <c r="W27" s="5" t="s">
        <v>55</v>
      </c>
      <c r="X27" s="5" t="s">
        <v>56</v>
      </c>
      <c r="Y27" s="5" t="s">
        <v>57</v>
      </c>
      <c r="Z27" s="5" t="s">
        <v>58</v>
      </c>
      <c r="AA27" s="5" t="s">
        <v>59</v>
      </c>
      <c r="AB27" s="5" t="s">
        <v>60</v>
      </c>
      <c r="AC27" s="5" t="s">
        <v>61</v>
      </c>
      <c r="AD27" s="5" t="s">
        <v>62</v>
      </c>
      <c r="AE27" s="5" t="s">
        <v>63</v>
      </c>
      <c r="AF27" s="5" t="s">
        <v>64</v>
      </c>
      <c r="AG27" s="5" t="s">
        <v>65</v>
      </c>
    </row>
    <row r="28" spans="1:33" x14ac:dyDescent="0.3">
      <c r="A28" s="8">
        <v>1950</v>
      </c>
      <c r="B28" s="13">
        <v>5.4622999999999999</v>
      </c>
      <c r="C28" s="13">
        <v>9.8890999999999991</v>
      </c>
      <c r="D28" s="13">
        <v>-3.6206</v>
      </c>
      <c r="E28" s="13">
        <v>-1.6102000000000001</v>
      </c>
      <c r="F28" s="13">
        <v>1.6681999999999999</v>
      </c>
      <c r="V28" s="14">
        <f t="shared" ref="V28:V59" si="0">AVERAGE(B28:F28)</f>
        <v>2.3577599999999999</v>
      </c>
      <c r="W28" s="15">
        <f t="shared" ref="W28:W59" si="1">MIN(B28:F28)</f>
        <v>-3.6206</v>
      </c>
      <c r="X28" s="15">
        <f t="shared" ref="X28:X59" si="2">MAX(B28:F28)</f>
        <v>9.8890999999999991</v>
      </c>
    </row>
    <row r="29" spans="1:33" x14ac:dyDescent="0.3">
      <c r="A29" s="8">
        <v>1951</v>
      </c>
      <c r="B29" s="13">
        <v>6.0133000000000001</v>
      </c>
      <c r="C29" s="13">
        <v>8.6111000000000004</v>
      </c>
      <c r="D29" s="13">
        <v>-1.8493999999999999</v>
      </c>
      <c r="E29" s="13">
        <v>-3.181</v>
      </c>
      <c r="F29" s="13">
        <v>2.0842000000000001</v>
      </c>
      <c r="V29" s="14">
        <f t="shared" si="0"/>
        <v>2.3356400000000002</v>
      </c>
      <c r="W29" s="15">
        <f t="shared" si="1"/>
        <v>-3.181</v>
      </c>
      <c r="X29" s="15">
        <f t="shared" si="2"/>
        <v>8.6111000000000004</v>
      </c>
    </row>
    <row r="30" spans="1:33" x14ac:dyDescent="0.3">
      <c r="A30" s="8">
        <v>1952</v>
      </c>
      <c r="B30" s="13">
        <v>6.5010000000000003</v>
      </c>
      <c r="C30" s="13">
        <v>7.3620999999999999</v>
      </c>
      <c r="D30" s="13">
        <v>-1.6959</v>
      </c>
      <c r="E30" s="13">
        <v>-3.6610999999999998</v>
      </c>
      <c r="F30" s="13">
        <v>3.5464000000000002</v>
      </c>
      <c r="V30" s="14">
        <f t="shared" si="0"/>
        <v>2.4104999999999999</v>
      </c>
      <c r="W30" s="15">
        <f t="shared" si="1"/>
        <v>-3.6610999999999998</v>
      </c>
      <c r="X30" s="15">
        <f t="shared" si="2"/>
        <v>7.3620999999999999</v>
      </c>
    </row>
    <row r="31" spans="1:33" x14ac:dyDescent="0.3">
      <c r="A31" s="8">
        <v>1953</v>
      </c>
      <c r="B31" s="13">
        <v>4.6982999999999997</v>
      </c>
      <c r="C31" s="13">
        <v>5.4398999999999997</v>
      </c>
      <c r="D31" s="13">
        <v>-2.1669999999999998</v>
      </c>
      <c r="E31" s="13">
        <v>-6.1952999999999996</v>
      </c>
      <c r="F31" s="13">
        <v>3.0781999999999998</v>
      </c>
      <c r="V31" s="14">
        <f t="shared" si="0"/>
        <v>0.97082000000000002</v>
      </c>
      <c r="W31" s="15">
        <f t="shared" si="1"/>
        <v>-6.1952999999999996</v>
      </c>
      <c r="X31" s="15">
        <f t="shared" si="2"/>
        <v>5.4398999999999997</v>
      </c>
    </row>
    <row r="32" spans="1:33" x14ac:dyDescent="0.3">
      <c r="A32" s="8">
        <v>1954</v>
      </c>
      <c r="B32" s="13">
        <v>3.6823000000000001</v>
      </c>
      <c r="C32" s="13">
        <v>3.4777</v>
      </c>
      <c r="D32" s="13">
        <v>-4.3944000000000001</v>
      </c>
      <c r="E32" s="13">
        <v>-7.7272999999999996</v>
      </c>
      <c r="F32" s="13">
        <v>3.0297999999999998</v>
      </c>
      <c r="V32" s="14">
        <f t="shared" si="0"/>
        <v>-0.38637999999999995</v>
      </c>
      <c r="W32" s="15">
        <f t="shared" si="1"/>
        <v>-7.7272999999999996</v>
      </c>
      <c r="X32" s="15">
        <f t="shared" si="2"/>
        <v>3.6823000000000001</v>
      </c>
    </row>
    <row r="33" spans="1:24" x14ac:dyDescent="0.3">
      <c r="A33" s="8">
        <v>1955</v>
      </c>
      <c r="B33" s="13">
        <v>3.5503999999999998</v>
      </c>
      <c r="C33" s="13">
        <v>6.0909000000000004</v>
      </c>
      <c r="D33" s="13">
        <v>-2.6355</v>
      </c>
      <c r="E33" s="13">
        <v>-7.5149999999999997</v>
      </c>
      <c r="F33" s="13">
        <v>3.5099</v>
      </c>
      <c r="V33" s="14">
        <f t="shared" si="0"/>
        <v>0.60014000000000023</v>
      </c>
      <c r="W33" s="15">
        <f t="shared" si="1"/>
        <v>-7.5149999999999997</v>
      </c>
      <c r="X33" s="15">
        <f t="shared" si="2"/>
        <v>6.0909000000000004</v>
      </c>
    </row>
    <row r="34" spans="1:24" x14ac:dyDescent="0.3">
      <c r="A34" s="8">
        <v>1956</v>
      </c>
      <c r="B34" s="13">
        <v>3.1413000000000002</v>
      </c>
      <c r="C34" s="13">
        <v>4.9787999999999997</v>
      </c>
      <c r="D34" s="13">
        <v>-3.2322000000000002</v>
      </c>
      <c r="E34" s="13">
        <v>-6.8207000000000004</v>
      </c>
      <c r="F34" s="13">
        <v>1.9982</v>
      </c>
      <c r="V34" s="14">
        <f t="shared" si="0"/>
        <v>1.3079999999999935E-2</v>
      </c>
      <c r="W34" s="15">
        <f t="shared" si="1"/>
        <v>-6.8207000000000004</v>
      </c>
      <c r="X34" s="15">
        <f t="shared" si="2"/>
        <v>4.9787999999999997</v>
      </c>
    </row>
    <row r="35" spans="1:24" x14ac:dyDescent="0.3">
      <c r="A35" s="8">
        <v>1957</v>
      </c>
      <c r="B35" s="13">
        <v>2.7658</v>
      </c>
      <c r="C35" s="13">
        <v>1.3521000000000001</v>
      </c>
      <c r="D35" s="13">
        <v>0.1784</v>
      </c>
      <c r="E35" s="13">
        <v>-7.7629000000000001</v>
      </c>
      <c r="F35" s="13">
        <v>2.8262999999999998</v>
      </c>
      <c r="V35" s="14">
        <f t="shared" si="0"/>
        <v>-0.12805999999999998</v>
      </c>
      <c r="W35" s="15">
        <f t="shared" si="1"/>
        <v>-7.7629000000000001</v>
      </c>
      <c r="X35" s="15">
        <f t="shared" si="2"/>
        <v>2.8262999999999998</v>
      </c>
    </row>
    <row r="36" spans="1:24" x14ac:dyDescent="0.3">
      <c r="A36" s="8">
        <v>1958</v>
      </c>
      <c r="B36" s="13">
        <v>3.137</v>
      </c>
      <c r="C36" s="13">
        <v>2.6778</v>
      </c>
      <c r="D36" s="13">
        <v>1.3385</v>
      </c>
      <c r="E36" s="13">
        <v>-7.274</v>
      </c>
      <c r="F36" s="13">
        <v>3.4893999999999998</v>
      </c>
      <c r="V36" s="14">
        <f t="shared" si="0"/>
        <v>0.67373999999999989</v>
      </c>
      <c r="W36" s="15">
        <f t="shared" si="1"/>
        <v>-7.274</v>
      </c>
      <c r="X36" s="15">
        <f t="shared" si="2"/>
        <v>3.4893999999999998</v>
      </c>
    </row>
    <row r="37" spans="1:24" x14ac:dyDescent="0.3">
      <c r="A37" s="8">
        <v>1959</v>
      </c>
      <c r="B37" s="13">
        <v>3.9100999999999999</v>
      </c>
      <c r="C37" s="13">
        <v>3.9773000000000001</v>
      </c>
      <c r="D37" s="13">
        <v>1.2248000000000001</v>
      </c>
      <c r="E37" s="13">
        <v>-7.0686</v>
      </c>
      <c r="F37" s="13">
        <v>3.1301000000000001</v>
      </c>
      <c r="V37" s="14">
        <f t="shared" si="0"/>
        <v>1.03474</v>
      </c>
      <c r="W37" s="15">
        <f t="shared" si="1"/>
        <v>-7.0686</v>
      </c>
      <c r="X37" s="15">
        <f t="shared" si="2"/>
        <v>3.9773000000000001</v>
      </c>
    </row>
    <row r="38" spans="1:24" x14ac:dyDescent="0.3">
      <c r="A38" s="8">
        <v>1960</v>
      </c>
      <c r="B38" s="13">
        <v>4.8856000000000002</v>
      </c>
      <c r="C38" s="13">
        <v>6.3120000000000003</v>
      </c>
      <c r="D38" s="13">
        <v>-0.2382</v>
      </c>
      <c r="E38" s="13">
        <v>-6.3056000000000001</v>
      </c>
      <c r="F38" s="13">
        <v>3.0457000000000001</v>
      </c>
      <c r="V38" s="14">
        <f t="shared" si="0"/>
        <v>1.5399</v>
      </c>
      <c r="W38" s="15">
        <f t="shared" si="1"/>
        <v>-6.3056000000000001</v>
      </c>
      <c r="X38" s="15">
        <f t="shared" si="2"/>
        <v>6.3120000000000003</v>
      </c>
    </row>
    <row r="39" spans="1:24" x14ac:dyDescent="0.3">
      <c r="A39" s="8">
        <v>1961</v>
      </c>
      <c r="B39" s="13">
        <v>4.6551999999999998</v>
      </c>
      <c r="C39" s="13">
        <v>6.0591999999999997</v>
      </c>
      <c r="D39" s="13">
        <v>-2.2610999999999999</v>
      </c>
      <c r="E39" s="13">
        <v>-3.7469999999999999</v>
      </c>
      <c r="F39" s="13">
        <v>1.2528999999999999</v>
      </c>
      <c r="V39" s="14">
        <f t="shared" si="0"/>
        <v>1.1918399999999998</v>
      </c>
      <c r="W39" s="15">
        <f t="shared" si="1"/>
        <v>-3.7469999999999999</v>
      </c>
      <c r="X39" s="15">
        <f t="shared" si="2"/>
        <v>6.0591999999999997</v>
      </c>
    </row>
    <row r="40" spans="1:24" x14ac:dyDescent="0.3">
      <c r="A40" s="8">
        <v>1962</v>
      </c>
      <c r="B40" s="13">
        <v>4.4474999999999998</v>
      </c>
      <c r="C40" s="13">
        <v>4.8628999999999998</v>
      </c>
      <c r="D40" s="13">
        <v>-1.9043000000000001</v>
      </c>
      <c r="E40" s="13">
        <v>-3.8856999999999999</v>
      </c>
      <c r="F40" s="13">
        <v>-0.52129999999999999</v>
      </c>
      <c r="V40" s="14">
        <f t="shared" si="0"/>
        <v>0.59981999999999991</v>
      </c>
      <c r="W40" s="15">
        <f t="shared" si="1"/>
        <v>-3.8856999999999999</v>
      </c>
      <c r="X40" s="15">
        <f t="shared" si="2"/>
        <v>4.8628999999999998</v>
      </c>
    </row>
    <row r="41" spans="1:24" x14ac:dyDescent="0.3">
      <c r="A41" s="8">
        <v>1963</v>
      </c>
      <c r="B41" s="13">
        <v>4.7952000000000004</v>
      </c>
      <c r="C41" s="13">
        <v>6.3734000000000002</v>
      </c>
      <c r="D41" s="13">
        <v>-2.0880999999999998</v>
      </c>
      <c r="E41" s="13">
        <v>-2.3879999999999999</v>
      </c>
      <c r="F41" s="13">
        <v>0.1027</v>
      </c>
      <c r="V41" s="14">
        <f t="shared" si="0"/>
        <v>1.35904</v>
      </c>
      <c r="W41" s="15">
        <f t="shared" si="1"/>
        <v>-2.3879999999999999</v>
      </c>
      <c r="X41" s="15">
        <f t="shared" si="2"/>
        <v>6.3734000000000002</v>
      </c>
    </row>
    <row r="42" spans="1:24" x14ac:dyDescent="0.3">
      <c r="A42" s="8">
        <v>1964</v>
      </c>
      <c r="B42" s="13">
        <v>5.8966000000000003</v>
      </c>
      <c r="C42" s="13">
        <v>7.7332999999999998</v>
      </c>
      <c r="D42" s="13">
        <v>-1.0482</v>
      </c>
      <c r="E42" s="13">
        <v>-8.6499999999999994E-2</v>
      </c>
      <c r="F42" s="13">
        <v>0.64290000000000003</v>
      </c>
      <c r="V42" s="14">
        <f t="shared" si="0"/>
        <v>2.6276200000000003</v>
      </c>
      <c r="W42" s="15">
        <f t="shared" si="1"/>
        <v>-1.0482</v>
      </c>
      <c r="X42" s="15">
        <f t="shared" si="2"/>
        <v>7.7332999999999998</v>
      </c>
    </row>
    <row r="43" spans="1:24" x14ac:dyDescent="0.3">
      <c r="A43" s="8">
        <v>1965</v>
      </c>
      <c r="B43" s="13">
        <v>5.5456000000000003</v>
      </c>
      <c r="C43" s="13">
        <v>5.2812000000000001</v>
      </c>
      <c r="D43" s="13">
        <v>-0.39489999999999997</v>
      </c>
      <c r="E43" s="13">
        <v>-0.38400000000000001</v>
      </c>
      <c r="F43" s="13">
        <v>1.1575</v>
      </c>
      <c r="V43" s="14">
        <f t="shared" si="0"/>
        <v>2.2410800000000002</v>
      </c>
      <c r="W43" s="15">
        <f t="shared" si="1"/>
        <v>-0.39489999999999997</v>
      </c>
      <c r="X43" s="15">
        <f t="shared" si="2"/>
        <v>5.5456000000000003</v>
      </c>
    </row>
    <row r="44" spans="1:24" x14ac:dyDescent="0.3">
      <c r="A44" s="8">
        <v>1966</v>
      </c>
      <c r="B44" s="13">
        <v>7.5063000000000004</v>
      </c>
      <c r="C44" s="13">
        <v>8.9405000000000001</v>
      </c>
      <c r="D44" s="13">
        <v>0.4511</v>
      </c>
      <c r="E44" s="13">
        <v>-0.73660000000000003</v>
      </c>
      <c r="F44" s="13">
        <v>2.1949000000000001</v>
      </c>
      <c r="V44" s="14">
        <f t="shared" si="0"/>
        <v>3.6712400000000001</v>
      </c>
      <c r="W44" s="15">
        <f t="shared" si="1"/>
        <v>-0.73660000000000003</v>
      </c>
      <c r="X44" s="15">
        <f t="shared" si="2"/>
        <v>8.9405000000000001</v>
      </c>
    </row>
    <row r="45" spans="1:24" x14ac:dyDescent="0.3">
      <c r="A45" s="8">
        <v>1967</v>
      </c>
      <c r="B45" s="13">
        <v>6.8144</v>
      </c>
      <c r="C45" s="13">
        <v>10.0764</v>
      </c>
      <c r="D45" s="13">
        <v>-0.57889999999999997</v>
      </c>
      <c r="E45" s="13">
        <v>0.75790000000000002</v>
      </c>
      <c r="F45" s="13">
        <v>2.7593999999999999</v>
      </c>
      <c r="V45" s="14">
        <f t="shared" si="0"/>
        <v>3.9658399999999991</v>
      </c>
      <c r="W45" s="15">
        <f t="shared" si="1"/>
        <v>-0.57889999999999997</v>
      </c>
      <c r="X45" s="15">
        <f t="shared" si="2"/>
        <v>10.0764</v>
      </c>
    </row>
    <row r="46" spans="1:24" x14ac:dyDescent="0.3">
      <c r="A46" s="8">
        <v>1968</v>
      </c>
      <c r="B46" s="13">
        <v>5.5132000000000003</v>
      </c>
      <c r="C46" s="13">
        <v>8.0419999999999998</v>
      </c>
      <c r="D46" s="13">
        <v>-3.2808000000000002</v>
      </c>
      <c r="E46" s="13">
        <v>0.76080000000000003</v>
      </c>
      <c r="F46" s="13">
        <v>1.5057</v>
      </c>
      <c r="V46" s="14">
        <f t="shared" si="0"/>
        <v>2.5081800000000003</v>
      </c>
      <c r="W46" s="15">
        <f t="shared" si="1"/>
        <v>-3.2808000000000002</v>
      </c>
      <c r="X46" s="15">
        <f t="shared" si="2"/>
        <v>8.0419999999999998</v>
      </c>
    </row>
    <row r="47" spans="1:24" x14ac:dyDescent="0.3">
      <c r="A47" s="8">
        <v>1969</v>
      </c>
      <c r="B47" s="13">
        <v>5.5831999999999997</v>
      </c>
      <c r="C47" s="13">
        <v>5.9366000000000003</v>
      </c>
      <c r="D47" s="13">
        <v>-3.2086999999999999</v>
      </c>
      <c r="E47" s="13">
        <v>-1.5363</v>
      </c>
      <c r="F47" s="13">
        <v>1.1983999999999999</v>
      </c>
      <c r="V47" s="14">
        <f t="shared" si="0"/>
        <v>1.5946400000000001</v>
      </c>
      <c r="W47" s="15">
        <f t="shared" si="1"/>
        <v>-3.2086999999999999</v>
      </c>
      <c r="X47" s="15">
        <f t="shared" si="2"/>
        <v>5.9366000000000003</v>
      </c>
    </row>
    <row r="48" spans="1:24" x14ac:dyDescent="0.3">
      <c r="A48" s="8">
        <v>1970</v>
      </c>
      <c r="B48" s="13">
        <v>6.8784999999999998</v>
      </c>
      <c r="C48" s="13">
        <v>4.1593999999999998</v>
      </c>
      <c r="D48" s="13">
        <v>-1.2267999999999999</v>
      </c>
      <c r="E48" s="13">
        <v>-0.72499999999999998</v>
      </c>
      <c r="F48" s="13">
        <v>-0.62829999999999997</v>
      </c>
      <c r="V48" s="14">
        <f t="shared" si="0"/>
        <v>1.6915600000000002</v>
      </c>
      <c r="W48" s="15">
        <f t="shared" si="1"/>
        <v>-1.2267999999999999</v>
      </c>
      <c r="X48" s="15">
        <f t="shared" si="2"/>
        <v>6.8784999999999998</v>
      </c>
    </row>
    <row r="49" spans="1:24" x14ac:dyDescent="0.3">
      <c r="A49" s="8">
        <v>1971</v>
      </c>
      <c r="B49" s="13">
        <v>7.0484</v>
      </c>
      <c r="C49" s="13">
        <v>4.4455999999999998</v>
      </c>
      <c r="D49" s="13">
        <v>0.33729999999999999</v>
      </c>
      <c r="E49" s="13">
        <v>-0.65610000000000002</v>
      </c>
      <c r="F49" s="13">
        <v>0.59750000000000003</v>
      </c>
      <c r="V49" s="14">
        <f t="shared" si="0"/>
        <v>2.3545400000000001</v>
      </c>
      <c r="W49" s="15">
        <f t="shared" si="1"/>
        <v>-0.65610000000000002</v>
      </c>
      <c r="X49" s="15">
        <f t="shared" si="2"/>
        <v>7.0484</v>
      </c>
    </row>
    <row r="50" spans="1:24" x14ac:dyDescent="0.3">
      <c r="A50" s="8">
        <v>1972</v>
      </c>
      <c r="B50" s="13">
        <v>5.8888999999999996</v>
      </c>
      <c r="C50" s="13">
        <v>3.6596000000000002</v>
      </c>
      <c r="D50" s="13">
        <v>1.6292</v>
      </c>
      <c r="E50" s="13">
        <v>0.86350000000000005</v>
      </c>
      <c r="F50" s="13">
        <v>0.71109999999999995</v>
      </c>
      <c r="V50" s="14">
        <f t="shared" si="0"/>
        <v>2.5504600000000002</v>
      </c>
      <c r="W50" s="15">
        <f t="shared" si="1"/>
        <v>0.71109999999999995</v>
      </c>
      <c r="X50" s="15">
        <f t="shared" si="2"/>
        <v>5.8888999999999996</v>
      </c>
    </row>
    <row r="51" spans="1:24" x14ac:dyDescent="0.3">
      <c r="A51" s="8">
        <v>1973</v>
      </c>
      <c r="B51" s="13">
        <v>7.2869000000000002</v>
      </c>
      <c r="C51" s="13">
        <v>2.4112</v>
      </c>
      <c r="D51" s="13">
        <v>0.38080000000000003</v>
      </c>
      <c r="E51" s="13">
        <v>1.3548</v>
      </c>
      <c r="F51" s="13">
        <v>-1.2744</v>
      </c>
      <c r="V51" s="14">
        <f t="shared" si="0"/>
        <v>2.0318600000000004</v>
      </c>
      <c r="W51" s="15">
        <f t="shared" si="1"/>
        <v>-1.2744</v>
      </c>
      <c r="X51" s="15">
        <f t="shared" si="2"/>
        <v>7.2869000000000002</v>
      </c>
    </row>
    <row r="52" spans="1:24" x14ac:dyDescent="0.3">
      <c r="A52" s="8">
        <v>1974</v>
      </c>
      <c r="B52" s="13">
        <v>7.4175000000000004</v>
      </c>
      <c r="C52" s="13">
        <v>2.6953</v>
      </c>
      <c r="D52" s="13">
        <v>0.84150000000000003</v>
      </c>
      <c r="E52" s="13">
        <v>1.6055999999999999</v>
      </c>
      <c r="F52" s="13">
        <v>-1.1155999999999999</v>
      </c>
      <c r="V52" s="14">
        <f t="shared" si="0"/>
        <v>2.2888599999999997</v>
      </c>
      <c r="W52" s="15">
        <f t="shared" si="1"/>
        <v>-1.1155999999999999</v>
      </c>
      <c r="X52" s="15">
        <f t="shared" si="2"/>
        <v>7.4175000000000004</v>
      </c>
    </row>
    <row r="53" spans="1:24" x14ac:dyDescent="0.3">
      <c r="A53" s="8">
        <v>1975</v>
      </c>
      <c r="B53" s="13">
        <v>7.4873000000000003</v>
      </c>
      <c r="C53" s="13">
        <v>5.2058999999999997</v>
      </c>
      <c r="D53" s="13">
        <v>-1.3432999999999999</v>
      </c>
      <c r="E53" s="13">
        <v>2.4834000000000001</v>
      </c>
      <c r="F53" s="13">
        <v>-1.53</v>
      </c>
      <c r="V53" s="14">
        <f t="shared" si="0"/>
        <v>2.4606600000000003</v>
      </c>
      <c r="W53" s="15">
        <f t="shared" si="1"/>
        <v>-1.53</v>
      </c>
      <c r="X53" s="15">
        <f t="shared" si="2"/>
        <v>7.4873000000000003</v>
      </c>
    </row>
    <row r="54" spans="1:24" x14ac:dyDescent="0.3">
      <c r="A54" s="8">
        <v>1976</v>
      </c>
      <c r="B54" s="13">
        <v>6.0075000000000003</v>
      </c>
      <c r="C54" s="13">
        <v>1.0144</v>
      </c>
      <c r="D54" s="13">
        <v>-2.3382000000000001</v>
      </c>
      <c r="E54" s="13">
        <v>3.0968</v>
      </c>
      <c r="F54" s="13">
        <v>-0.72799999999999998</v>
      </c>
      <c r="V54" s="14">
        <f t="shared" si="0"/>
        <v>1.4105000000000001</v>
      </c>
      <c r="W54" s="15">
        <f t="shared" si="1"/>
        <v>-2.3382000000000001</v>
      </c>
      <c r="X54" s="15">
        <f t="shared" si="2"/>
        <v>6.0075000000000003</v>
      </c>
    </row>
    <row r="55" spans="1:24" x14ac:dyDescent="0.3">
      <c r="A55" s="8">
        <v>1977</v>
      </c>
      <c r="B55" s="13">
        <v>5.7526999999999999</v>
      </c>
      <c r="C55" s="13">
        <v>0.33829999999999999</v>
      </c>
      <c r="D55" s="13">
        <v>-2.0295000000000001</v>
      </c>
      <c r="E55" s="13">
        <v>2.4327999999999999</v>
      </c>
      <c r="F55" s="13">
        <v>-1.0960000000000001</v>
      </c>
      <c r="V55" s="14">
        <f t="shared" si="0"/>
        <v>1.0796600000000001</v>
      </c>
      <c r="W55" s="15">
        <f t="shared" si="1"/>
        <v>-2.0295000000000001</v>
      </c>
      <c r="X55" s="15">
        <f t="shared" si="2"/>
        <v>5.7526999999999999</v>
      </c>
    </row>
    <row r="56" spans="1:24" x14ac:dyDescent="0.3">
      <c r="A56" s="8">
        <v>1978</v>
      </c>
      <c r="B56" s="13">
        <v>5.53</v>
      </c>
      <c r="C56" s="13">
        <v>2.7561</v>
      </c>
      <c r="D56" s="13">
        <v>-0.1928</v>
      </c>
      <c r="E56" s="13">
        <v>0.52429999999999999</v>
      </c>
      <c r="F56" s="13">
        <v>-1.4313</v>
      </c>
      <c r="V56" s="14">
        <f t="shared" si="0"/>
        <v>1.4372600000000002</v>
      </c>
      <c r="W56" s="15">
        <f t="shared" si="1"/>
        <v>-1.4313</v>
      </c>
      <c r="X56" s="15">
        <f t="shared" si="2"/>
        <v>5.53</v>
      </c>
    </row>
    <row r="57" spans="1:24" x14ac:dyDescent="0.3">
      <c r="A57" s="8">
        <v>1979</v>
      </c>
      <c r="B57" s="13">
        <v>4.2803000000000004</v>
      </c>
      <c r="C57" s="13">
        <v>3.411</v>
      </c>
      <c r="D57" s="13">
        <v>-0.8397</v>
      </c>
      <c r="E57" s="13">
        <v>1.7535000000000001</v>
      </c>
      <c r="F57" s="13">
        <v>-2.1112000000000002</v>
      </c>
      <c r="V57" s="14">
        <f t="shared" si="0"/>
        <v>1.29878</v>
      </c>
      <c r="W57" s="15">
        <f t="shared" si="1"/>
        <v>-2.1112000000000002</v>
      </c>
      <c r="X57" s="15">
        <f t="shared" si="2"/>
        <v>4.2803000000000004</v>
      </c>
    </row>
    <row r="58" spans="1:24" x14ac:dyDescent="0.3">
      <c r="A58" s="8">
        <v>1980</v>
      </c>
      <c r="B58" s="13">
        <v>3.6882000000000001</v>
      </c>
      <c r="C58" s="13">
        <v>0.29930000000000001</v>
      </c>
      <c r="D58" s="13">
        <v>-3.1019000000000001</v>
      </c>
      <c r="E58" s="13">
        <v>2.2079</v>
      </c>
      <c r="F58" s="13">
        <v>-1.8016000000000001</v>
      </c>
      <c r="V58" s="14">
        <f t="shared" si="0"/>
        <v>0.25838</v>
      </c>
      <c r="W58" s="15">
        <f t="shared" si="1"/>
        <v>-3.1019000000000001</v>
      </c>
      <c r="X58" s="15">
        <f t="shared" si="2"/>
        <v>3.6882000000000001</v>
      </c>
    </row>
    <row r="59" spans="1:24" x14ac:dyDescent="0.3">
      <c r="A59" s="8">
        <v>1981</v>
      </c>
      <c r="B59" s="13">
        <v>2.3942999999999999</v>
      </c>
      <c r="C59" s="13">
        <v>0.80530000000000002</v>
      </c>
      <c r="D59" s="13">
        <v>-4.4621000000000004</v>
      </c>
      <c r="E59" s="13">
        <v>0.55310000000000004</v>
      </c>
      <c r="F59" s="13">
        <v>-2.0102000000000002</v>
      </c>
      <c r="V59" s="14">
        <f t="shared" si="0"/>
        <v>-0.54392000000000018</v>
      </c>
      <c r="W59" s="15">
        <f t="shared" si="1"/>
        <v>-4.4621000000000004</v>
      </c>
      <c r="X59" s="15">
        <f t="shared" si="2"/>
        <v>2.3942999999999999</v>
      </c>
    </row>
    <row r="60" spans="1:24" x14ac:dyDescent="0.3">
      <c r="A60" s="8">
        <v>1982</v>
      </c>
      <c r="B60" s="13">
        <v>6.2603</v>
      </c>
      <c r="C60" s="13">
        <v>1.5078</v>
      </c>
      <c r="D60" s="13">
        <v>-3.7490000000000001</v>
      </c>
      <c r="E60" s="13">
        <v>0.46060000000000001</v>
      </c>
      <c r="F60" s="13">
        <v>-2.5236999999999998</v>
      </c>
      <c r="V60" s="14">
        <f t="shared" ref="V60:V92" si="3">AVERAGE(B60:F60)</f>
        <v>0.3912000000000001</v>
      </c>
      <c r="W60" s="15">
        <f t="shared" ref="W60:W92" si="4">MIN(B60:F60)</f>
        <v>-3.7490000000000001</v>
      </c>
      <c r="X60" s="15">
        <f t="shared" ref="X60:X92" si="5">MAX(B60:F60)</f>
        <v>6.2603</v>
      </c>
    </row>
    <row r="61" spans="1:24" x14ac:dyDescent="0.3">
      <c r="A61" s="8">
        <v>1983</v>
      </c>
      <c r="B61" s="13">
        <v>6.5035999999999996</v>
      </c>
      <c r="C61" s="13">
        <v>2.2511999999999999</v>
      </c>
      <c r="D61" s="13">
        <v>-1.9675</v>
      </c>
      <c r="E61" s="13">
        <v>-0.7369</v>
      </c>
      <c r="F61" s="13">
        <v>-1.5337000000000001</v>
      </c>
      <c r="V61" s="14">
        <f t="shared" si="3"/>
        <v>0.9033399999999997</v>
      </c>
      <c r="W61" s="15">
        <f t="shared" si="4"/>
        <v>-1.9675</v>
      </c>
      <c r="X61" s="15">
        <f t="shared" si="5"/>
        <v>6.5035999999999996</v>
      </c>
    </row>
    <row r="62" spans="1:24" x14ac:dyDescent="0.3">
      <c r="A62" s="8">
        <v>1984</v>
      </c>
      <c r="B62" s="13">
        <v>5.9779999999999998</v>
      </c>
      <c r="C62" s="13">
        <v>1.8191999999999999</v>
      </c>
      <c r="D62" s="13">
        <v>-3.4990999999999999</v>
      </c>
      <c r="E62" s="13">
        <v>0.43759999999999999</v>
      </c>
      <c r="F62" s="13">
        <v>-3.2229000000000001</v>
      </c>
      <c r="V62" s="14">
        <f t="shared" si="3"/>
        <v>0.30255999999999988</v>
      </c>
      <c r="W62" s="15">
        <f t="shared" si="4"/>
        <v>-3.4990999999999999</v>
      </c>
      <c r="X62" s="15">
        <f t="shared" si="5"/>
        <v>5.9779999999999998</v>
      </c>
    </row>
    <row r="63" spans="1:24" x14ac:dyDescent="0.3">
      <c r="A63" s="8">
        <v>1985</v>
      </c>
      <c r="B63" s="13">
        <v>4.5427999999999997</v>
      </c>
      <c r="C63" s="13">
        <v>-0.43330000000000002</v>
      </c>
      <c r="D63" s="13">
        <v>-2.9072</v>
      </c>
      <c r="E63" s="13">
        <v>-0.20030000000000001</v>
      </c>
      <c r="F63" s="13">
        <v>-2.399</v>
      </c>
      <c r="V63" s="14">
        <f t="shared" si="3"/>
        <v>-0.27940000000000004</v>
      </c>
      <c r="W63" s="15">
        <f t="shared" si="4"/>
        <v>-2.9072</v>
      </c>
      <c r="X63" s="15">
        <f t="shared" si="5"/>
        <v>4.5427999999999997</v>
      </c>
    </row>
    <row r="64" spans="1:24" x14ac:dyDescent="0.3">
      <c r="A64" s="8">
        <v>1986</v>
      </c>
      <c r="B64" s="13">
        <v>3.3065000000000002</v>
      </c>
      <c r="C64" s="13">
        <v>1.2850999999999999</v>
      </c>
      <c r="D64" s="13">
        <v>-2.1337999999999999</v>
      </c>
      <c r="E64" s="13">
        <v>0.27850000000000003</v>
      </c>
      <c r="F64" s="13">
        <v>-3.9194</v>
      </c>
      <c r="V64" s="14">
        <f t="shared" si="3"/>
        <v>-0.23662</v>
      </c>
      <c r="W64" s="15">
        <f t="shared" si="4"/>
        <v>-3.9194</v>
      </c>
      <c r="X64" s="15">
        <f t="shared" si="5"/>
        <v>3.3065000000000002</v>
      </c>
    </row>
    <row r="65" spans="1:24" x14ac:dyDescent="0.3">
      <c r="A65" s="8">
        <v>1987</v>
      </c>
      <c r="B65" s="13">
        <v>3.9115000000000002</v>
      </c>
      <c r="C65" s="13">
        <v>3.2823000000000002</v>
      </c>
      <c r="D65" s="13">
        <v>-2.3086000000000002</v>
      </c>
      <c r="E65" s="13">
        <v>0.18970000000000001</v>
      </c>
      <c r="F65" s="13">
        <v>-2.1884999999999999</v>
      </c>
      <c r="V65" s="14">
        <f t="shared" si="3"/>
        <v>0.57728000000000013</v>
      </c>
      <c r="W65" s="15">
        <f t="shared" si="4"/>
        <v>-2.3086000000000002</v>
      </c>
      <c r="X65" s="15">
        <f t="shared" si="5"/>
        <v>3.9115000000000002</v>
      </c>
    </row>
    <row r="66" spans="1:24" x14ac:dyDescent="0.3">
      <c r="A66" s="8">
        <v>1988</v>
      </c>
      <c r="B66" s="13">
        <v>3.3567</v>
      </c>
      <c r="C66" s="13">
        <v>1.9867999999999999</v>
      </c>
      <c r="D66" s="13">
        <v>-2.2515999999999998</v>
      </c>
      <c r="E66" s="13">
        <v>2.1488</v>
      </c>
      <c r="F66" s="13">
        <v>-2.1663999999999999</v>
      </c>
      <c r="V66" s="14">
        <f t="shared" si="3"/>
        <v>0.61486000000000007</v>
      </c>
      <c r="W66" s="15">
        <f t="shared" si="4"/>
        <v>-2.2515999999999998</v>
      </c>
      <c r="X66" s="15">
        <f t="shared" si="5"/>
        <v>3.3567</v>
      </c>
    </row>
    <row r="67" spans="1:24" x14ac:dyDescent="0.3">
      <c r="A67" s="8">
        <v>1989</v>
      </c>
      <c r="B67" s="13">
        <v>2.8852000000000002</v>
      </c>
      <c r="C67" s="13">
        <v>3.1745999999999999</v>
      </c>
      <c r="D67" s="13">
        <v>-0.53849999999999998</v>
      </c>
      <c r="E67" s="13">
        <v>2.4365000000000001</v>
      </c>
      <c r="F67" s="13">
        <v>-2.4632999999999998</v>
      </c>
      <c r="V67" s="14">
        <f t="shared" si="3"/>
        <v>1.0989</v>
      </c>
      <c r="W67" s="15">
        <f t="shared" si="4"/>
        <v>-2.4632999999999998</v>
      </c>
      <c r="X67" s="15">
        <f t="shared" si="5"/>
        <v>3.1745999999999999</v>
      </c>
    </row>
    <row r="68" spans="1:24" x14ac:dyDescent="0.3">
      <c r="A68" s="8">
        <v>1990</v>
      </c>
      <c r="B68" s="13">
        <v>2.4203999999999999</v>
      </c>
      <c r="C68" s="13">
        <v>2.6351</v>
      </c>
      <c r="D68" s="13">
        <v>-9.6299999999999997E-2</v>
      </c>
      <c r="E68" s="13">
        <v>0.67930000000000001</v>
      </c>
      <c r="F68" s="13">
        <v>-0.32140000000000002</v>
      </c>
      <c r="V68" s="14">
        <f t="shared" si="3"/>
        <v>1.0634200000000003</v>
      </c>
      <c r="W68" s="15">
        <f t="shared" si="4"/>
        <v>-0.32140000000000002</v>
      </c>
      <c r="X68" s="15">
        <f t="shared" si="5"/>
        <v>2.6351</v>
      </c>
    </row>
    <row r="69" spans="1:24" x14ac:dyDescent="0.3">
      <c r="A69" s="8">
        <v>1991</v>
      </c>
      <c r="B69" s="13">
        <v>2.8029000000000002</v>
      </c>
      <c r="C69" s="13">
        <v>2.6214</v>
      </c>
      <c r="D69" s="13">
        <v>0.53559999999999997</v>
      </c>
      <c r="E69" s="13">
        <v>2.6726000000000001</v>
      </c>
      <c r="F69" s="13">
        <v>1.5845</v>
      </c>
      <c r="V69" s="14">
        <f t="shared" si="3"/>
        <v>2.0434000000000001</v>
      </c>
      <c r="W69" s="15">
        <f t="shared" si="4"/>
        <v>0.53559999999999997</v>
      </c>
      <c r="X69" s="15">
        <f t="shared" si="5"/>
        <v>2.8029000000000002</v>
      </c>
    </row>
    <row r="70" spans="1:24" x14ac:dyDescent="0.3">
      <c r="A70" s="8">
        <v>1992</v>
      </c>
      <c r="B70" s="13">
        <v>-1.8414999999999999</v>
      </c>
      <c r="C70" s="13">
        <v>3.4434</v>
      </c>
      <c r="D70" s="13">
        <v>-0.73219999999999996</v>
      </c>
      <c r="E70" s="13">
        <v>2.9340000000000002</v>
      </c>
      <c r="F70" s="13">
        <v>3.1568000000000001</v>
      </c>
      <c r="V70" s="14">
        <f t="shared" si="3"/>
        <v>1.3920999999999999</v>
      </c>
      <c r="W70" s="15">
        <f t="shared" si="4"/>
        <v>-1.8414999999999999</v>
      </c>
      <c r="X70" s="15">
        <f t="shared" si="5"/>
        <v>3.4434</v>
      </c>
    </row>
    <row r="71" spans="1:24" x14ac:dyDescent="0.3">
      <c r="A71" s="8">
        <v>1993</v>
      </c>
      <c r="B71" s="13">
        <v>-3.8058999999999998</v>
      </c>
      <c r="C71" s="13">
        <v>3.1758999999999999</v>
      </c>
      <c r="D71" s="13">
        <v>-0.59599999999999997</v>
      </c>
      <c r="E71" s="13">
        <v>3.8959000000000001</v>
      </c>
      <c r="F71" s="13">
        <v>3.4342999999999999</v>
      </c>
      <c r="V71" s="14">
        <f t="shared" si="3"/>
        <v>1.2208400000000001</v>
      </c>
      <c r="W71" s="15">
        <f t="shared" si="4"/>
        <v>-3.8058999999999998</v>
      </c>
      <c r="X71" s="15">
        <f t="shared" si="5"/>
        <v>3.8959000000000001</v>
      </c>
    </row>
    <row r="72" spans="1:24" x14ac:dyDescent="0.3">
      <c r="A72" s="8">
        <v>1994</v>
      </c>
      <c r="B72" s="13">
        <v>-4.8731</v>
      </c>
      <c r="C72" s="13">
        <v>2.1164000000000001</v>
      </c>
      <c r="D72" s="13">
        <v>0.1416</v>
      </c>
      <c r="E72" s="13">
        <v>1.6563000000000001</v>
      </c>
      <c r="F72" s="13">
        <v>4.5182000000000002</v>
      </c>
      <c r="V72" s="14">
        <f t="shared" si="3"/>
        <v>0.71188000000000007</v>
      </c>
      <c r="W72" s="15">
        <f t="shared" si="4"/>
        <v>-4.8731</v>
      </c>
      <c r="X72" s="15">
        <f t="shared" si="5"/>
        <v>4.5182000000000002</v>
      </c>
    </row>
    <row r="73" spans="1:24" x14ac:dyDescent="0.3">
      <c r="A73" s="8">
        <v>1995</v>
      </c>
      <c r="B73" s="13">
        <v>-3.3944000000000001</v>
      </c>
      <c r="C73" s="13">
        <v>3.6671</v>
      </c>
      <c r="D73" s="13">
        <v>2.1055999999999999</v>
      </c>
      <c r="E73" s="13">
        <v>1.7706999999999999</v>
      </c>
      <c r="F73" s="13">
        <v>3.4636</v>
      </c>
      <c r="V73" s="14">
        <f t="shared" si="3"/>
        <v>1.5225200000000001</v>
      </c>
      <c r="W73" s="15">
        <f t="shared" si="4"/>
        <v>-3.3944000000000001</v>
      </c>
      <c r="X73" s="15">
        <f t="shared" si="5"/>
        <v>3.6671</v>
      </c>
    </row>
    <row r="74" spans="1:24" x14ac:dyDescent="0.3">
      <c r="A74" s="8">
        <v>1996</v>
      </c>
      <c r="B74" s="13">
        <v>-1.1214</v>
      </c>
      <c r="C74" s="13">
        <v>1.67E-2</v>
      </c>
      <c r="D74" s="13">
        <v>2.4036</v>
      </c>
      <c r="E74" s="13">
        <v>0.93930000000000002</v>
      </c>
      <c r="F74" s="13">
        <v>6.1558000000000002</v>
      </c>
      <c r="V74" s="14">
        <f t="shared" si="3"/>
        <v>1.6788000000000001</v>
      </c>
      <c r="W74" s="15">
        <f t="shared" si="4"/>
        <v>-1.1214</v>
      </c>
      <c r="X74" s="15">
        <f t="shared" si="5"/>
        <v>6.1558000000000002</v>
      </c>
    </row>
    <row r="75" spans="1:24" x14ac:dyDescent="0.3">
      <c r="A75" s="8">
        <v>1997</v>
      </c>
      <c r="B75" s="13">
        <v>-1.3017000000000001</v>
      </c>
      <c r="C75" s="13">
        <v>-2.8418000000000001</v>
      </c>
      <c r="D75" s="13">
        <v>3.9054000000000002</v>
      </c>
      <c r="E75" s="13">
        <v>1.3068</v>
      </c>
      <c r="F75" s="13">
        <v>3.8932000000000002</v>
      </c>
      <c r="V75" s="14">
        <f t="shared" si="3"/>
        <v>0.99238000000000004</v>
      </c>
      <c r="W75" s="15">
        <f t="shared" si="4"/>
        <v>-2.8418000000000001</v>
      </c>
      <c r="X75" s="15">
        <f t="shared" si="5"/>
        <v>3.9054000000000002</v>
      </c>
    </row>
    <row r="76" spans="1:24" x14ac:dyDescent="0.3">
      <c r="A76" s="8">
        <v>1998</v>
      </c>
      <c r="B76" s="13">
        <v>-0.68620000000000003</v>
      </c>
      <c r="C76" s="13">
        <v>-2.3618999999999999</v>
      </c>
      <c r="D76" s="13">
        <v>2.6682000000000001</v>
      </c>
      <c r="E76" s="13">
        <v>2.1583000000000001</v>
      </c>
      <c r="F76" s="13">
        <v>3.1566000000000001</v>
      </c>
      <c r="V76" s="14">
        <f t="shared" si="3"/>
        <v>0.9870000000000001</v>
      </c>
      <c r="W76" s="15">
        <f t="shared" si="4"/>
        <v>-2.3618999999999999</v>
      </c>
      <c r="X76" s="15">
        <f t="shared" si="5"/>
        <v>3.1566000000000001</v>
      </c>
    </row>
    <row r="77" spans="1:24" x14ac:dyDescent="0.3">
      <c r="A77" s="8">
        <v>1999</v>
      </c>
      <c r="B77" s="13">
        <v>-1.0345</v>
      </c>
      <c r="C77" s="13">
        <v>-3.5994000000000002</v>
      </c>
      <c r="D77" s="13">
        <v>0.95120000000000005</v>
      </c>
      <c r="E77" s="13">
        <v>3.2846000000000002</v>
      </c>
      <c r="F77" s="13">
        <v>3.5741999999999998</v>
      </c>
      <c r="V77" s="14">
        <f t="shared" si="3"/>
        <v>0.6352199999999999</v>
      </c>
      <c r="W77" s="15">
        <f t="shared" si="4"/>
        <v>-3.5994000000000002</v>
      </c>
      <c r="X77" s="15">
        <f t="shared" si="5"/>
        <v>3.5741999999999998</v>
      </c>
    </row>
    <row r="78" spans="1:24" x14ac:dyDescent="0.3">
      <c r="A78" s="8">
        <v>2000</v>
      </c>
      <c r="B78" s="13">
        <v>-1.3452</v>
      </c>
      <c r="C78" s="13">
        <v>-1.8371999999999999</v>
      </c>
      <c r="D78" s="13">
        <v>2.5625</v>
      </c>
      <c r="E78" s="13">
        <v>4.4558999999999997</v>
      </c>
      <c r="F78" s="13">
        <v>0.70340000000000003</v>
      </c>
      <c r="V78" s="14">
        <f t="shared" si="3"/>
        <v>0.90787999999999991</v>
      </c>
      <c r="W78" s="15">
        <f t="shared" si="4"/>
        <v>-1.8371999999999999</v>
      </c>
      <c r="X78" s="15">
        <f t="shared" si="5"/>
        <v>4.4558999999999997</v>
      </c>
    </row>
    <row r="79" spans="1:24" x14ac:dyDescent="0.3">
      <c r="A79" s="8">
        <v>2001</v>
      </c>
      <c r="B79" s="13">
        <v>-1.9415</v>
      </c>
      <c r="C79" s="13">
        <v>-4.4405000000000001</v>
      </c>
      <c r="D79" s="13">
        <v>2.7873999999999999</v>
      </c>
      <c r="E79" s="13">
        <v>2.1608000000000001</v>
      </c>
      <c r="F79" s="13">
        <v>-0.38119999999999998</v>
      </c>
      <c r="V79" s="14">
        <f t="shared" si="3"/>
        <v>-0.36299999999999993</v>
      </c>
      <c r="W79" s="15">
        <f t="shared" si="4"/>
        <v>-4.4405000000000001</v>
      </c>
      <c r="X79" s="15">
        <f t="shared" si="5"/>
        <v>2.7873999999999999</v>
      </c>
    </row>
    <row r="80" spans="1:24" x14ac:dyDescent="0.3">
      <c r="A80" s="8">
        <v>2002</v>
      </c>
      <c r="B80" s="13">
        <v>0.35870000000000002</v>
      </c>
      <c r="C80" s="13">
        <v>-4.7603999999999997</v>
      </c>
      <c r="D80" s="13">
        <v>2.5568</v>
      </c>
      <c r="E80" s="13">
        <v>2.2456999999999998</v>
      </c>
      <c r="F80" s="13">
        <v>-1.5065</v>
      </c>
      <c r="V80" s="14">
        <f t="shared" si="3"/>
        <v>-0.22114000000000003</v>
      </c>
      <c r="W80" s="15">
        <f t="shared" si="4"/>
        <v>-4.7603999999999997</v>
      </c>
      <c r="X80" s="15">
        <f t="shared" si="5"/>
        <v>2.5568</v>
      </c>
    </row>
    <row r="81" spans="1:33" x14ac:dyDescent="0.3">
      <c r="A81" s="8">
        <v>2003</v>
      </c>
      <c r="B81" s="13">
        <v>1.3146</v>
      </c>
      <c r="C81" s="13">
        <v>-4.1437999999999997</v>
      </c>
      <c r="D81" s="13">
        <v>1.5270999999999999</v>
      </c>
      <c r="E81" s="13">
        <v>-0.62429999999999997</v>
      </c>
      <c r="F81" s="13">
        <v>-1.8725000000000001</v>
      </c>
      <c r="V81" s="14">
        <f t="shared" si="3"/>
        <v>-0.7597799999999999</v>
      </c>
      <c r="W81" s="15">
        <f t="shared" si="4"/>
        <v>-4.1437999999999997</v>
      </c>
      <c r="X81" s="15">
        <f t="shared" si="5"/>
        <v>1.5270999999999999</v>
      </c>
    </row>
    <row r="82" spans="1:33" x14ac:dyDescent="0.3">
      <c r="A82" s="8">
        <v>2004</v>
      </c>
      <c r="B82" s="13">
        <v>3.2097000000000002</v>
      </c>
      <c r="C82" s="13">
        <v>-3.0234999999999999</v>
      </c>
      <c r="D82" s="13">
        <v>0.99729999999999996</v>
      </c>
      <c r="E82" s="13">
        <v>-2.0377999999999998</v>
      </c>
      <c r="F82" s="13">
        <v>-3.1164000000000001</v>
      </c>
      <c r="V82" s="14">
        <f t="shared" si="3"/>
        <v>-0.79413999999999985</v>
      </c>
      <c r="W82" s="15">
        <f t="shared" si="4"/>
        <v>-3.1164000000000001</v>
      </c>
      <c r="X82" s="15">
        <f t="shared" si="5"/>
        <v>3.2097000000000002</v>
      </c>
    </row>
    <row r="83" spans="1:33" x14ac:dyDescent="0.3">
      <c r="A83" s="8">
        <v>2005</v>
      </c>
      <c r="B83" s="13">
        <v>1.1967000000000001</v>
      </c>
      <c r="C83" s="13">
        <v>-5.2327000000000004</v>
      </c>
      <c r="D83" s="13">
        <v>-0.70740000000000003</v>
      </c>
      <c r="E83" s="13">
        <v>-2.4927000000000001</v>
      </c>
      <c r="F83" s="13">
        <v>-2.9535</v>
      </c>
      <c r="V83" s="14">
        <f t="shared" si="3"/>
        <v>-2.0379200000000002</v>
      </c>
      <c r="W83" s="15">
        <f t="shared" si="4"/>
        <v>-5.2327000000000004</v>
      </c>
      <c r="X83" s="15">
        <f t="shared" si="5"/>
        <v>1.1967000000000001</v>
      </c>
    </row>
    <row r="84" spans="1:33" x14ac:dyDescent="0.3">
      <c r="A84" s="8">
        <v>2006</v>
      </c>
      <c r="B84" s="13">
        <v>-0.44040000000000001</v>
      </c>
      <c r="C84" s="13">
        <v>-2.4851000000000001</v>
      </c>
      <c r="D84" s="13">
        <v>-1.2685</v>
      </c>
      <c r="E84" s="13">
        <v>-2.3111999999999999</v>
      </c>
      <c r="F84" s="13">
        <v>-2.9988999999999999</v>
      </c>
      <c r="V84" s="14">
        <f t="shared" si="3"/>
        <v>-1.9008200000000002</v>
      </c>
      <c r="W84" s="15">
        <f t="shared" si="4"/>
        <v>-2.9988999999999999</v>
      </c>
      <c r="X84" s="15">
        <f t="shared" si="5"/>
        <v>-0.44040000000000001</v>
      </c>
    </row>
    <row r="85" spans="1:33" x14ac:dyDescent="0.3">
      <c r="A85" s="8">
        <v>2007</v>
      </c>
      <c r="B85" s="13">
        <v>-1.5988</v>
      </c>
      <c r="C85" s="13">
        <v>-0.27910000000000001</v>
      </c>
      <c r="D85" s="13">
        <v>-2.9419</v>
      </c>
      <c r="E85" s="13">
        <v>-1.6051</v>
      </c>
      <c r="F85" s="13">
        <v>-0.58260000000000001</v>
      </c>
      <c r="V85" s="14">
        <f t="shared" si="3"/>
        <v>-1.4015</v>
      </c>
      <c r="W85" s="15">
        <f t="shared" si="4"/>
        <v>-2.9419</v>
      </c>
      <c r="X85" s="15">
        <f t="shared" si="5"/>
        <v>-0.27910000000000001</v>
      </c>
    </row>
    <row r="86" spans="1:33" x14ac:dyDescent="0.3">
      <c r="A86" s="8">
        <v>2008</v>
      </c>
      <c r="B86" s="13">
        <v>1.4984999999999999</v>
      </c>
      <c r="C86" s="13">
        <v>-2.5255999999999998</v>
      </c>
      <c r="D86" s="13">
        <v>-2.0190999999999999</v>
      </c>
      <c r="E86" s="13">
        <v>-1.2996000000000001</v>
      </c>
      <c r="F86" s="13">
        <v>5.1999999999999998E-2</v>
      </c>
      <c r="V86" s="14">
        <f t="shared" si="3"/>
        <v>-0.85875999999999997</v>
      </c>
      <c r="W86" s="15">
        <f t="shared" si="4"/>
        <v>-2.5255999999999998</v>
      </c>
      <c r="X86" s="15">
        <f t="shared" si="5"/>
        <v>1.4984999999999999</v>
      </c>
    </row>
    <row r="87" spans="1:33" x14ac:dyDescent="0.3">
      <c r="A87" s="8">
        <v>2009</v>
      </c>
      <c r="B87" s="13">
        <v>2.4062999999999999</v>
      </c>
      <c r="C87" s="13">
        <v>-0.92300000000000004</v>
      </c>
      <c r="D87" s="13">
        <v>-0.84150000000000003</v>
      </c>
      <c r="E87" s="13">
        <v>-3.1128</v>
      </c>
      <c r="F87" s="13">
        <v>-1.1584000000000001</v>
      </c>
      <c r="V87" s="14">
        <f t="shared" si="3"/>
        <v>-0.72588000000000008</v>
      </c>
      <c r="W87" s="15">
        <f t="shared" si="4"/>
        <v>-3.1128</v>
      </c>
      <c r="X87" s="15">
        <f t="shared" si="5"/>
        <v>2.4062999999999999</v>
      </c>
    </row>
    <row r="88" spans="1:33" x14ac:dyDescent="0.3">
      <c r="A88" s="8">
        <v>2010</v>
      </c>
      <c r="B88" s="13">
        <v>1.3452</v>
      </c>
      <c r="C88" s="13">
        <v>1.8371999999999999</v>
      </c>
      <c r="D88" s="13">
        <v>-2.5625</v>
      </c>
      <c r="E88" s="13">
        <v>-4.4558999999999997</v>
      </c>
      <c r="F88" s="13">
        <v>-0.70340000000000003</v>
      </c>
      <c r="V88" s="14">
        <f t="shared" si="3"/>
        <v>-0.90787999999999991</v>
      </c>
      <c r="W88" s="15">
        <f t="shared" si="4"/>
        <v>-4.4558999999999997</v>
      </c>
      <c r="X88" s="15">
        <f t="shared" si="5"/>
        <v>1.8371999999999999</v>
      </c>
    </row>
    <row r="89" spans="1:33" x14ac:dyDescent="0.3">
      <c r="A89" s="8">
        <v>2011</v>
      </c>
      <c r="B89" s="13">
        <v>2.5335000000000001</v>
      </c>
      <c r="C89" s="13">
        <v>3.9891000000000001</v>
      </c>
      <c r="D89" s="13">
        <v>-2.8706</v>
      </c>
      <c r="E89" s="13">
        <v>-3.3355999999999999</v>
      </c>
      <c r="F89" s="13">
        <v>-1.3818999999999999</v>
      </c>
      <c r="V89" s="14">
        <f t="shared" si="3"/>
        <v>-0.21309999999999985</v>
      </c>
      <c r="W89" s="15">
        <f t="shared" si="4"/>
        <v>-3.3355999999999999</v>
      </c>
      <c r="X89" s="15">
        <f t="shared" si="5"/>
        <v>3.9891000000000001</v>
      </c>
    </row>
    <row r="90" spans="1:33" x14ac:dyDescent="0.3">
      <c r="A90" s="8">
        <v>2012</v>
      </c>
      <c r="B90" s="13">
        <v>1.5121</v>
      </c>
      <c r="C90" s="13">
        <v>4.2716000000000003</v>
      </c>
      <c r="D90" s="13">
        <v>-3.1890000000000001</v>
      </c>
      <c r="E90" s="13">
        <v>-5.0853999999999999</v>
      </c>
      <c r="F90" s="13">
        <v>-1.0302</v>
      </c>
      <c r="V90" s="14">
        <f t="shared" si="3"/>
        <v>-0.70417999999999981</v>
      </c>
      <c r="W90" s="15">
        <f t="shared" si="4"/>
        <v>-5.0853999999999999</v>
      </c>
      <c r="X90" s="15">
        <f t="shared" si="5"/>
        <v>4.2716000000000003</v>
      </c>
    </row>
    <row r="91" spans="1:33" x14ac:dyDescent="0.3">
      <c r="A91" s="8">
        <v>2013</v>
      </c>
      <c r="B91" s="13">
        <v>0.89370000000000005</v>
      </c>
      <c r="C91" s="13">
        <v>4.1844999999999999</v>
      </c>
      <c r="D91" s="13">
        <v>-2.5005999999999999</v>
      </c>
      <c r="E91" s="13">
        <v>-2.9514999999999998</v>
      </c>
      <c r="F91" s="13">
        <v>-2.0718000000000001</v>
      </c>
      <c r="V91" s="14">
        <f t="shared" si="3"/>
        <v>-0.48914000000000002</v>
      </c>
      <c r="W91" s="15">
        <f t="shared" si="4"/>
        <v>-2.9514999999999998</v>
      </c>
      <c r="X91" s="15">
        <f t="shared" si="5"/>
        <v>4.1844999999999999</v>
      </c>
    </row>
    <row r="92" spans="1:33" x14ac:dyDescent="0.3">
      <c r="A92" s="8">
        <v>2014</v>
      </c>
      <c r="B92" s="13">
        <v>-0.35020000000000001</v>
      </c>
      <c r="C92" s="13">
        <v>3.9573999999999998</v>
      </c>
      <c r="D92" s="13">
        <v>-1.4054</v>
      </c>
      <c r="E92" s="13">
        <v>-0.60240000000000005</v>
      </c>
      <c r="F92" s="13">
        <v>-0.62690000000000001</v>
      </c>
      <c r="V92" s="14">
        <f t="shared" si="3"/>
        <v>0.1944999999999999</v>
      </c>
      <c r="W92" s="15">
        <f t="shared" si="4"/>
        <v>-1.4054</v>
      </c>
      <c r="X92" s="15">
        <f t="shared" si="5"/>
        <v>3.9573999999999998</v>
      </c>
    </row>
    <row r="93" spans="1:33" x14ac:dyDescent="0.3">
      <c r="A93" s="8">
        <v>2015</v>
      </c>
      <c r="G93" s="13">
        <v>8.8589000000000002</v>
      </c>
      <c r="H93" s="13">
        <v>-2.2454999999999998</v>
      </c>
      <c r="I93" s="13">
        <v>-2.4824999999999999</v>
      </c>
      <c r="J93" s="13">
        <v>-0.1406</v>
      </c>
      <c r="K93" s="13">
        <v>-9.0687999999999995</v>
      </c>
      <c r="L93" s="13">
        <v>6.7971000000000004</v>
      </c>
      <c r="M93" s="13">
        <v>-0.94679999999999997</v>
      </c>
      <c r="N93" s="13">
        <v>-3.4138999999999999</v>
      </c>
      <c r="O93" s="13">
        <v>-1.1830000000000001</v>
      </c>
      <c r="P93" s="13">
        <v>-6.0682999999999998</v>
      </c>
      <c r="Q93" s="13">
        <v>-0.37509999999999999</v>
      </c>
      <c r="R93" s="13">
        <v>4.9086999999999996</v>
      </c>
      <c r="S93" s="13">
        <v>-11.2531</v>
      </c>
      <c r="T93" s="13">
        <v>-3.9156</v>
      </c>
      <c r="U93" s="13">
        <v>-8.3148999999999997</v>
      </c>
      <c r="Y93" s="14">
        <f t="shared" ref="Y93:Y124" si="6">AVERAGE(G93:K93)</f>
        <v>-1.0156999999999998</v>
      </c>
      <c r="Z93" s="15">
        <f t="shared" ref="Z93:Z124" si="7">MIN(G93:K93)</f>
        <v>-9.0687999999999995</v>
      </c>
      <c r="AA93" s="15">
        <f t="shared" ref="AA93:AA124" si="8">MAX(G93:K93)</f>
        <v>8.8589000000000002</v>
      </c>
      <c r="AB93" s="14">
        <f t="shared" ref="AB93:AB124" si="9">AVERAGE(L93:P93)</f>
        <v>-0.96297999999999973</v>
      </c>
      <c r="AC93" s="15">
        <f t="shared" ref="AC93:AC124" si="10">MIN(L93:P93)</f>
        <v>-6.0682999999999998</v>
      </c>
      <c r="AD93" s="15">
        <f t="shared" ref="AD93:AD124" si="11">MAX(L93:P93)</f>
        <v>6.7971000000000004</v>
      </c>
      <c r="AE93" s="14">
        <f t="shared" ref="AE93:AE124" si="12">AVERAGE(Q93:U93)</f>
        <v>-3.79</v>
      </c>
      <c r="AF93" s="15">
        <f t="shared" ref="AF93:AF124" si="13">MIN(Q93:U93)</f>
        <v>-11.2531</v>
      </c>
      <c r="AG93" s="15">
        <f t="shared" ref="AG93:AG124" si="14">MAX(Q93:U93)</f>
        <v>4.9086999999999996</v>
      </c>
    </row>
    <row r="94" spans="1:33" x14ac:dyDescent="0.3">
      <c r="A94" s="8">
        <v>2016</v>
      </c>
      <c r="G94" s="13">
        <v>8.4716000000000005</v>
      </c>
      <c r="H94" s="13">
        <v>-4.7281000000000004</v>
      </c>
      <c r="I94" s="13">
        <v>-6.3319999999999999</v>
      </c>
      <c r="J94" s="13">
        <v>2.9331</v>
      </c>
      <c r="K94" s="13">
        <v>-9.5860000000000003</v>
      </c>
      <c r="L94" s="13">
        <v>7.4710000000000001</v>
      </c>
      <c r="M94" s="13">
        <v>1.22</v>
      </c>
      <c r="N94" s="13">
        <v>-7.2098000000000004</v>
      </c>
      <c r="O94" s="13">
        <v>-3.2227999999999999</v>
      </c>
      <c r="P94" s="13">
        <v>-7.6319999999999997</v>
      </c>
      <c r="Q94" s="13">
        <v>-0.85129999999999995</v>
      </c>
      <c r="R94" s="13">
        <v>5.0941999999999998</v>
      </c>
      <c r="S94" s="13">
        <v>-10.0807</v>
      </c>
      <c r="T94" s="13">
        <v>-3.0141</v>
      </c>
      <c r="U94" s="13">
        <v>-8.2565000000000008</v>
      </c>
      <c r="Y94" s="14">
        <f t="shared" si="6"/>
        <v>-1.8482800000000001</v>
      </c>
      <c r="Z94" s="15">
        <f t="shared" si="7"/>
        <v>-9.5860000000000003</v>
      </c>
      <c r="AA94" s="15">
        <f t="shared" si="8"/>
        <v>8.4716000000000005</v>
      </c>
      <c r="AB94" s="14">
        <f t="shared" si="9"/>
        <v>-1.8747199999999999</v>
      </c>
      <c r="AC94" s="15">
        <f t="shared" si="10"/>
        <v>-7.6319999999999997</v>
      </c>
      <c r="AD94" s="15">
        <f t="shared" si="11"/>
        <v>7.4710000000000001</v>
      </c>
      <c r="AE94" s="14">
        <f t="shared" si="12"/>
        <v>-3.4216800000000007</v>
      </c>
      <c r="AF94" s="15">
        <f t="shared" si="13"/>
        <v>-10.0807</v>
      </c>
      <c r="AG94" s="15">
        <f t="shared" si="14"/>
        <v>5.0941999999999998</v>
      </c>
    </row>
    <row r="95" spans="1:33" x14ac:dyDescent="0.3">
      <c r="A95" s="8">
        <v>2017</v>
      </c>
      <c r="G95" s="13">
        <v>7.5163000000000002</v>
      </c>
      <c r="H95" s="13">
        <v>-2.9217</v>
      </c>
      <c r="I95" s="13">
        <v>-3.1172</v>
      </c>
      <c r="J95" s="13">
        <v>3.2509000000000001</v>
      </c>
      <c r="K95" s="13">
        <v>-8.3117999999999999</v>
      </c>
      <c r="L95" s="13">
        <v>5.7257999999999996</v>
      </c>
      <c r="M95" s="13">
        <v>1.1352</v>
      </c>
      <c r="N95" s="13">
        <v>-7.3064999999999998</v>
      </c>
      <c r="O95" s="13">
        <v>-1.147</v>
      </c>
      <c r="P95" s="13">
        <v>-6.1658999999999997</v>
      </c>
      <c r="Q95" s="13">
        <v>3.9064000000000001</v>
      </c>
      <c r="R95" s="13">
        <v>6.6830999999999996</v>
      </c>
      <c r="S95" s="13">
        <v>-10.394</v>
      </c>
      <c r="T95" s="13">
        <v>-0.95009999999999994</v>
      </c>
      <c r="U95" s="13">
        <v>-8.8346</v>
      </c>
      <c r="Y95" s="14">
        <f t="shared" si="6"/>
        <v>-0.7167</v>
      </c>
      <c r="Z95" s="15">
        <f t="shared" si="7"/>
        <v>-8.3117999999999999</v>
      </c>
      <c r="AA95" s="15">
        <f t="shared" si="8"/>
        <v>7.5163000000000002</v>
      </c>
      <c r="AB95" s="14">
        <f t="shared" si="9"/>
        <v>-1.5516799999999999</v>
      </c>
      <c r="AC95" s="15">
        <f t="shared" si="10"/>
        <v>-7.3064999999999998</v>
      </c>
      <c r="AD95" s="15">
        <f t="shared" si="11"/>
        <v>5.7257999999999996</v>
      </c>
      <c r="AE95" s="14">
        <f t="shared" si="12"/>
        <v>-1.9178400000000004</v>
      </c>
      <c r="AF95" s="15">
        <f t="shared" si="13"/>
        <v>-10.394</v>
      </c>
      <c r="AG95" s="15">
        <f t="shared" si="14"/>
        <v>6.6830999999999996</v>
      </c>
    </row>
    <row r="96" spans="1:33" x14ac:dyDescent="0.3">
      <c r="A96" s="8">
        <v>2018</v>
      </c>
      <c r="G96" s="13">
        <v>5.0122999999999998</v>
      </c>
      <c r="H96" s="13">
        <v>-2.0291999999999999</v>
      </c>
      <c r="I96" s="13">
        <v>-2.2974999999999999</v>
      </c>
      <c r="J96" s="13">
        <v>3.2612000000000001</v>
      </c>
      <c r="K96" s="13">
        <v>-8.5017999999999994</v>
      </c>
      <c r="L96" s="13">
        <v>5.5721999999999996</v>
      </c>
      <c r="M96" s="13">
        <v>-0.65229999999999999</v>
      </c>
      <c r="N96" s="13">
        <v>-6.7857000000000003</v>
      </c>
      <c r="O96" s="13">
        <v>-1.8915999999999999</v>
      </c>
      <c r="P96" s="13">
        <v>-3.9148999999999998</v>
      </c>
      <c r="Q96" s="13">
        <v>3.8498000000000001</v>
      </c>
      <c r="R96" s="13">
        <v>5.3822000000000001</v>
      </c>
      <c r="S96" s="13">
        <v>-9.6641999999999992</v>
      </c>
      <c r="T96" s="13">
        <v>1.1809000000000001</v>
      </c>
      <c r="U96" s="13">
        <v>-10.2836</v>
      </c>
      <c r="Y96" s="14">
        <f t="shared" si="6"/>
        <v>-0.91099999999999992</v>
      </c>
      <c r="Z96" s="15">
        <f t="shared" si="7"/>
        <v>-8.5017999999999994</v>
      </c>
      <c r="AA96" s="15">
        <f t="shared" si="8"/>
        <v>5.0122999999999998</v>
      </c>
      <c r="AB96" s="14">
        <f t="shared" si="9"/>
        <v>-1.5344600000000002</v>
      </c>
      <c r="AC96" s="15">
        <f t="shared" si="10"/>
        <v>-6.7857000000000003</v>
      </c>
      <c r="AD96" s="15">
        <f t="shared" si="11"/>
        <v>5.5721999999999996</v>
      </c>
      <c r="AE96" s="14">
        <f t="shared" si="12"/>
        <v>-1.9069800000000001</v>
      </c>
      <c r="AF96" s="15">
        <f t="shared" si="13"/>
        <v>-10.2836</v>
      </c>
      <c r="AG96" s="15">
        <f t="shared" si="14"/>
        <v>5.3822000000000001</v>
      </c>
    </row>
    <row r="97" spans="1:33" x14ac:dyDescent="0.3">
      <c r="A97" s="8">
        <v>2019</v>
      </c>
      <c r="G97" s="13">
        <v>4.0087000000000002</v>
      </c>
      <c r="H97" s="13">
        <v>2.0808</v>
      </c>
      <c r="I97" s="13">
        <v>-1.5928</v>
      </c>
      <c r="J97" s="13">
        <v>1.2955000000000001</v>
      </c>
      <c r="K97" s="13">
        <v>-7.5945</v>
      </c>
      <c r="L97" s="13">
        <v>4.7807000000000004</v>
      </c>
      <c r="M97" s="13">
        <v>-2.4988000000000001</v>
      </c>
      <c r="N97" s="13">
        <v>-6.0633999999999997</v>
      </c>
      <c r="O97" s="13">
        <v>-1.06</v>
      </c>
      <c r="P97" s="13">
        <v>-5.8005000000000004</v>
      </c>
      <c r="Q97" s="13">
        <v>5.9503000000000004</v>
      </c>
      <c r="R97" s="13">
        <v>3.3148</v>
      </c>
      <c r="S97" s="13">
        <v>-10.8325</v>
      </c>
      <c r="T97" s="13">
        <v>-0.67220000000000002</v>
      </c>
      <c r="U97" s="13">
        <v>-8.7062000000000008</v>
      </c>
      <c r="Y97" s="14">
        <f t="shared" si="6"/>
        <v>-0.36045999999999978</v>
      </c>
      <c r="Z97" s="15">
        <f t="shared" si="7"/>
        <v>-7.5945</v>
      </c>
      <c r="AA97" s="15">
        <f t="shared" si="8"/>
        <v>4.0087000000000002</v>
      </c>
      <c r="AB97" s="14">
        <f t="shared" si="9"/>
        <v>-2.1284000000000001</v>
      </c>
      <c r="AC97" s="15">
        <f t="shared" si="10"/>
        <v>-6.0633999999999997</v>
      </c>
      <c r="AD97" s="15">
        <f t="shared" si="11"/>
        <v>4.7807000000000004</v>
      </c>
      <c r="AE97" s="14">
        <f t="shared" si="12"/>
        <v>-2.1891600000000002</v>
      </c>
      <c r="AF97" s="15">
        <f t="shared" si="13"/>
        <v>-10.8325</v>
      </c>
      <c r="AG97" s="15">
        <f t="shared" si="14"/>
        <v>5.9503000000000004</v>
      </c>
    </row>
    <row r="98" spans="1:33" x14ac:dyDescent="0.3">
      <c r="A98" s="8">
        <v>2020</v>
      </c>
      <c r="G98" s="13">
        <v>2.4807000000000001</v>
      </c>
      <c r="H98" s="13">
        <v>1.7633000000000001</v>
      </c>
      <c r="I98" s="13">
        <v>-1.7475000000000001</v>
      </c>
      <c r="J98" s="13">
        <v>0.88490000000000002</v>
      </c>
      <c r="K98" s="13">
        <v>-7.1246999999999998</v>
      </c>
      <c r="L98" s="13">
        <v>4.8891</v>
      </c>
      <c r="M98" s="13">
        <v>-3.0916999999999999</v>
      </c>
      <c r="N98" s="13">
        <v>-4.5541999999999998</v>
      </c>
      <c r="O98" s="13">
        <v>-0.40660000000000002</v>
      </c>
      <c r="P98" s="13">
        <v>-5.3418999999999999</v>
      </c>
      <c r="Q98" s="13">
        <v>4.8551000000000002</v>
      </c>
      <c r="R98" s="13">
        <v>3.3451</v>
      </c>
      <c r="S98" s="13">
        <v>-10.641400000000001</v>
      </c>
      <c r="T98" s="13">
        <v>-2.0809000000000002</v>
      </c>
      <c r="U98" s="13">
        <v>-9.1503999999999994</v>
      </c>
      <c r="Y98" s="14">
        <f t="shared" si="6"/>
        <v>-0.74865999999999999</v>
      </c>
      <c r="Z98" s="15">
        <f t="shared" si="7"/>
        <v>-7.1246999999999998</v>
      </c>
      <c r="AA98" s="15">
        <f t="shared" si="8"/>
        <v>2.4807000000000001</v>
      </c>
      <c r="AB98" s="14">
        <f t="shared" si="9"/>
        <v>-1.70106</v>
      </c>
      <c r="AC98" s="15">
        <f t="shared" si="10"/>
        <v>-5.3418999999999999</v>
      </c>
      <c r="AD98" s="15">
        <f t="shared" si="11"/>
        <v>4.8891</v>
      </c>
      <c r="AE98" s="14">
        <f t="shared" si="12"/>
        <v>-2.7344999999999997</v>
      </c>
      <c r="AF98" s="15">
        <f t="shared" si="13"/>
        <v>-10.641400000000001</v>
      </c>
      <c r="AG98" s="15">
        <f t="shared" si="14"/>
        <v>4.8551000000000002</v>
      </c>
    </row>
    <row r="99" spans="1:33" x14ac:dyDescent="0.3">
      <c r="A99" s="8">
        <v>2021</v>
      </c>
      <c r="G99" s="13">
        <v>4.8507999999999996</v>
      </c>
      <c r="H99" s="13">
        <v>0.15579999999999999</v>
      </c>
      <c r="I99" s="13">
        <v>-3.2442000000000002</v>
      </c>
      <c r="J99" s="13">
        <v>1.3502000000000001</v>
      </c>
      <c r="K99" s="13">
        <v>-7.8417000000000003</v>
      </c>
      <c r="L99" s="13">
        <v>5.5483000000000002</v>
      </c>
      <c r="M99" s="13">
        <v>-3.0030000000000001</v>
      </c>
      <c r="N99" s="13">
        <v>-4.9946999999999999</v>
      </c>
      <c r="O99" s="13">
        <v>-0.9274</v>
      </c>
      <c r="P99" s="13">
        <v>-4.6944999999999997</v>
      </c>
      <c r="Q99" s="13">
        <v>5.7145999999999999</v>
      </c>
      <c r="R99" s="13">
        <v>1.2712000000000001</v>
      </c>
      <c r="S99" s="13">
        <v>-12.176399999999999</v>
      </c>
      <c r="T99" s="13">
        <v>0.26939999999999997</v>
      </c>
      <c r="U99" s="13">
        <v>-11.180099999999999</v>
      </c>
      <c r="Y99" s="14">
        <f t="shared" si="6"/>
        <v>-0.94582000000000011</v>
      </c>
      <c r="Z99" s="15">
        <f t="shared" si="7"/>
        <v>-7.8417000000000003</v>
      </c>
      <c r="AA99" s="15">
        <f t="shared" si="8"/>
        <v>4.8507999999999996</v>
      </c>
      <c r="AB99" s="14">
        <f t="shared" si="9"/>
        <v>-1.6142599999999998</v>
      </c>
      <c r="AC99" s="15">
        <f t="shared" si="10"/>
        <v>-4.9946999999999999</v>
      </c>
      <c r="AD99" s="15">
        <f t="shared" si="11"/>
        <v>5.5483000000000002</v>
      </c>
      <c r="AE99" s="14">
        <f t="shared" si="12"/>
        <v>-3.2202599999999997</v>
      </c>
      <c r="AF99" s="15">
        <f t="shared" si="13"/>
        <v>-12.176399999999999</v>
      </c>
      <c r="AG99" s="15">
        <f t="shared" si="14"/>
        <v>5.7145999999999999</v>
      </c>
    </row>
    <row r="100" spans="1:33" x14ac:dyDescent="0.3">
      <c r="A100" s="8">
        <v>2022</v>
      </c>
      <c r="G100" s="13">
        <v>5.0705999999999998</v>
      </c>
      <c r="H100" s="13">
        <v>0.20349999999999999</v>
      </c>
      <c r="I100" s="13">
        <v>-3.6776</v>
      </c>
      <c r="J100" s="13">
        <v>6.7699999999999996E-2</v>
      </c>
      <c r="K100" s="13">
        <v>-5.4410999999999996</v>
      </c>
      <c r="L100" s="13">
        <v>4.7869999999999999</v>
      </c>
      <c r="M100" s="13">
        <v>-0.97940000000000005</v>
      </c>
      <c r="N100" s="13">
        <v>-4.9428999999999998</v>
      </c>
      <c r="O100" s="13">
        <v>-1.5952</v>
      </c>
      <c r="P100" s="13">
        <v>-3.1604000000000001</v>
      </c>
      <c r="Q100" s="13">
        <v>5.6059000000000001</v>
      </c>
      <c r="R100" s="13">
        <v>0.29970000000000002</v>
      </c>
      <c r="S100" s="13">
        <v>-9.7811000000000003</v>
      </c>
      <c r="T100" s="13">
        <v>1.1216999999999999</v>
      </c>
      <c r="U100" s="13">
        <v>-9.0294000000000008</v>
      </c>
      <c r="Y100" s="14">
        <f t="shared" si="6"/>
        <v>-0.75537999999999994</v>
      </c>
      <c r="Z100" s="15">
        <f t="shared" si="7"/>
        <v>-5.4410999999999996</v>
      </c>
      <c r="AA100" s="15">
        <f t="shared" si="8"/>
        <v>5.0705999999999998</v>
      </c>
      <c r="AB100" s="14">
        <f t="shared" si="9"/>
        <v>-1.17818</v>
      </c>
      <c r="AC100" s="15">
        <f t="shared" si="10"/>
        <v>-4.9428999999999998</v>
      </c>
      <c r="AD100" s="15">
        <f t="shared" si="11"/>
        <v>4.7869999999999999</v>
      </c>
      <c r="AE100" s="14">
        <f t="shared" si="12"/>
        <v>-2.3566400000000001</v>
      </c>
      <c r="AF100" s="15">
        <f t="shared" si="13"/>
        <v>-9.7811000000000003</v>
      </c>
      <c r="AG100" s="15">
        <f t="shared" si="14"/>
        <v>5.6059000000000001</v>
      </c>
    </row>
    <row r="101" spans="1:33" x14ac:dyDescent="0.3">
      <c r="A101" s="8">
        <v>2023</v>
      </c>
      <c r="G101" s="13">
        <v>4.4217000000000004</v>
      </c>
      <c r="H101" s="13">
        <v>-0.47610000000000002</v>
      </c>
      <c r="I101" s="13">
        <v>-4.1604000000000001</v>
      </c>
      <c r="J101" s="13">
        <v>0.85460000000000003</v>
      </c>
      <c r="K101" s="13">
        <v>-4.6650999999999998</v>
      </c>
      <c r="L101" s="13">
        <v>6.5571999999999999</v>
      </c>
      <c r="M101" s="13">
        <v>-3.1335999999999999</v>
      </c>
      <c r="N101" s="13">
        <v>-5.3827999999999996</v>
      </c>
      <c r="O101" s="13">
        <v>-3.1425000000000001</v>
      </c>
      <c r="P101" s="13">
        <v>-1.8058000000000001</v>
      </c>
      <c r="Q101" s="13">
        <v>5.4433999999999996</v>
      </c>
      <c r="R101" s="13">
        <v>-0.32269999999999999</v>
      </c>
      <c r="S101" s="13">
        <v>-10.1777</v>
      </c>
      <c r="T101" s="13">
        <v>1.2043999999999999</v>
      </c>
      <c r="U101" s="13">
        <v>-7.4455999999999998</v>
      </c>
      <c r="Y101" s="14">
        <f t="shared" si="6"/>
        <v>-0.80505999999999989</v>
      </c>
      <c r="Z101" s="15">
        <f t="shared" si="7"/>
        <v>-4.6650999999999998</v>
      </c>
      <c r="AA101" s="15">
        <f t="shared" si="8"/>
        <v>4.4217000000000004</v>
      </c>
      <c r="AB101" s="14">
        <f t="shared" si="9"/>
        <v>-1.3814999999999997</v>
      </c>
      <c r="AC101" s="15">
        <f t="shared" si="10"/>
        <v>-5.3827999999999996</v>
      </c>
      <c r="AD101" s="15">
        <f t="shared" si="11"/>
        <v>6.5571999999999999</v>
      </c>
      <c r="AE101" s="14">
        <f t="shared" si="12"/>
        <v>-2.2596400000000001</v>
      </c>
      <c r="AF101" s="15">
        <f t="shared" si="13"/>
        <v>-10.1777</v>
      </c>
      <c r="AG101" s="15">
        <f t="shared" si="14"/>
        <v>5.4433999999999996</v>
      </c>
    </row>
    <row r="102" spans="1:33" x14ac:dyDescent="0.3">
      <c r="A102" s="8">
        <v>2024</v>
      </c>
      <c r="G102" s="13">
        <v>5.4459999999999997</v>
      </c>
      <c r="H102" s="13">
        <v>0.84330000000000005</v>
      </c>
      <c r="I102" s="13">
        <v>-2.3166000000000002</v>
      </c>
      <c r="J102" s="13">
        <v>0.8417</v>
      </c>
      <c r="K102" s="13">
        <v>-5.9120999999999997</v>
      </c>
      <c r="L102" s="13">
        <v>7.0254000000000003</v>
      </c>
      <c r="M102" s="13">
        <v>0.53549999999999998</v>
      </c>
      <c r="N102" s="13">
        <v>-4.7744999999999997</v>
      </c>
      <c r="O102" s="13">
        <v>-2.8094000000000001</v>
      </c>
      <c r="P102" s="13">
        <v>-0.67510000000000003</v>
      </c>
      <c r="Q102" s="13">
        <v>9.4114000000000004</v>
      </c>
      <c r="R102" s="13">
        <v>-0.24629999999999999</v>
      </c>
      <c r="S102" s="13">
        <v>-8.6047999999999991</v>
      </c>
      <c r="T102" s="13">
        <v>2.2099000000000002</v>
      </c>
      <c r="U102" s="13">
        <v>-4.5377000000000001</v>
      </c>
      <c r="Y102" s="14">
        <f t="shared" si="6"/>
        <v>-0.21953999999999993</v>
      </c>
      <c r="Z102" s="15">
        <f t="shared" si="7"/>
        <v>-5.9120999999999997</v>
      </c>
      <c r="AA102" s="15">
        <f t="shared" si="8"/>
        <v>5.4459999999999997</v>
      </c>
      <c r="AB102" s="14">
        <f t="shared" si="9"/>
        <v>-0.13961999999999994</v>
      </c>
      <c r="AC102" s="15">
        <f t="shared" si="10"/>
        <v>-4.7744999999999997</v>
      </c>
      <c r="AD102" s="15">
        <f t="shared" si="11"/>
        <v>7.0254000000000003</v>
      </c>
      <c r="AE102" s="14">
        <f t="shared" si="12"/>
        <v>-0.35349999999999965</v>
      </c>
      <c r="AF102" s="15">
        <f t="shared" si="13"/>
        <v>-8.6047999999999991</v>
      </c>
      <c r="AG102" s="15">
        <f t="shared" si="14"/>
        <v>9.4114000000000004</v>
      </c>
    </row>
    <row r="103" spans="1:33" x14ac:dyDescent="0.3">
      <c r="A103" s="8">
        <v>2025</v>
      </c>
      <c r="G103" s="13">
        <v>4.0124000000000004</v>
      </c>
      <c r="H103" s="13">
        <v>1.722</v>
      </c>
      <c r="I103" s="13">
        <v>-2.6126999999999998</v>
      </c>
      <c r="J103" s="13">
        <v>0.74950000000000006</v>
      </c>
      <c r="K103" s="13">
        <v>-5.2042000000000002</v>
      </c>
      <c r="L103" s="13">
        <v>7.4752999999999998</v>
      </c>
      <c r="M103" s="13">
        <v>-2.5106999999999999</v>
      </c>
      <c r="N103" s="13">
        <v>-5.0349000000000004</v>
      </c>
      <c r="O103" s="13">
        <v>-2.8401000000000001</v>
      </c>
      <c r="P103" s="13">
        <v>-1.9762999999999999</v>
      </c>
      <c r="Q103" s="13">
        <v>7.4972000000000003</v>
      </c>
      <c r="R103" s="13">
        <v>-2.0171999999999999</v>
      </c>
      <c r="S103" s="13">
        <v>-8.9017999999999997</v>
      </c>
      <c r="T103" s="13">
        <v>3.2563</v>
      </c>
      <c r="U103" s="13">
        <v>-3.0402</v>
      </c>
      <c r="Y103" s="14">
        <f t="shared" si="6"/>
        <v>-0.26659999999999984</v>
      </c>
      <c r="Z103" s="15">
        <f t="shared" si="7"/>
        <v>-5.2042000000000002</v>
      </c>
      <c r="AA103" s="15">
        <f t="shared" si="8"/>
        <v>4.0124000000000004</v>
      </c>
      <c r="AB103" s="14">
        <f t="shared" si="9"/>
        <v>-0.9773400000000001</v>
      </c>
      <c r="AC103" s="15">
        <f t="shared" si="10"/>
        <v>-5.0349000000000004</v>
      </c>
      <c r="AD103" s="15">
        <f t="shared" si="11"/>
        <v>7.4752999999999998</v>
      </c>
      <c r="AE103" s="14">
        <f t="shared" si="12"/>
        <v>-0.64113999999999982</v>
      </c>
      <c r="AF103" s="15">
        <f t="shared" si="13"/>
        <v>-8.9017999999999997</v>
      </c>
      <c r="AG103" s="15">
        <f t="shared" si="14"/>
        <v>7.4972000000000003</v>
      </c>
    </row>
    <row r="104" spans="1:33" x14ac:dyDescent="0.3">
      <c r="A104" s="8">
        <v>2026</v>
      </c>
      <c r="G104" s="13">
        <v>3.8361000000000001</v>
      </c>
      <c r="H104" s="13">
        <v>2.7299000000000002</v>
      </c>
      <c r="I104" s="13">
        <v>-0.41439999999999999</v>
      </c>
      <c r="J104" s="13">
        <v>1.7867999999999999</v>
      </c>
      <c r="K104" s="13">
        <v>-4.1824000000000003</v>
      </c>
      <c r="L104" s="13">
        <v>6.0044000000000004</v>
      </c>
      <c r="M104" s="13">
        <v>-2.7490999999999999</v>
      </c>
      <c r="N104" s="13">
        <v>-3.4750000000000001</v>
      </c>
      <c r="O104" s="13">
        <v>-0.97070000000000001</v>
      </c>
      <c r="P104" s="13">
        <v>0.67030000000000001</v>
      </c>
      <c r="Q104" s="13">
        <v>7.6684000000000001</v>
      </c>
      <c r="R104" s="13">
        <v>-3.556</v>
      </c>
      <c r="S104" s="13">
        <v>-9.5221999999999998</v>
      </c>
      <c r="T104" s="13">
        <v>3.0293999999999999</v>
      </c>
      <c r="U104" s="13">
        <v>-2.8378999999999999</v>
      </c>
      <c r="Y104" s="14">
        <f t="shared" si="6"/>
        <v>0.7512000000000002</v>
      </c>
      <c r="Z104" s="15">
        <f t="shared" si="7"/>
        <v>-4.1824000000000003</v>
      </c>
      <c r="AA104" s="15">
        <f t="shared" si="8"/>
        <v>3.8361000000000001</v>
      </c>
      <c r="AB104" s="14">
        <f t="shared" si="9"/>
        <v>-0.10401999999999989</v>
      </c>
      <c r="AC104" s="15">
        <f t="shared" si="10"/>
        <v>-3.4750000000000001</v>
      </c>
      <c r="AD104" s="15">
        <f t="shared" si="11"/>
        <v>6.0044000000000004</v>
      </c>
      <c r="AE104" s="14">
        <f t="shared" si="12"/>
        <v>-1.0436599999999998</v>
      </c>
      <c r="AF104" s="15">
        <f t="shared" si="13"/>
        <v>-9.5221999999999998</v>
      </c>
      <c r="AG104" s="15">
        <f t="shared" si="14"/>
        <v>7.6684000000000001</v>
      </c>
    </row>
    <row r="105" spans="1:33" x14ac:dyDescent="0.3">
      <c r="A105" s="8">
        <v>2027</v>
      </c>
      <c r="G105" s="13">
        <v>4.8727999999999998</v>
      </c>
      <c r="H105" s="13">
        <v>2.1505000000000001</v>
      </c>
      <c r="I105" s="13">
        <v>-2.4815</v>
      </c>
      <c r="J105" s="13">
        <v>2.605</v>
      </c>
      <c r="K105" s="13">
        <v>-5.7457000000000003</v>
      </c>
      <c r="L105" s="13">
        <v>7.8657000000000004</v>
      </c>
      <c r="M105" s="13">
        <v>-3.6566999999999998</v>
      </c>
      <c r="N105" s="13">
        <v>-1.3075000000000001</v>
      </c>
      <c r="O105" s="13">
        <v>-1.6515</v>
      </c>
      <c r="P105" s="13">
        <v>0.32090000000000002</v>
      </c>
      <c r="Q105" s="13">
        <v>6.4090999999999996</v>
      </c>
      <c r="R105" s="13">
        <v>-7.0232999999999999</v>
      </c>
      <c r="S105" s="13">
        <v>-8.4938000000000002</v>
      </c>
      <c r="T105" s="13">
        <v>3.3227000000000002</v>
      </c>
      <c r="U105" s="13">
        <v>-2.4893999999999998</v>
      </c>
      <c r="Y105" s="14">
        <f t="shared" si="6"/>
        <v>0.28022000000000008</v>
      </c>
      <c r="Z105" s="15">
        <f t="shared" si="7"/>
        <v>-5.7457000000000003</v>
      </c>
      <c r="AA105" s="15">
        <f t="shared" si="8"/>
        <v>4.8727999999999998</v>
      </c>
      <c r="AB105" s="14">
        <f t="shared" si="9"/>
        <v>0.31418000000000007</v>
      </c>
      <c r="AC105" s="15">
        <f t="shared" si="10"/>
        <v>-3.6566999999999998</v>
      </c>
      <c r="AD105" s="15">
        <f t="shared" si="11"/>
        <v>7.8657000000000004</v>
      </c>
      <c r="AE105" s="14">
        <f t="shared" si="12"/>
        <v>-1.6549399999999999</v>
      </c>
      <c r="AF105" s="15">
        <f t="shared" si="13"/>
        <v>-8.4938000000000002</v>
      </c>
      <c r="AG105" s="15">
        <f t="shared" si="14"/>
        <v>6.4090999999999996</v>
      </c>
    </row>
    <row r="106" spans="1:33" x14ac:dyDescent="0.3">
      <c r="A106" s="8">
        <v>2028</v>
      </c>
      <c r="G106" s="13">
        <v>6.0616000000000003</v>
      </c>
      <c r="H106" s="13">
        <v>1.2829999999999999</v>
      </c>
      <c r="I106" s="13">
        <v>-2.996</v>
      </c>
      <c r="J106" s="13">
        <v>2.9901</v>
      </c>
      <c r="K106" s="13">
        <v>-5.6375999999999999</v>
      </c>
      <c r="L106" s="13">
        <v>8.1068999999999996</v>
      </c>
      <c r="M106" s="13">
        <v>-2.2902999999999998</v>
      </c>
      <c r="N106" s="13">
        <v>-0.72</v>
      </c>
      <c r="O106" s="13">
        <v>-1.1916</v>
      </c>
      <c r="P106" s="13">
        <v>-1.8584000000000001</v>
      </c>
      <c r="Q106" s="13">
        <v>6.8140999999999998</v>
      </c>
      <c r="R106" s="13">
        <v>-4.4850000000000003</v>
      </c>
      <c r="S106" s="13">
        <v>-7.2995999999999999</v>
      </c>
      <c r="T106" s="13">
        <v>2.0200999999999998</v>
      </c>
      <c r="U106" s="13">
        <v>-0.2349</v>
      </c>
      <c r="Y106" s="14">
        <f t="shared" si="6"/>
        <v>0.34021999999999986</v>
      </c>
      <c r="Z106" s="15">
        <f t="shared" si="7"/>
        <v>-5.6375999999999999</v>
      </c>
      <c r="AA106" s="15">
        <f t="shared" si="8"/>
        <v>6.0616000000000003</v>
      </c>
      <c r="AB106" s="14">
        <f t="shared" si="9"/>
        <v>0.40931999999999985</v>
      </c>
      <c r="AC106" s="15">
        <f t="shared" si="10"/>
        <v>-2.2902999999999998</v>
      </c>
      <c r="AD106" s="15">
        <f t="shared" si="11"/>
        <v>8.1068999999999996</v>
      </c>
      <c r="AE106" s="14">
        <f t="shared" si="12"/>
        <v>-0.63706000000000018</v>
      </c>
      <c r="AF106" s="15">
        <f t="shared" si="13"/>
        <v>-7.2995999999999999</v>
      </c>
      <c r="AG106" s="15">
        <f t="shared" si="14"/>
        <v>6.8140999999999998</v>
      </c>
    </row>
    <row r="107" spans="1:33" x14ac:dyDescent="0.3">
      <c r="A107" s="8">
        <v>2029</v>
      </c>
      <c r="G107" s="13">
        <v>8.7303999999999995</v>
      </c>
      <c r="H107" s="13">
        <v>-2.6208999999999998</v>
      </c>
      <c r="I107" s="13">
        <v>-2.4933000000000001</v>
      </c>
      <c r="J107" s="13">
        <v>4.6177000000000001</v>
      </c>
      <c r="K107" s="13">
        <v>-7.1588000000000003</v>
      </c>
      <c r="L107" s="13">
        <v>8.4931999999999999</v>
      </c>
      <c r="M107" s="13">
        <v>0.76590000000000003</v>
      </c>
      <c r="N107" s="13">
        <v>-0.8196</v>
      </c>
      <c r="O107" s="13">
        <v>-2.0775000000000001</v>
      </c>
      <c r="P107" s="13">
        <v>-0.97740000000000005</v>
      </c>
      <c r="Q107" s="13">
        <v>4.4420999999999999</v>
      </c>
      <c r="R107" s="13">
        <v>-5.3742999999999999</v>
      </c>
      <c r="S107" s="13">
        <v>-5.7229999999999999</v>
      </c>
      <c r="T107" s="13">
        <v>4.2687999999999997</v>
      </c>
      <c r="U107" s="13">
        <v>-0.45779999999999998</v>
      </c>
      <c r="Y107" s="14">
        <f t="shared" si="6"/>
        <v>0.21501999999999999</v>
      </c>
      <c r="Z107" s="15">
        <f t="shared" si="7"/>
        <v>-7.1588000000000003</v>
      </c>
      <c r="AA107" s="15">
        <f t="shared" si="8"/>
        <v>8.7303999999999995</v>
      </c>
      <c r="AB107" s="14">
        <f t="shared" si="9"/>
        <v>1.0769199999999999</v>
      </c>
      <c r="AC107" s="15">
        <f t="shared" si="10"/>
        <v>-2.0775000000000001</v>
      </c>
      <c r="AD107" s="15">
        <f t="shared" si="11"/>
        <v>8.4931999999999999</v>
      </c>
      <c r="AE107" s="14">
        <f t="shared" si="12"/>
        <v>-0.56884000000000001</v>
      </c>
      <c r="AF107" s="15">
        <f t="shared" si="13"/>
        <v>-5.7229999999999999</v>
      </c>
      <c r="AG107" s="15">
        <f t="shared" si="14"/>
        <v>4.4420999999999999</v>
      </c>
    </row>
    <row r="108" spans="1:33" x14ac:dyDescent="0.3">
      <c r="A108" s="8">
        <v>2030</v>
      </c>
      <c r="G108" s="13">
        <v>9.7119999999999997</v>
      </c>
      <c r="H108" s="13">
        <v>-1.8917999999999999</v>
      </c>
      <c r="I108" s="13">
        <v>-2.4476</v>
      </c>
      <c r="J108" s="13">
        <v>5.3072999999999997</v>
      </c>
      <c r="K108" s="13">
        <v>-6.3411</v>
      </c>
      <c r="L108" s="13">
        <v>7.5936000000000003</v>
      </c>
      <c r="M108" s="13">
        <v>1.7701</v>
      </c>
      <c r="N108" s="13">
        <v>-2.0283000000000002</v>
      </c>
      <c r="O108" s="13">
        <v>-2.4382999999999999</v>
      </c>
      <c r="P108" s="13">
        <v>-1.6762999999999999</v>
      </c>
      <c r="Q108" s="13">
        <v>5.9390000000000001</v>
      </c>
      <c r="R108" s="13">
        <v>-6.65</v>
      </c>
      <c r="S108" s="13">
        <v>-3.8982000000000001</v>
      </c>
      <c r="T108" s="13">
        <v>5.3498000000000001</v>
      </c>
      <c r="U108" s="13">
        <v>-0.05</v>
      </c>
      <c r="Y108" s="14">
        <f t="shared" si="6"/>
        <v>0.86775999999999998</v>
      </c>
      <c r="Z108" s="15">
        <f t="shared" si="7"/>
        <v>-6.3411</v>
      </c>
      <c r="AA108" s="15">
        <f t="shared" si="8"/>
        <v>9.7119999999999997</v>
      </c>
      <c r="AB108" s="14">
        <f t="shared" si="9"/>
        <v>0.64416000000000007</v>
      </c>
      <c r="AC108" s="15">
        <f t="shared" si="10"/>
        <v>-2.4382999999999999</v>
      </c>
      <c r="AD108" s="15">
        <f t="shared" si="11"/>
        <v>7.5936000000000003</v>
      </c>
      <c r="AE108" s="14">
        <f t="shared" si="12"/>
        <v>0.13811999999999994</v>
      </c>
      <c r="AF108" s="15">
        <f t="shared" si="13"/>
        <v>-6.65</v>
      </c>
      <c r="AG108" s="15">
        <f t="shared" si="14"/>
        <v>5.9390000000000001</v>
      </c>
    </row>
    <row r="109" spans="1:33" x14ac:dyDescent="0.3">
      <c r="A109" s="8">
        <v>2031</v>
      </c>
      <c r="G109" s="13">
        <v>7.7416999999999998</v>
      </c>
      <c r="H109" s="13">
        <v>0.14319999999999999</v>
      </c>
      <c r="I109" s="13">
        <v>-4.0170000000000003</v>
      </c>
      <c r="J109" s="13">
        <v>5.5587999999999997</v>
      </c>
      <c r="K109" s="13">
        <v>-7.3291000000000004</v>
      </c>
      <c r="L109" s="13">
        <v>8.6880000000000006</v>
      </c>
      <c r="M109" s="13">
        <v>0.61309999999999998</v>
      </c>
      <c r="N109" s="13">
        <v>-1.2582</v>
      </c>
      <c r="O109" s="13">
        <v>-2.2498999999999998</v>
      </c>
      <c r="P109" s="13">
        <v>-2</v>
      </c>
      <c r="Q109" s="13">
        <v>5.8400999999999996</v>
      </c>
      <c r="R109" s="13">
        <v>-5.4302999999999999</v>
      </c>
      <c r="S109" s="13">
        <v>-2.3858999999999999</v>
      </c>
      <c r="T109" s="13">
        <v>2.9721000000000002</v>
      </c>
      <c r="U109" s="13">
        <v>-1.048</v>
      </c>
      <c r="Y109" s="14">
        <f t="shared" si="6"/>
        <v>0.41952</v>
      </c>
      <c r="Z109" s="15">
        <f t="shared" si="7"/>
        <v>-7.3291000000000004</v>
      </c>
      <c r="AA109" s="15">
        <f t="shared" si="8"/>
        <v>7.7416999999999998</v>
      </c>
      <c r="AB109" s="14">
        <f t="shared" si="9"/>
        <v>0.75859999999999983</v>
      </c>
      <c r="AC109" s="15">
        <f t="shared" si="10"/>
        <v>-2.2498999999999998</v>
      </c>
      <c r="AD109" s="15">
        <f t="shared" si="11"/>
        <v>8.6880000000000006</v>
      </c>
      <c r="AE109" s="14">
        <f t="shared" si="12"/>
        <v>-1.040000000000001E-2</v>
      </c>
      <c r="AF109" s="15">
        <f t="shared" si="13"/>
        <v>-5.4302999999999999</v>
      </c>
      <c r="AG109" s="15">
        <f t="shared" si="14"/>
        <v>5.8400999999999996</v>
      </c>
    </row>
    <row r="110" spans="1:33" x14ac:dyDescent="0.3">
      <c r="A110" s="8">
        <v>2032</v>
      </c>
      <c r="G110" s="13">
        <v>6.13</v>
      </c>
      <c r="H110" s="13">
        <v>-0.40550000000000003</v>
      </c>
      <c r="I110" s="13">
        <v>-2.8521000000000001</v>
      </c>
      <c r="J110" s="13">
        <v>7.157</v>
      </c>
      <c r="K110" s="13">
        <v>-7.9310999999999998</v>
      </c>
      <c r="L110" s="13">
        <v>9.0780999999999992</v>
      </c>
      <c r="M110" s="13">
        <v>0.14019999999999999</v>
      </c>
      <c r="N110" s="13">
        <v>-0.33050000000000002</v>
      </c>
      <c r="O110" s="13">
        <v>-1.2804</v>
      </c>
      <c r="P110" s="13">
        <v>-3.1173000000000002</v>
      </c>
      <c r="Q110" s="13">
        <v>4.3597999999999999</v>
      </c>
      <c r="R110" s="13">
        <v>-5.2633000000000001</v>
      </c>
      <c r="S110" s="13">
        <v>-1.8687</v>
      </c>
      <c r="T110" s="13">
        <v>1.7343</v>
      </c>
      <c r="U110" s="13">
        <v>-0.45090000000000002</v>
      </c>
      <c r="Y110" s="14">
        <f t="shared" si="6"/>
        <v>0.41965999999999981</v>
      </c>
      <c r="Z110" s="15">
        <f t="shared" si="7"/>
        <v>-7.9310999999999998</v>
      </c>
      <c r="AA110" s="15">
        <f t="shared" si="8"/>
        <v>7.157</v>
      </c>
      <c r="AB110" s="14">
        <f t="shared" si="9"/>
        <v>0.8980199999999996</v>
      </c>
      <c r="AC110" s="15">
        <f t="shared" si="10"/>
        <v>-3.1173000000000002</v>
      </c>
      <c r="AD110" s="15">
        <f t="shared" si="11"/>
        <v>9.0780999999999992</v>
      </c>
      <c r="AE110" s="14">
        <f t="shared" si="12"/>
        <v>-0.29776000000000008</v>
      </c>
      <c r="AF110" s="15">
        <f t="shared" si="13"/>
        <v>-5.2633000000000001</v>
      </c>
      <c r="AG110" s="15">
        <f t="shared" si="14"/>
        <v>4.3597999999999999</v>
      </c>
    </row>
    <row r="111" spans="1:33" x14ac:dyDescent="0.3">
      <c r="A111" s="8">
        <v>2033</v>
      </c>
      <c r="G111" s="13">
        <v>5.5728999999999997</v>
      </c>
      <c r="H111" s="13">
        <v>0.94289999999999996</v>
      </c>
      <c r="I111" s="13">
        <v>-1.0933999999999999</v>
      </c>
      <c r="J111" s="13">
        <v>5.9077999999999999</v>
      </c>
      <c r="K111" s="13">
        <v>-8.8648000000000007</v>
      </c>
      <c r="L111" s="13">
        <v>9.5870999999999995</v>
      </c>
      <c r="M111" s="13">
        <v>0.80679999999999996</v>
      </c>
      <c r="N111" s="13">
        <v>0.53369999999999995</v>
      </c>
      <c r="O111" s="13">
        <v>-1.214</v>
      </c>
      <c r="P111" s="13">
        <v>-6.3467000000000002</v>
      </c>
      <c r="Q111" s="13">
        <v>6.1208999999999998</v>
      </c>
      <c r="R111" s="13">
        <v>-6.3159999999999998</v>
      </c>
      <c r="S111" s="13">
        <v>-2.7199999999999998E-2</v>
      </c>
      <c r="T111" s="13">
        <v>-0.24099999999999999</v>
      </c>
      <c r="U111" s="13">
        <v>-0.84789999999999999</v>
      </c>
      <c r="Y111" s="14">
        <f t="shared" si="6"/>
        <v>0.4930799999999998</v>
      </c>
      <c r="Z111" s="15">
        <f t="shared" si="7"/>
        <v>-8.8648000000000007</v>
      </c>
      <c r="AA111" s="15">
        <f t="shared" si="8"/>
        <v>5.9077999999999999</v>
      </c>
      <c r="AB111" s="14">
        <f t="shared" si="9"/>
        <v>0.67337999999999953</v>
      </c>
      <c r="AC111" s="15">
        <f t="shared" si="10"/>
        <v>-6.3467000000000002</v>
      </c>
      <c r="AD111" s="15">
        <f t="shared" si="11"/>
        <v>9.5870999999999995</v>
      </c>
      <c r="AE111" s="14">
        <f t="shared" si="12"/>
        <v>-0.26223999999999997</v>
      </c>
      <c r="AF111" s="15">
        <f t="shared" si="13"/>
        <v>-6.3159999999999998</v>
      </c>
      <c r="AG111" s="15">
        <f t="shared" si="14"/>
        <v>6.1208999999999998</v>
      </c>
    </row>
    <row r="112" spans="1:33" x14ac:dyDescent="0.3">
      <c r="A112" s="8">
        <v>2034</v>
      </c>
      <c r="G112" s="13">
        <v>6.4759000000000002</v>
      </c>
      <c r="H112" s="13">
        <v>-0.5635</v>
      </c>
      <c r="I112" s="13">
        <v>-2.5358000000000001</v>
      </c>
      <c r="J112" s="13">
        <v>5.7291999999999996</v>
      </c>
      <c r="K112" s="13">
        <v>-6.8902000000000001</v>
      </c>
      <c r="L112" s="13">
        <v>9.0995000000000008</v>
      </c>
      <c r="M112" s="13">
        <v>-3.0613999999999999</v>
      </c>
      <c r="N112" s="13">
        <v>0.93159999999999998</v>
      </c>
      <c r="O112" s="13">
        <v>0.29360000000000003</v>
      </c>
      <c r="P112" s="13">
        <v>-4.9103000000000003</v>
      </c>
      <c r="Q112" s="13">
        <v>4.9642999999999997</v>
      </c>
      <c r="R112" s="13">
        <v>-7.6760000000000002</v>
      </c>
      <c r="S112" s="13">
        <v>0.49440000000000001</v>
      </c>
      <c r="T112" s="13">
        <v>-5.79E-2</v>
      </c>
      <c r="U112" s="13">
        <v>-2.2603</v>
      </c>
      <c r="Y112" s="14">
        <f t="shared" si="6"/>
        <v>0.44311999999999968</v>
      </c>
      <c r="Z112" s="15">
        <f t="shared" si="7"/>
        <v>-6.8902000000000001</v>
      </c>
      <c r="AA112" s="15">
        <f t="shared" si="8"/>
        <v>6.4759000000000002</v>
      </c>
      <c r="AB112" s="14">
        <f t="shared" si="9"/>
        <v>0.47060000000000013</v>
      </c>
      <c r="AC112" s="15">
        <f t="shared" si="10"/>
        <v>-4.9103000000000003</v>
      </c>
      <c r="AD112" s="15">
        <f t="shared" si="11"/>
        <v>9.0995000000000008</v>
      </c>
      <c r="AE112" s="14">
        <f t="shared" si="12"/>
        <v>-0.90710000000000013</v>
      </c>
      <c r="AF112" s="15">
        <f t="shared" si="13"/>
        <v>-7.6760000000000002</v>
      </c>
      <c r="AG112" s="15">
        <f t="shared" si="14"/>
        <v>4.9642999999999997</v>
      </c>
    </row>
    <row r="113" spans="1:33" x14ac:dyDescent="0.3">
      <c r="A113" s="8">
        <v>2035</v>
      </c>
      <c r="G113" s="13">
        <v>6.2572999999999999</v>
      </c>
      <c r="H113" s="13">
        <v>-1.6939</v>
      </c>
      <c r="I113" s="13">
        <v>-1.2699</v>
      </c>
      <c r="J113" s="13">
        <v>6.1871</v>
      </c>
      <c r="K113" s="13">
        <v>-5.9654999999999996</v>
      </c>
      <c r="L113" s="13">
        <v>7.3998999999999997</v>
      </c>
      <c r="M113" s="13">
        <v>-4.7903000000000002</v>
      </c>
      <c r="N113" s="13">
        <v>-0.37269999999999998</v>
      </c>
      <c r="O113" s="13">
        <v>0.94830000000000003</v>
      </c>
      <c r="P113" s="13">
        <v>-1.8111999999999999</v>
      </c>
      <c r="Q113" s="13">
        <v>4.1051000000000002</v>
      </c>
      <c r="R113" s="13">
        <v>-7.3312999999999997</v>
      </c>
      <c r="S113" s="13">
        <v>-0.4415</v>
      </c>
      <c r="T113" s="13">
        <v>-2.1440000000000001</v>
      </c>
      <c r="U113" s="13">
        <v>-3.7515999999999998</v>
      </c>
      <c r="Y113" s="14">
        <f t="shared" si="6"/>
        <v>0.70301999999999987</v>
      </c>
      <c r="Z113" s="15">
        <f t="shared" si="7"/>
        <v>-5.9654999999999996</v>
      </c>
      <c r="AA113" s="15">
        <f t="shared" si="8"/>
        <v>6.2572999999999999</v>
      </c>
      <c r="AB113" s="14">
        <f t="shared" si="9"/>
        <v>0.27479999999999993</v>
      </c>
      <c r="AC113" s="15">
        <f t="shared" si="10"/>
        <v>-4.7903000000000002</v>
      </c>
      <c r="AD113" s="15">
        <f t="shared" si="11"/>
        <v>7.3998999999999997</v>
      </c>
      <c r="AE113" s="14">
        <f t="shared" si="12"/>
        <v>-1.91266</v>
      </c>
      <c r="AF113" s="15">
        <f t="shared" si="13"/>
        <v>-7.3312999999999997</v>
      </c>
      <c r="AG113" s="15">
        <f t="shared" si="14"/>
        <v>4.1051000000000002</v>
      </c>
    </row>
    <row r="114" spans="1:33" x14ac:dyDescent="0.3">
      <c r="A114" s="8">
        <v>2036</v>
      </c>
      <c r="G114" s="13">
        <v>7.2870999999999997</v>
      </c>
      <c r="H114" s="13">
        <v>-1.1342000000000001</v>
      </c>
      <c r="I114" s="13">
        <v>-1.9211</v>
      </c>
      <c r="J114" s="13">
        <v>5.2870999999999997</v>
      </c>
      <c r="K114" s="13">
        <v>-6.2663000000000002</v>
      </c>
      <c r="L114" s="13">
        <v>8.9392999999999994</v>
      </c>
      <c r="M114" s="13">
        <v>-5.4298000000000002</v>
      </c>
      <c r="N114" s="13">
        <v>0.83279999999999998</v>
      </c>
      <c r="O114" s="13">
        <v>0.98780000000000001</v>
      </c>
      <c r="P114" s="13">
        <v>-1.6665000000000001</v>
      </c>
      <c r="Q114" s="13">
        <v>5.0366</v>
      </c>
      <c r="R114" s="13">
        <v>-7.2523999999999997</v>
      </c>
      <c r="S114" s="13">
        <v>2.4299999999999999E-2</v>
      </c>
      <c r="T114" s="13">
        <v>-2.8797999999999999</v>
      </c>
      <c r="U114" s="13">
        <v>-3.57</v>
      </c>
      <c r="Y114" s="14">
        <f t="shared" si="6"/>
        <v>0.65051999999999965</v>
      </c>
      <c r="Z114" s="15">
        <f t="shared" si="7"/>
        <v>-6.2663000000000002</v>
      </c>
      <c r="AA114" s="15">
        <f t="shared" si="8"/>
        <v>7.2870999999999997</v>
      </c>
      <c r="AB114" s="14">
        <f t="shared" si="9"/>
        <v>0.73271999999999982</v>
      </c>
      <c r="AC114" s="15">
        <f t="shared" si="10"/>
        <v>-5.4298000000000002</v>
      </c>
      <c r="AD114" s="15">
        <f t="shared" si="11"/>
        <v>8.9392999999999994</v>
      </c>
      <c r="AE114" s="14">
        <f t="shared" si="12"/>
        <v>-1.7282599999999999</v>
      </c>
      <c r="AF114" s="15">
        <f t="shared" si="13"/>
        <v>-7.2523999999999997</v>
      </c>
      <c r="AG114" s="15">
        <f t="shared" si="14"/>
        <v>5.0366</v>
      </c>
    </row>
    <row r="115" spans="1:33" x14ac:dyDescent="0.3">
      <c r="A115" s="8">
        <v>2037</v>
      </c>
      <c r="G115" s="13">
        <v>5.2140000000000004</v>
      </c>
      <c r="H115" s="13">
        <v>-2.9500999999999999</v>
      </c>
      <c r="I115" s="13">
        <v>-1.7491000000000001</v>
      </c>
      <c r="J115" s="13">
        <v>5.2294</v>
      </c>
      <c r="K115" s="13">
        <v>-4.9629000000000003</v>
      </c>
      <c r="L115" s="13">
        <v>6.9264000000000001</v>
      </c>
      <c r="M115" s="13">
        <v>-4.9816000000000003</v>
      </c>
      <c r="N115" s="13">
        <v>-1.9971000000000001</v>
      </c>
      <c r="O115" s="13">
        <v>1.3513999999999999</v>
      </c>
      <c r="P115" s="13">
        <v>-2.2629000000000001</v>
      </c>
      <c r="Q115" s="13">
        <v>5.2465000000000002</v>
      </c>
      <c r="R115" s="13">
        <v>-6.2846000000000002</v>
      </c>
      <c r="S115" s="13">
        <v>-1.8976999999999999</v>
      </c>
      <c r="T115" s="13">
        <v>-5.1639999999999997</v>
      </c>
      <c r="U115" s="13">
        <v>-1.9237</v>
      </c>
      <c r="Y115" s="14">
        <f t="shared" si="6"/>
        <v>0.15625999999999998</v>
      </c>
      <c r="Z115" s="15">
        <f t="shared" si="7"/>
        <v>-4.9629000000000003</v>
      </c>
      <c r="AA115" s="15">
        <f t="shared" si="8"/>
        <v>5.2294</v>
      </c>
      <c r="AB115" s="14">
        <f t="shared" si="9"/>
        <v>-0.1927600000000001</v>
      </c>
      <c r="AC115" s="15">
        <f t="shared" si="10"/>
        <v>-4.9816000000000003</v>
      </c>
      <c r="AD115" s="15">
        <f t="shared" si="11"/>
        <v>6.9264000000000001</v>
      </c>
      <c r="AE115" s="14">
        <f t="shared" si="12"/>
        <v>-2.0047000000000001</v>
      </c>
      <c r="AF115" s="15">
        <f t="shared" si="13"/>
        <v>-6.2846000000000002</v>
      </c>
      <c r="AG115" s="15">
        <f t="shared" si="14"/>
        <v>5.2465000000000002</v>
      </c>
    </row>
    <row r="116" spans="1:33" x14ac:dyDescent="0.3">
      <c r="A116" s="8">
        <v>2038</v>
      </c>
      <c r="G116" s="13">
        <v>5.4360999999999997</v>
      </c>
      <c r="H116" s="13">
        <v>-3.7955999999999999</v>
      </c>
      <c r="I116" s="13">
        <v>-2.57</v>
      </c>
      <c r="J116" s="13">
        <v>4.5824999999999996</v>
      </c>
      <c r="K116" s="13">
        <v>-5.3639999999999999</v>
      </c>
      <c r="L116" s="13">
        <v>7.3540999999999999</v>
      </c>
      <c r="M116" s="13">
        <v>-3.8952</v>
      </c>
      <c r="N116" s="13">
        <v>-2.0672999999999999</v>
      </c>
      <c r="O116" s="13">
        <v>0.34749999999999998</v>
      </c>
      <c r="P116" s="13">
        <v>-2.7562000000000002</v>
      </c>
      <c r="Q116" s="13">
        <v>4.5685000000000002</v>
      </c>
      <c r="R116" s="13">
        <v>-11.212999999999999</v>
      </c>
      <c r="S116" s="13">
        <v>-2.8978999999999999</v>
      </c>
      <c r="T116" s="13">
        <v>-6.0917000000000003</v>
      </c>
      <c r="U116" s="13">
        <v>-1.5242</v>
      </c>
      <c r="Y116" s="14">
        <f t="shared" si="6"/>
        <v>-0.34220000000000006</v>
      </c>
      <c r="Z116" s="15">
        <f t="shared" si="7"/>
        <v>-5.3639999999999999</v>
      </c>
      <c r="AA116" s="15">
        <f t="shared" si="8"/>
        <v>5.4360999999999997</v>
      </c>
      <c r="AB116" s="14">
        <f t="shared" si="9"/>
        <v>-0.20342000000000007</v>
      </c>
      <c r="AC116" s="15">
        <f t="shared" si="10"/>
        <v>-3.8952</v>
      </c>
      <c r="AD116" s="15">
        <f t="shared" si="11"/>
        <v>7.3540999999999999</v>
      </c>
      <c r="AE116" s="14">
        <f t="shared" si="12"/>
        <v>-3.4316599999999999</v>
      </c>
      <c r="AF116" s="15">
        <f t="shared" si="13"/>
        <v>-11.212999999999999</v>
      </c>
      <c r="AG116" s="15">
        <f t="shared" si="14"/>
        <v>4.5685000000000002</v>
      </c>
    </row>
    <row r="117" spans="1:33" x14ac:dyDescent="0.3">
      <c r="A117" s="8">
        <v>2039</v>
      </c>
      <c r="G117" s="13">
        <v>5.1352000000000002</v>
      </c>
      <c r="H117" s="13">
        <v>-2.5514999999999999</v>
      </c>
      <c r="I117" s="13">
        <v>-4.8410000000000002</v>
      </c>
      <c r="J117" s="13">
        <v>4.0651000000000002</v>
      </c>
      <c r="K117" s="13">
        <v>-4.5509000000000004</v>
      </c>
      <c r="L117" s="13">
        <v>9.9068000000000005</v>
      </c>
      <c r="M117" s="13">
        <v>-6.4183000000000003</v>
      </c>
      <c r="N117" s="13">
        <v>-0.96419999999999995</v>
      </c>
      <c r="O117" s="13">
        <v>0.67910000000000004</v>
      </c>
      <c r="P117" s="13">
        <v>-2.5964</v>
      </c>
      <c r="Q117" s="13">
        <v>3.8163999999999998</v>
      </c>
      <c r="R117" s="13">
        <v>-9.4072999999999993</v>
      </c>
      <c r="S117" s="13">
        <v>-3.9634999999999998</v>
      </c>
      <c r="T117" s="13">
        <v>-6.9813000000000001</v>
      </c>
      <c r="U117" s="13">
        <v>-0.43680000000000002</v>
      </c>
      <c r="Y117" s="14">
        <f t="shared" si="6"/>
        <v>-0.54862</v>
      </c>
      <c r="Z117" s="15">
        <f t="shared" si="7"/>
        <v>-4.8410000000000002</v>
      </c>
      <c r="AA117" s="15">
        <f t="shared" si="8"/>
        <v>5.1352000000000002</v>
      </c>
      <c r="AB117" s="14">
        <f t="shared" si="9"/>
        <v>0.12140000000000004</v>
      </c>
      <c r="AC117" s="15">
        <f t="shared" si="10"/>
        <v>-6.4183000000000003</v>
      </c>
      <c r="AD117" s="15">
        <f t="shared" si="11"/>
        <v>9.9068000000000005</v>
      </c>
      <c r="AE117" s="14">
        <f t="shared" si="12"/>
        <v>-3.3944999999999999</v>
      </c>
      <c r="AF117" s="15">
        <f t="shared" si="13"/>
        <v>-9.4072999999999993</v>
      </c>
      <c r="AG117" s="15">
        <f t="shared" si="14"/>
        <v>3.8163999999999998</v>
      </c>
    </row>
    <row r="118" spans="1:33" x14ac:dyDescent="0.3">
      <c r="A118" s="8">
        <v>2040</v>
      </c>
      <c r="G118" s="13">
        <v>7.1032000000000002</v>
      </c>
      <c r="H118" s="13">
        <v>-2.5304000000000002</v>
      </c>
      <c r="I118" s="13">
        <v>-4.1566000000000001</v>
      </c>
      <c r="J118" s="13">
        <v>4.1923000000000004</v>
      </c>
      <c r="K118" s="13">
        <v>-3.8302</v>
      </c>
      <c r="L118" s="13">
        <v>10.273099999999999</v>
      </c>
      <c r="M118" s="13">
        <v>-8.0835000000000008</v>
      </c>
      <c r="N118" s="13">
        <v>-0.84850000000000003</v>
      </c>
      <c r="O118" s="13">
        <v>0.99780000000000002</v>
      </c>
      <c r="P118" s="13">
        <v>-1.6245000000000001</v>
      </c>
      <c r="Q118" s="13">
        <v>4.9928999999999997</v>
      </c>
      <c r="R118" s="13">
        <v>-8.8370999999999995</v>
      </c>
      <c r="S118" s="13">
        <v>-6.7720000000000002</v>
      </c>
      <c r="T118" s="13">
        <v>-6.2257999999999996</v>
      </c>
      <c r="U118" s="13">
        <v>-0.53569999999999995</v>
      </c>
      <c r="Y118" s="14">
        <f t="shared" si="6"/>
        <v>0.15566000000000005</v>
      </c>
      <c r="Z118" s="15">
        <f t="shared" si="7"/>
        <v>-4.1566000000000001</v>
      </c>
      <c r="AA118" s="15">
        <f t="shared" si="8"/>
        <v>7.1032000000000002</v>
      </c>
      <c r="AB118" s="14">
        <f t="shared" si="9"/>
        <v>0.14287999999999976</v>
      </c>
      <c r="AC118" s="15">
        <f t="shared" si="10"/>
        <v>-8.0835000000000008</v>
      </c>
      <c r="AD118" s="15">
        <f t="shared" si="11"/>
        <v>10.273099999999999</v>
      </c>
      <c r="AE118" s="14">
        <f t="shared" si="12"/>
        <v>-3.4755399999999996</v>
      </c>
      <c r="AF118" s="15">
        <f t="shared" si="13"/>
        <v>-8.8370999999999995</v>
      </c>
      <c r="AG118" s="15">
        <f t="shared" si="14"/>
        <v>4.9928999999999997</v>
      </c>
    </row>
    <row r="119" spans="1:33" x14ac:dyDescent="0.3">
      <c r="A119" s="8">
        <v>2041</v>
      </c>
      <c r="G119" s="13">
        <v>7.2568000000000001</v>
      </c>
      <c r="H119" s="13">
        <v>-3.8801999999999999</v>
      </c>
      <c r="I119" s="13">
        <v>-2.4085000000000001</v>
      </c>
      <c r="J119" s="13">
        <v>4.6067</v>
      </c>
      <c r="K119" s="13">
        <v>-2.6757</v>
      </c>
      <c r="L119" s="13">
        <v>7.5644</v>
      </c>
      <c r="M119" s="13">
        <v>-8.4862000000000002</v>
      </c>
      <c r="N119" s="13">
        <v>-2.3807999999999998</v>
      </c>
      <c r="O119" s="13">
        <v>2.5672999999999999</v>
      </c>
      <c r="P119" s="13">
        <v>-2.62</v>
      </c>
      <c r="Q119" s="13">
        <v>2.3671000000000002</v>
      </c>
      <c r="R119" s="13">
        <v>-9.9710999999999999</v>
      </c>
      <c r="S119" s="13">
        <v>-6.0936000000000003</v>
      </c>
      <c r="T119" s="13">
        <v>-4.93</v>
      </c>
      <c r="U119" s="13">
        <v>1.3812</v>
      </c>
      <c r="Y119" s="14">
        <f t="shared" si="6"/>
        <v>0.57982</v>
      </c>
      <c r="Z119" s="15">
        <f t="shared" si="7"/>
        <v>-3.8801999999999999</v>
      </c>
      <c r="AA119" s="15">
        <f t="shared" si="8"/>
        <v>7.2568000000000001</v>
      </c>
      <c r="AB119" s="14">
        <f t="shared" si="9"/>
        <v>-0.67105999999999999</v>
      </c>
      <c r="AC119" s="15">
        <f t="shared" si="10"/>
        <v>-8.4862000000000002</v>
      </c>
      <c r="AD119" s="15">
        <f t="shared" si="11"/>
        <v>7.5644</v>
      </c>
      <c r="AE119" s="14">
        <f t="shared" si="12"/>
        <v>-3.4492800000000003</v>
      </c>
      <c r="AF119" s="15">
        <f t="shared" si="13"/>
        <v>-9.9710999999999999</v>
      </c>
      <c r="AG119" s="15">
        <f t="shared" si="14"/>
        <v>2.3671000000000002</v>
      </c>
    </row>
    <row r="120" spans="1:33" x14ac:dyDescent="0.3">
      <c r="A120" s="8">
        <v>2042</v>
      </c>
      <c r="G120" s="13">
        <v>8.3135999999999992</v>
      </c>
      <c r="H120" s="13">
        <v>-5.5063000000000004</v>
      </c>
      <c r="I120" s="13">
        <v>-2.7441</v>
      </c>
      <c r="J120" s="13">
        <v>2.3687</v>
      </c>
      <c r="K120" s="13">
        <v>-0.99619999999999997</v>
      </c>
      <c r="L120" s="13">
        <v>8.4625000000000004</v>
      </c>
      <c r="M120" s="13">
        <v>-7.4202000000000004</v>
      </c>
      <c r="N120" s="13">
        <v>-4.8368000000000002</v>
      </c>
      <c r="O120" s="13">
        <v>4.5035999999999996</v>
      </c>
      <c r="P120" s="13">
        <v>-1.2798</v>
      </c>
      <c r="Q120" s="13">
        <v>3.3054999999999999</v>
      </c>
      <c r="R120" s="13">
        <v>-8.8836999999999993</v>
      </c>
      <c r="S120" s="13">
        <v>-9.0139999999999993</v>
      </c>
      <c r="T120" s="13">
        <v>-6.2038000000000002</v>
      </c>
      <c r="U120" s="13">
        <v>-1.0865</v>
      </c>
      <c r="Y120" s="14">
        <f t="shared" si="6"/>
        <v>0.28713999999999978</v>
      </c>
      <c r="Z120" s="15">
        <f t="shared" si="7"/>
        <v>-5.5063000000000004</v>
      </c>
      <c r="AA120" s="15">
        <f t="shared" si="8"/>
        <v>8.3135999999999992</v>
      </c>
      <c r="AB120" s="14">
        <f t="shared" si="9"/>
        <v>-0.11414000000000013</v>
      </c>
      <c r="AC120" s="15">
        <f t="shared" si="10"/>
        <v>-7.4202000000000004</v>
      </c>
      <c r="AD120" s="15">
        <f t="shared" si="11"/>
        <v>8.4625000000000004</v>
      </c>
      <c r="AE120" s="14">
        <f t="shared" si="12"/>
        <v>-4.3765000000000001</v>
      </c>
      <c r="AF120" s="15">
        <f t="shared" si="13"/>
        <v>-9.0139999999999993</v>
      </c>
      <c r="AG120" s="15">
        <f t="shared" si="14"/>
        <v>3.3054999999999999</v>
      </c>
    </row>
    <row r="121" spans="1:33" x14ac:dyDescent="0.3">
      <c r="A121" s="8">
        <v>2043</v>
      </c>
      <c r="G121" s="13">
        <v>7.2603999999999997</v>
      </c>
      <c r="H121" s="13">
        <v>-8.3461999999999996</v>
      </c>
      <c r="I121" s="13">
        <v>-4.4108999999999998</v>
      </c>
      <c r="J121" s="13">
        <v>1.9708000000000001</v>
      </c>
      <c r="K121" s="13">
        <v>-0.78339999999999999</v>
      </c>
      <c r="L121" s="13">
        <v>9.4597999999999995</v>
      </c>
      <c r="M121" s="13">
        <v>-5.5213999999999999</v>
      </c>
      <c r="N121" s="13">
        <v>-4.4333999999999998</v>
      </c>
      <c r="O121" s="13">
        <v>5.0888</v>
      </c>
      <c r="P121" s="13">
        <v>-0.28849999999999998</v>
      </c>
      <c r="Q121" s="13">
        <v>1.2016</v>
      </c>
      <c r="R121" s="13">
        <v>-10.379099999999999</v>
      </c>
      <c r="S121" s="13">
        <v>-11.898099999999999</v>
      </c>
      <c r="T121" s="13">
        <v>-3.6688000000000001</v>
      </c>
      <c r="U121" s="13">
        <v>-2.3946000000000001</v>
      </c>
      <c r="Y121" s="14">
        <f t="shared" si="6"/>
        <v>-0.86185999999999985</v>
      </c>
      <c r="Z121" s="15">
        <f t="shared" si="7"/>
        <v>-8.3461999999999996</v>
      </c>
      <c r="AA121" s="15">
        <f t="shared" si="8"/>
        <v>7.2603999999999997</v>
      </c>
      <c r="AB121" s="14">
        <f t="shared" si="9"/>
        <v>0.86105999999999994</v>
      </c>
      <c r="AC121" s="15">
        <f t="shared" si="10"/>
        <v>-5.5213999999999999</v>
      </c>
      <c r="AD121" s="15">
        <f t="shared" si="11"/>
        <v>9.4597999999999995</v>
      </c>
      <c r="AE121" s="14">
        <f t="shared" si="12"/>
        <v>-5.4277999999999995</v>
      </c>
      <c r="AF121" s="15">
        <f t="shared" si="13"/>
        <v>-11.898099999999999</v>
      </c>
      <c r="AG121" s="15">
        <f t="shared" si="14"/>
        <v>1.2016</v>
      </c>
    </row>
    <row r="122" spans="1:33" x14ac:dyDescent="0.3">
      <c r="A122" s="8">
        <v>2044</v>
      </c>
      <c r="G122" s="13">
        <v>7.7667000000000002</v>
      </c>
      <c r="H122" s="13">
        <v>-6.3280000000000003</v>
      </c>
      <c r="I122" s="13">
        <v>-6.3917999999999999</v>
      </c>
      <c r="J122" s="13">
        <v>2.7031999999999998</v>
      </c>
      <c r="K122" s="13">
        <v>-0.82579999999999998</v>
      </c>
      <c r="L122" s="13">
        <v>6.4126000000000003</v>
      </c>
      <c r="M122" s="13">
        <v>-3.7429999999999999</v>
      </c>
      <c r="N122" s="13">
        <v>-6.2137000000000002</v>
      </c>
      <c r="O122" s="13">
        <v>3.9842</v>
      </c>
      <c r="P122" s="13">
        <v>-1.1151</v>
      </c>
      <c r="Q122" s="13">
        <v>0.72709999999999997</v>
      </c>
      <c r="R122" s="13">
        <v>-9.3262</v>
      </c>
      <c r="S122" s="13">
        <v>-13.610900000000001</v>
      </c>
      <c r="T122" s="13">
        <v>-2.2246000000000001</v>
      </c>
      <c r="U122" s="13">
        <v>-3.5383</v>
      </c>
      <c r="Y122" s="14">
        <f t="shared" si="6"/>
        <v>-0.61514000000000002</v>
      </c>
      <c r="Z122" s="15">
        <f t="shared" si="7"/>
        <v>-6.3917999999999999</v>
      </c>
      <c r="AA122" s="15">
        <f t="shared" si="8"/>
        <v>7.7667000000000002</v>
      </c>
      <c r="AB122" s="14">
        <f t="shared" si="9"/>
        <v>-0.13499999999999995</v>
      </c>
      <c r="AC122" s="15">
        <f t="shared" si="10"/>
        <v>-6.2137000000000002</v>
      </c>
      <c r="AD122" s="15">
        <f t="shared" si="11"/>
        <v>6.4126000000000003</v>
      </c>
      <c r="AE122" s="14">
        <f t="shared" si="12"/>
        <v>-5.5945799999999997</v>
      </c>
      <c r="AF122" s="15">
        <f t="shared" si="13"/>
        <v>-13.610900000000001</v>
      </c>
      <c r="AG122" s="15">
        <f t="shared" si="14"/>
        <v>0.72709999999999997</v>
      </c>
    </row>
    <row r="123" spans="1:33" x14ac:dyDescent="0.3">
      <c r="A123" s="8">
        <v>2045</v>
      </c>
      <c r="G123" s="13">
        <v>11.4293</v>
      </c>
      <c r="H123" s="13">
        <v>-3.6358999999999999</v>
      </c>
      <c r="I123" s="13">
        <v>-4.6062000000000003</v>
      </c>
      <c r="J123" s="13">
        <v>4.5185000000000004</v>
      </c>
      <c r="K123" s="13">
        <v>-2.5295999999999998</v>
      </c>
      <c r="L123" s="13">
        <v>7.0297000000000001</v>
      </c>
      <c r="M123" s="13">
        <v>-1.2091000000000001</v>
      </c>
      <c r="N123" s="13">
        <v>-4.1459999999999999</v>
      </c>
      <c r="O123" s="13">
        <v>3.8292999999999999</v>
      </c>
      <c r="P123" s="13">
        <v>-2.5550000000000002</v>
      </c>
      <c r="Q123" s="13">
        <v>0.94240000000000002</v>
      </c>
      <c r="R123" s="13">
        <v>-9.6167999999999996</v>
      </c>
      <c r="S123" s="13">
        <v>-13.516500000000001</v>
      </c>
      <c r="T123" s="13">
        <v>-1.5952999999999999</v>
      </c>
      <c r="U123" s="13">
        <v>-2.0493000000000001</v>
      </c>
      <c r="Y123" s="14">
        <f t="shared" si="6"/>
        <v>1.03522</v>
      </c>
      <c r="Z123" s="15">
        <f t="shared" si="7"/>
        <v>-4.6062000000000003</v>
      </c>
      <c r="AA123" s="15">
        <f t="shared" si="8"/>
        <v>11.4293</v>
      </c>
      <c r="AB123" s="14">
        <f t="shared" si="9"/>
        <v>0.58977999999999997</v>
      </c>
      <c r="AC123" s="15">
        <f t="shared" si="10"/>
        <v>-4.1459999999999999</v>
      </c>
      <c r="AD123" s="15">
        <f t="shared" si="11"/>
        <v>7.0297000000000001</v>
      </c>
      <c r="AE123" s="14">
        <f t="shared" si="12"/>
        <v>-5.1670999999999996</v>
      </c>
      <c r="AF123" s="15">
        <f t="shared" si="13"/>
        <v>-13.516500000000001</v>
      </c>
      <c r="AG123" s="15">
        <f t="shared" si="14"/>
        <v>0.94240000000000002</v>
      </c>
    </row>
    <row r="124" spans="1:33" x14ac:dyDescent="0.3">
      <c r="A124" s="8">
        <v>2046</v>
      </c>
      <c r="G124" s="13">
        <v>11.5389</v>
      </c>
      <c r="H124" s="13">
        <v>-4.0483000000000002</v>
      </c>
      <c r="I124" s="13">
        <v>-2.9992999999999999</v>
      </c>
      <c r="J124" s="13">
        <v>1.8432999999999999</v>
      </c>
      <c r="K124" s="13">
        <v>-2.8010999999999999</v>
      </c>
      <c r="L124" s="13">
        <v>6.0023999999999997</v>
      </c>
      <c r="M124" s="13">
        <v>-0.82520000000000004</v>
      </c>
      <c r="N124" s="13">
        <v>-4.1494</v>
      </c>
      <c r="O124" s="13">
        <v>3.2151000000000001</v>
      </c>
      <c r="P124" s="13">
        <v>-4.5076999999999998</v>
      </c>
      <c r="Q124" s="13">
        <v>0.22489999999999999</v>
      </c>
      <c r="R124" s="13">
        <v>-11.2636</v>
      </c>
      <c r="S124" s="13">
        <v>-14.586499999999999</v>
      </c>
      <c r="T124" s="13">
        <v>-0.86650000000000005</v>
      </c>
      <c r="U124" s="13">
        <v>-3.3361999999999998</v>
      </c>
      <c r="Y124" s="14">
        <f t="shared" si="6"/>
        <v>0.70669999999999999</v>
      </c>
      <c r="Z124" s="15">
        <f t="shared" si="7"/>
        <v>-4.0483000000000002</v>
      </c>
      <c r="AA124" s="15">
        <f t="shared" si="8"/>
        <v>11.5389</v>
      </c>
      <c r="AB124" s="14">
        <f t="shared" si="9"/>
        <v>-5.2959999999999854E-2</v>
      </c>
      <c r="AC124" s="15">
        <f t="shared" si="10"/>
        <v>-4.5076999999999998</v>
      </c>
      <c r="AD124" s="15">
        <f t="shared" si="11"/>
        <v>6.0023999999999997</v>
      </c>
      <c r="AE124" s="14">
        <f t="shared" si="12"/>
        <v>-5.9655800000000001</v>
      </c>
      <c r="AF124" s="15">
        <f t="shared" si="13"/>
        <v>-14.586499999999999</v>
      </c>
      <c r="AG124" s="15">
        <f t="shared" si="14"/>
        <v>0.22489999999999999</v>
      </c>
    </row>
    <row r="125" spans="1:33" x14ac:dyDescent="0.3">
      <c r="A125" s="8">
        <v>2047</v>
      </c>
      <c r="G125" s="13">
        <v>13.839600000000001</v>
      </c>
      <c r="H125" s="13">
        <v>-2.9916</v>
      </c>
      <c r="I125" s="13">
        <v>-2.496</v>
      </c>
      <c r="J125" s="13">
        <v>1.7225999999999999</v>
      </c>
      <c r="K125" s="13">
        <v>-1.9833000000000001</v>
      </c>
      <c r="L125" s="13">
        <v>6.7949000000000002</v>
      </c>
      <c r="M125" s="13">
        <v>-0.92659999999999998</v>
      </c>
      <c r="N125" s="13">
        <v>-3.2570000000000001</v>
      </c>
      <c r="O125" s="13">
        <v>2.6634000000000002</v>
      </c>
      <c r="P125" s="13">
        <v>-5.0883000000000003</v>
      </c>
      <c r="Q125" s="13">
        <v>-3.7109999999999999</v>
      </c>
      <c r="R125" s="13">
        <v>-11.010999999999999</v>
      </c>
      <c r="S125" s="13">
        <v>-13.474600000000001</v>
      </c>
      <c r="T125" s="13">
        <v>1.4536</v>
      </c>
      <c r="U125" s="13">
        <v>-4.6200999999999999</v>
      </c>
      <c r="Y125" s="14">
        <f t="shared" ref="Y125:Y156" si="15">AVERAGE(G125:K125)</f>
        <v>1.61826</v>
      </c>
      <c r="Z125" s="15">
        <f t="shared" ref="Z125:Z156" si="16">MIN(G125:K125)</f>
        <v>-2.9916</v>
      </c>
      <c r="AA125" s="15">
        <f t="shared" ref="AA125:AA156" si="17">MAX(G125:K125)</f>
        <v>13.839600000000001</v>
      </c>
      <c r="AB125" s="14">
        <f t="shared" ref="AB125:AB156" si="18">AVERAGE(L125:P125)</f>
        <v>3.728000000000016E-2</v>
      </c>
      <c r="AC125" s="15">
        <f t="shared" ref="AC125:AC156" si="19">MIN(L125:P125)</f>
        <v>-5.0883000000000003</v>
      </c>
      <c r="AD125" s="15">
        <f t="shared" ref="AD125:AD156" si="20">MAX(L125:P125)</f>
        <v>6.7949000000000002</v>
      </c>
      <c r="AE125" s="14">
        <f t="shared" ref="AE125:AE156" si="21">AVERAGE(Q125:U125)</f>
        <v>-6.2726199999999999</v>
      </c>
      <c r="AF125" s="15">
        <f t="shared" ref="AF125:AF156" si="22">MIN(Q125:U125)</f>
        <v>-13.474600000000001</v>
      </c>
      <c r="AG125" s="15">
        <f t="shared" ref="AG125:AG156" si="23">MAX(Q125:U125)</f>
        <v>1.4536</v>
      </c>
    </row>
    <row r="126" spans="1:33" x14ac:dyDescent="0.3">
      <c r="A126" s="8">
        <v>2048</v>
      </c>
      <c r="G126" s="13">
        <v>14.559200000000001</v>
      </c>
      <c r="H126" s="13">
        <v>-1.5509999999999999</v>
      </c>
      <c r="I126" s="13">
        <v>-0.5474</v>
      </c>
      <c r="J126" s="13">
        <v>2.5966</v>
      </c>
      <c r="K126" s="13">
        <v>-0.2636</v>
      </c>
      <c r="L126" s="13">
        <v>6.3385999999999996</v>
      </c>
      <c r="M126" s="13">
        <v>-0.90369999999999995</v>
      </c>
      <c r="N126" s="13">
        <v>-2.5030999999999999</v>
      </c>
      <c r="O126" s="13">
        <v>4.5571000000000002</v>
      </c>
      <c r="P126" s="13">
        <v>-4.8921000000000001</v>
      </c>
      <c r="Q126" s="13">
        <v>-3.1175000000000002</v>
      </c>
      <c r="R126" s="13">
        <v>-10.3454</v>
      </c>
      <c r="S126" s="13">
        <v>-14.564399999999999</v>
      </c>
      <c r="T126" s="13">
        <v>2.1541000000000001</v>
      </c>
      <c r="U126" s="13">
        <v>-6.4656000000000002</v>
      </c>
      <c r="Y126" s="14">
        <f t="shared" si="15"/>
        <v>2.9587600000000003</v>
      </c>
      <c r="Z126" s="15">
        <f t="shared" si="16"/>
        <v>-1.5509999999999999</v>
      </c>
      <c r="AA126" s="15">
        <f t="shared" si="17"/>
        <v>14.559200000000001</v>
      </c>
      <c r="AB126" s="14">
        <f t="shared" si="18"/>
        <v>0.51936000000000004</v>
      </c>
      <c r="AC126" s="15">
        <f t="shared" si="19"/>
        <v>-4.8921000000000001</v>
      </c>
      <c r="AD126" s="15">
        <f t="shared" si="20"/>
        <v>6.3385999999999996</v>
      </c>
      <c r="AE126" s="14">
        <f t="shared" si="21"/>
        <v>-6.4677600000000002</v>
      </c>
      <c r="AF126" s="15">
        <f t="shared" si="22"/>
        <v>-14.564399999999999</v>
      </c>
      <c r="AG126" s="15">
        <f t="shared" si="23"/>
        <v>2.1541000000000001</v>
      </c>
    </row>
    <row r="127" spans="1:33" x14ac:dyDescent="0.3">
      <c r="A127" s="8">
        <v>2049</v>
      </c>
      <c r="G127" s="13">
        <v>15.982100000000001</v>
      </c>
      <c r="H127" s="13">
        <v>-3.3245</v>
      </c>
      <c r="I127" s="13">
        <v>0.60340000000000005</v>
      </c>
      <c r="J127" s="13">
        <v>2.8151999999999999</v>
      </c>
      <c r="K127" s="13">
        <v>1.4975000000000001</v>
      </c>
      <c r="L127" s="13">
        <v>5.7521000000000004</v>
      </c>
      <c r="M127" s="13">
        <v>0.49430000000000002</v>
      </c>
      <c r="N127" s="13">
        <v>-2.9207999999999998</v>
      </c>
      <c r="O127" s="13">
        <v>7.34</v>
      </c>
      <c r="P127" s="13">
        <v>-5.2869999999999999</v>
      </c>
      <c r="Q127" s="13">
        <v>-2.1879</v>
      </c>
      <c r="R127" s="13">
        <v>-8.1537000000000006</v>
      </c>
      <c r="S127" s="13">
        <v>-14.2767</v>
      </c>
      <c r="T127" s="13">
        <v>3.6465999999999998</v>
      </c>
      <c r="U127" s="13">
        <v>-7.5816999999999997</v>
      </c>
      <c r="Y127" s="14">
        <f t="shared" si="15"/>
        <v>3.5147399999999998</v>
      </c>
      <c r="Z127" s="15">
        <f t="shared" si="16"/>
        <v>-3.3245</v>
      </c>
      <c r="AA127" s="15">
        <f t="shared" si="17"/>
        <v>15.982100000000001</v>
      </c>
      <c r="AB127" s="14">
        <f t="shared" si="18"/>
        <v>1.0757200000000002</v>
      </c>
      <c r="AC127" s="15">
        <f t="shared" si="19"/>
        <v>-5.2869999999999999</v>
      </c>
      <c r="AD127" s="15">
        <f t="shared" si="20"/>
        <v>7.34</v>
      </c>
      <c r="AE127" s="14">
        <f t="shared" si="21"/>
        <v>-5.7106799999999991</v>
      </c>
      <c r="AF127" s="15">
        <f t="shared" si="22"/>
        <v>-14.2767</v>
      </c>
      <c r="AG127" s="15">
        <f t="shared" si="23"/>
        <v>3.6465999999999998</v>
      </c>
    </row>
    <row r="128" spans="1:33" x14ac:dyDescent="0.3">
      <c r="A128" s="8">
        <v>2050</v>
      </c>
      <c r="G128" s="13">
        <v>16.021899999999999</v>
      </c>
      <c r="H128" s="13">
        <v>-5.0304000000000002</v>
      </c>
      <c r="I128" s="13">
        <v>0.18870000000000001</v>
      </c>
      <c r="J128" s="13">
        <v>3.254</v>
      </c>
      <c r="K128" s="13">
        <v>0.33850000000000002</v>
      </c>
      <c r="L128" s="13">
        <v>7.0945</v>
      </c>
      <c r="M128" s="13">
        <v>3.0493999999999999</v>
      </c>
      <c r="N128" s="13">
        <v>-2.5255000000000001</v>
      </c>
      <c r="O128" s="13">
        <v>6.8491999999999997</v>
      </c>
      <c r="P128" s="13">
        <v>-6.2519999999999998</v>
      </c>
      <c r="Q128" s="13">
        <v>-3.6337000000000002</v>
      </c>
      <c r="R128" s="13">
        <v>-8.7155000000000005</v>
      </c>
      <c r="S128" s="13">
        <v>-12.4313</v>
      </c>
      <c r="T128" s="13">
        <v>4.4819000000000004</v>
      </c>
      <c r="U128" s="13">
        <v>-6.4432</v>
      </c>
      <c r="Y128" s="14">
        <f t="shared" si="15"/>
        <v>2.9545399999999997</v>
      </c>
      <c r="Z128" s="15">
        <f t="shared" si="16"/>
        <v>-5.0304000000000002</v>
      </c>
      <c r="AA128" s="15">
        <f t="shared" si="17"/>
        <v>16.021899999999999</v>
      </c>
      <c r="AB128" s="14">
        <f t="shared" si="18"/>
        <v>1.6431200000000004</v>
      </c>
      <c r="AC128" s="15">
        <f t="shared" si="19"/>
        <v>-6.2519999999999998</v>
      </c>
      <c r="AD128" s="15">
        <f t="shared" si="20"/>
        <v>7.0945</v>
      </c>
      <c r="AE128" s="14">
        <f t="shared" si="21"/>
        <v>-5.3483600000000004</v>
      </c>
      <c r="AF128" s="15">
        <f t="shared" si="22"/>
        <v>-12.4313</v>
      </c>
      <c r="AG128" s="15">
        <f t="shared" si="23"/>
        <v>4.4819000000000004</v>
      </c>
    </row>
    <row r="129" spans="1:33" x14ac:dyDescent="0.3">
      <c r="A129" s="8">
        <v>2051</v>
      </c>
      <c r="G129" s="13">
        <v>15.3363</v>
      </c>
      <c r="H129" s="13">
        <v>-4.9246999999999996</v>
      </c>
      <c r="I129" s="13">
        <v>-0.48920000000000002</v>
      </c>
      <c r="J129" s="13">
        <v>1.2989999999999999</v>
      </c>
      <c r="K129" s="13">
        <v>0.83730000000000004</v>
      </c>
      <c r="L129" s="13">
        <v>5.4264000000000001</v>
      </c>
      <c r="M129" s="13">
        <v>3.0405000000000002</v>
      </c>
      <c r="N129" s="13">
        <v>3.5400000000000001E-2</v>
      </c>
      <c r="O129" s="13">
        <v>4.3932000000000002</v>
      </c>
      <c r="P129" s="13">
        <v>-7.2156000000000002</v>
      </c>
      <c r="Q129" s="13">
        <v>-1.6984999999999999</v>
      </c>
      <c r="R129" s="13">
        <v>-5.9414999999999996</v>
      </c>
      <c r="S129" s="13">
        <v>-12.997199999999999</v>
      </c>
      <c r="T129" s="13">
        <v>3.9041000000000001</v>
      </c>
      <c r="U129" s="13">
        <v>-4.8346999999999998</v>
      </c>
      <c r="Y129" s="14">
        <f t="shared" si="15"/>
        <v>2.41174</v>
      </c>
      <c r="Z129" s="15">
        <f t="shared" si="16"/>
        <v>-4.9246999999999996</v>
      </c>
      <c r="AA129" s="15">
        <f t="shared" si="17"/>
        <v>15.3363</v>
      </c>
      <c r="AB129" s="14">
        <f t="shared" si="18"/>
        <v>1.13598</v>
      </c>
      <c r="AC129" s="15">
        <f t="shared" si="19"/>
        <v>-7.2156000000000002</v>
      </c>
      <c r="AD129" s="15">
        <f t="shared" si="20"/>
        <v>5.4264000000000001</v>
      </c>
      <c r="AE129" s="14">
        <f t="shared" si="21"/>
        <v>-4.3135599999999998</v>
      </c>
      <c r="AF129" s="15">
        <f t="shared" si="22"/>
        <v>-12.997199999999999</v>
      </c>
      <c r="AG129" s="15">
        <f t="shared" si="23"/>
        <v>3.9041000000000001</v>
      </c>
    </row>
    <row r="130" spans="1:33" x14ac:dyDescent="0.3">
      <c r="A130" s="8">
        <v>2052</v>
      </c>
      <c r="G130" s="13">
        <v>16.377199999999998</v>
      </c>
      <c r="H130" s="13">
        <v>-3.1711999999999998</v>
      </c>
      <c r="I130" s="13">
        <v>-0.6391</v>
      </c>
      <c r="J130" s="13">
        <v>5.1689999999999996</v>
      </c>
      <c r="K130" s="13">
        <v>0.24460000000000001</v>
      </c>
      <c r="L130" s="13">
        <v>5.5976999999999997</v>
      </c>
      <c r="M130" s="13">
        <v>0.96309999999999996</v>
      </c>
      <c r="N130" s="13">
        <v>2.8647</v>
      </c>
      <c r="O130" s="13">
        <v>3.7</v>
      </c>
      <c r="P130" s="13">
        <v>-7.4930000000000003</v>
      </c>
      <c r="Q130" s="13">
        <v>-2.7589000000000001</v>
      </c>
      <c r="R130" s="13">
        <v>-6.9252000000000002</v>
      </c>
      <c r="S130" s="13">
        <v>-10.519399999999999</v>
      </c>
      <c r="T130" s="13">
        <v>4.1261999999999999</v>
      </c>
      <c r="U130" s="13">
        <v>-3.8332000000000002</v>
      </c>
      <c r="Y130" s="14">
        <f t="shared" si="15"/>
        <v>3.5960999999999999</v>
      </c>
      <c r="Z130" s="15">
        <f t="shared" si="16"/>
        <v>-3.1711999999999998</v>
      </c>
      <c r="AA130" s="15">
        <f t="shared" si="17"/>
        <v>16.377199999999998</v>
      </c>
      <c r="AB130" s="14">
        <f t="shared" si="18"/>
        <v>1.1264999999999996</v>
      </c>
      <c r="AC130" s="15">
        <f t="shared" si="19"/>
        <v>-7.4930000000000003</v>
      </c>
      <c r="AD130" s="15">
        <f t="shared" si="20"/>
        <v>5.5976999999999997</v>
      </c>
      <c r="AE130" s="14">
        <f t="shared" si="21"/>
        <v>-3.9821</v>
      </c>
      <c r="AF130" s="15">
        <f t="shared" si="22"/>
        <v>-10.519399999999999</v>
      </c>
      <c r="AG130" s="15">
        <f t="shared" si="23"/>
        <v>4.1261999999999999</v>
      </c>
    </row>
    <row r="131" spans="1:33" x14ac:dyDescent="0.3">
      <c r="A131" s="8">
        <v>2053</v>
      </c>
      <c r="G131" s="13">
        <v>17.132400000000001</v>
      </c>
      <c r="H131" s="13">
        <v>-0.66069999999999995</v>
      </c>
      <c r="I131" s="13">
        <v>-0.88739999999999997</v>
      </c>
      <c r="J131" s="13">
        <v>7.7759</v>
      </c>
      <c r="K131" s="13">
        <v>0.2545</v>
      </c>
      <c r="L131" s="13">
        <v>3.5383</v>
      </c>
      <c r="M131" s="13">
        <v>1.1819</v>
      </c>
      <c r="N131" s="13">
        <v>3.0951</v>
      </c>
      <c r="O131" s="13">
        <v>3.5600999999999998</v>
      </c>
      <c r="P131" s="13">
        <v>-6.0723000000000003</v>
      </c>
      <c r="Q131" s="13">
        <v>-2.923</v>
      </c>
      <c r="R131" s="13">
        <v>-6.2241999999999997</v>
      </c>
      <c r="S131" s="13">
        <v>-6.9057000000000004</v>
      </c>
      <c r="T131" s="13">
        <v>4.0773999999999999</v>
      </c>
      <c r="U131" s="13">
        <v>-1.9927999999999999</v>
      </c>
      <c r="Y131" s="14">
        <f t="shared" si="15"/>
        <v>4.7229400000000004</v>
      </c>
      <c r="Z131" s="15">
        <f t="shared" si="16"/>
        <v>-0.88739999999999997</v>
      </c>
      <c r="AA131" s="15">
        <f t="shared" si="17"/>
        <v>17.132400000000001</v>
      </c>
      <c r="AB131" s="14">
        <f t="shared" si="18"/>
        <v>1.0606200000000001</v>
      </c>
      <c r="AC131" s="15">
        <f t="shared" si="19"/>
        <v>-6.0723000000000003</v>
      </c>
      <c r="AD131" s="15">
        <f t="shared" si="20"/>
        <v>3.5600999999999998</v>
      </c>
      <c r="AE131" s="14">
        <f t="shared" si="21"/>
        <v>-2.79366</v>
      </c>
      <c r="AF131" s="15">
        <f t="shared" si="22"/>
        <v>-6.9057000000000004</v>
      </c>
      <c r="AG131" s="15">
        <f t="shared" si="23"/>
        <v>4.0773999999999999</v>
      </c>
    </row>
    <row r="132" spans="1:33" x14ac:dyDescent="0.3">
      <c r="A132" s="8">
        <v>2054</v>
      </c>
      <c r="G132" s="13">
        <v>17.201799999999999</v>
      </c>
      <c r="H132" s="13">
        <v>-2.0709</v>
      </c>
      <c r="I132" s="13">
        <v>7.5300000000000006E-2</v>
      </c>
      <c r="J132" s="13">
        <v>6.9165999999999999</v>
      </c>
      <c r="K132" s="13">
        <v>-1.7020999999999999</v>
      </c>
      <c r="L132" s="13">
        <v>2.8460000000000001</v>
      </c>
      <c r="M132" s="13">
        <v>1.7875000000000001</v>
      </c>
      <c r="N132" s="13">
        <v>4.6310000000000002</v>
      </c>
      <c r="O132" s="13">
        <v>4.7144000000000004</v>
      </c>
      <c r="P132" s="13">
        <v>-7.4827000000000004</v>
      </c>
      <c r="Q132" s="13">
        <v>-3.9857</v>
      </c>
      <c r="R132" s="13">
        <v>-6.2840999999999996</v>
      </c>
      <c r="S132" s="13">
        <v>-6.7249999999999996</v>
      </c>
      <c r="T132" s="13">
        <v>1.915</v>
      </c>
      <c r="U132" s="13">
        <v>-1.6101000000000001</v>
      </c>
      <c r="Y132" s="14">
        <f t="shared" si="15"/>
        <v>4.0841399999999997</v>
      </c>
      <c r="Z132" s="15">
        <f t="shared" si="16"/>
        <v>-2.0709</v>
      </c>
      <c r="AA132" s="15">
        <f t="shared" si="17"/>
        <v>17.201799999999999</v>
      </c>
      <c r="AB132" s="14">
        <f t="shared" si="18"/>
        <v>1.2992399999999997</v>
      </c>
      <c r="AC132" s="15">
        <f t="shared" si="19"/>
        <v>-7.4827000000000004</v>
      </c>
      <c r="AD132" s="15">
        <f t="shared" si="20"/>
        <v>4.7144000000000004</v>
      </c>
      <c r="AE132" s="14">
        <f t="shared" si="21"/>
        <v>-3.3379799999999995</v>
      </c>
      <c r="AF132" s="15">
        <f t="shared" si="22"/>
        <v>-6.7249999999999996</v>
      </c>
      <c r="AG132" s="15">
        <f t="shared" si="23"/>
        <v>1.915</v>
      </c>
    </row>
    <row r="133" spans="1:33" x14ac:dyDescent="0.3">
      <c r="A133" s="8">
        <v>2055</v>
      </c>
      <c r="G133" s="13">
        <v>13.525600000000001</v>
      </c>
      <c r="H133" s="13">
        <v>-3.4882</v>
      </c>
      <c r="I133" s="13">
        <v>-1.2009000000000001</v>
      </c>
      <c r="J133" s="13">
        <v>7.93</v>
      </c>
      <c r="K133" s="13">
        <v>-1.131</v>
      </c>
      <c r="L133" s="13">
        <v>4.4412000000000003</v>
      </c>
      <c r="M133" s="13">
        <v>-0.63390000000000002</v>
      </c>
      <c r="N133" s="13">
        <v>4.1565000000000003</v>
      </c>
      <c r="O133" s="13">
        <v>4.0675999999999997</v>
      </c>
      <c r="P133" s="13">
        <v>-9.4479000000000006</v>
      </c>
      <c r="Q133" s="13">
        <v>-3.8367</v>
      </c>
      <c r="R133" s="13">
        <v>-7.0841000000000003</v>
      </c>
      <c r="S133" s="13">
        <v>-4.8453999999999997</v>
      </c>
      <c r="T133" s="13">
        <v>2.1705999999999999</v>
      </c>
      <c r="U133" s="13">
        <v>-2.7145000000000001</v>
      </c>
      <c r="Y133" s="14">
        <f t="shared" si="15"/>
        <v>3.1271</v>
      </c>
      <c r="Z133" s="15">
        <f t="shared" si="16"/>
        <v>-3.4882</v>
      </c>
      <c r="AA133" s="15">
        <f t="shared" si="17"/>
        <v>13.525600000000001</v>
      </c>
      <c r="AB133" s="14">
        <f t="shared" si="18"/>
        <v>0.51670000000000016</v>
      </c>
      <c r="AC133" s="15">
        <f t="shared" si="19"/>
        <v>-9.4479000000000006</v>
      </c>
      <c r="AD133" s="15">
        <f t="shared" si="20"/>
        <v>4.4412000000000003</v>
      </c>
      <c r="AE133" s="14">
        <f t="shared" si="21"/>
        <v>-3.2620199999999997</v>
      </c>
      <c r="AF133" s="15">
        <f t="shared" si="22"/>
        <v>-7.0841000000000003</v>
      </c>
      <c r="AG133" s="15">
        <f t="shared" si="23"/>
        <v>2.1705999999999999</v>
      </c>
    </row>
    <row r="134" spans="1:33" x14ac:dyDescent="0.3">
      <c r="A134" s="8">
        <v>2056</v>
      </c>
      <c r="G134" s="13">
        <v>14.6015</v>
      </c>
      <c r="H134" s="13">
        <v>-4.7275</v>
      </c>
      <c r="I134" s="13">
        <v>-3.2126999999999999</v>
      </c>
      <c r="J134" s="13">
        <v>9.1023999999999994</v>
      </c>
      <c r="K134" s="13">
        <v>0.77929999999999999</v>
      </c>
      <c r="L134" s="13">
        <v>4.6531000000000002</v>
      </c>
      <c r="M134" s="13">
        <v>-3.0874999999999999</v>
      </c>
      <c r="N134" s="13">
        <v>3.3216999999999999</v>
      </c>
      <c r="O134" s="13">
        <v>4.0925000000000002</v>
      </c>
      <c r="P134" s="13">
        <v>-8.4169</v>
      </c>
      <c r="Q134" s="13">
        <v>-4.1104000000000003</v>
      </c>
      <c r="R134" s="13">
        <v>-3.5093999999999999</v>
      </c>
      <c r="S134" s="13">
        <v>-3.7239</v>
      </c>
      <c r="T134" s="13">
        <v>2.3165</v>
      </c>
      <c r="U134" s="13">
        <v>-1.4195</v>
      </c>
      <c r="Y134" s="14">
        <f t="shared" si="15"/>
        <v>3.3085999999999998</v>
      </c>
      <c r="Z134" s="15">
        <f t="shared" si="16"/>
        <v>-4.7275</v>
      </c>
      <c r="AA134" s="15">
        <f t="shared" si="17"/>
        <v>14.6015</v>
      </c>
      <c r="AB134" s="14">
        <f t="shared" si="18"/>
        <v>0.11258000000000017</v>
      </c>
      <c r="AC134" s="15">
        <f t="shared" si="19"/>
        <v>-8.4169</v>
      </c>
      <c r="AD134" s="15">
        <f t="shared" si="20"/>
        <v>4.6531000000000002</v>
      </c>
      <c r="AE134" s="14">
        <f t="shared" si="21"/>
        <v>-2.08934</v>
      </c>
      <c r="AF134" s="15">
        <f t="shared" si="22"/>
        <v>-4.1104000000000003</v>
      </c>
      <c r="AG134" s="15">
        <f t="shared" si="23"/>
        <v>2.3165</v>
      </c>
    </row>
    <row r="135" spans="1:33" x14ac:dyDescent="0.3">
      <c r="A135" s="8">
        <v>2057</v>
      </c>
      <c r="G135" s="13">
        <v>14.8247</v>
      </c>
      <c r="H135" s="13">
        <v>-5.6186999999999996</v>
      </c>
      <c r="I135" s="13">
        <v>-2.1280000000000001</v>
      </c>
      <c r="J135" s="13">
        <v>7.8505000000000003</v>
      </c>
      <c r="K135" s="13">
        <v>-2.0299999999999999E-2</v>
      </c>
      <c r="L135" s="13">
        <v>4.6577999999999999</v>
      </c>
      <c r="M135" s="13">
        <v>-3.9497</v>
      </c>
      <c r="N135" s="13">
        <v>3.8355000000000001</v>
      </c>
      <c r="O135" s="13">
        <v>4.6646999999999998</v>
      </c>
      <c r="P135" s="13">
        <v>-8.9214000000000002</v>
      </c>
      <c r="Q135" s="13">
        <v>-4.0457999999999998</v>
      </c>
      <c r="R135" s="13">
        <v>-2.1452</v>
      </c>
      <c r="S135" s="13">
        <v>-4.5911</v>
      </c>
      <c r="T135" s="13">
        <v>2.6724000000000001</v>
      </c>
      <c r="U135" s="13">
        <v>-2.2191000000000001</v>
      </c>
      <c r="Y135" s="14">
        <f t="shared" si="15"/>
        <v>2.9816399999999996</v>
      </c>
      <c r="Z135" s="15">
        <f t="shared" si="16"/>
        <v>-5.6186999999999996</v>
      </c>
      <c r="AA135" s="15">
        <f t="shared" si="17"/>
        <v>14.8247</v>
      </c>
      <c r="AB135" s="14">
        <f t="shared" si="18"/>
        <v>5.7379999999999855E-2</v>
      </c>
      <c r="AC135" s="15">
        <f t="shared" si="19"/>
        <v>-8.9214000000000002</v>
      </c>
      <c r="AD135" s="15">
        <f t="shared" si="20"/>
        <v>4.6646999999999998</v>
      </c>
      <c r="AE135" s="14">
        <f t="shared" si="21"/>
        <v>-2.06576</v>
      </c>
      <c r="AF135" s="15">
        <f t="shared" si="22"/>
        <v>-4.5911</v>
      </c>
      <c r="AG135" s="15">
        <f t="shared" si="23"/>
        <v>2.6724000000000001</v>
      </c>
    </row>
    <row r="136" spans="1:33" x14ac:dyDescent="0.3">
      <c r="A136" s="8">
        <v>2058</v>
      </c>
      <c r="G136" s="13">
        <v>15.5372</v>
      </c>
      <c r="H136" s="13">
        <v>-4.8348000000000004</v>
      </c>
      <c r="I136" s="13">
        <v>-1.9865999999999999</v>
      </c>
      <c r="J136" s="13">
        <v>8.6109000000000009</v>
      </c>
      <c r="K136" s="13">
        <v>-1.4775</v>
      </c>
      <c r="L136" s="13">
        <v>5.4714</v>
      </c>
      <c r="M136" s="13">
        <v>-6.2784000000000004</v>
      </c>
      <c r="N136" s="13">
        <v>2.7848000000000002</v>
      </c>
      <c r="O136" s="13">
        <v>3.5108999999999999</v>
      </c>
      <c r="P136" s="13">
        <v>-8.3594000000000008</v>
      </c>
      <c r="Q136" s="13">
        <v>-4.9633000000000003</v>
      </c>
      <c r="R136" s="13">
        <v>6.8900000000000003E-2</v>
      </c>
      <c r="S136" s="13">
        <v>-3.7677</v>
      </c>
      <c r="T136" s="13">
        <v>4.0480999999999998</v>
      </c>
      <c r="U136" s="13">
        <v>-9.5200000000000007E-2</v>
      </c>
      <c r="Y136" s="14">
        <f t="shared" si="15"/>
        <v>3.1698400000000007</v>
      </c>
      <c r="Z136" s="15">
        <f t="shared" si="16"/>
        <v>-4.8348000000000004</v>
      </c>
      <c r="AA136" s="15">
        <f t="shared" si="17"/>
        <v>15.5372</v>
      </c>
      <c r="AB136" s="14">
        <f t="shared" si="18"/>
        <v>-0.57414000000000021</v>
      </c>
      <c r="AC136" s="15">
        <f t="shared" si="19"/>
        <v>-8.3594000000000008</v>
      </c>
      <c r="AD136" s="15">
        <f t="shared" si="20"/>
        <v>5.4714</v>
      </c>
      <c r="AE136" s="14">
        <f t="shared" si="21"/>
        <v>-0.94184000000000023</v>
      </c>
      <c r="AF136" s="15">
        <f t="shared" si="22"/>
        <v>-4.9633000000000003</v>
      </c>
      <c r="AG136" s="15">
        <f t="shared" si="23"/>
        <v>4.0480999999999998</v>
      </c>
    </row>
    <row r="137" spans="1:33" x14ac:dyDescent="0.3">
      <c r="A137" s="8">
        <v>2059</v>
      </c>
      <c r="G137" s="13">
        <v>12.1846</v>
      </c>
      <c r="H137" s="13">
        <v>-4.4809000000000001</v>
      </c>
      <c r="I137" s="13">
        <v>-1.4947999999999999</v>
      </c>
      <c r="J137" s="13">
        <v>9.3864000000000001</v>
      </c>
      <c r="K137" s="13">
        <v>-3.9830999999999999</v>
      </c>
      <c r="L137" s="13">
        <v>4.8582000000000001</v>
      </c>
      <c r="M137" s="13">
        <v>-8.0465999999999998</v>
      </c>
      <c r="N137" s="13">
        <v>-1.1684000000000001</v>
      </c>
      <c r="O137" s="13">
        <v>0.88339999999999996</v>
      </c>
      <c r="P137" s="13">
        <v>-5.8257000000000003</v>
      </c>
      <c r="Q137" s="13">
        <v>-5.8707000000000003</v>
      </c>
      <c r="R137" s="13">
        <v>-4.4253</v>
      </c>
      <c r="S137" s="13">
        <v>-2.0059</v>
      </c>
      <c r="T137" s="13">
        <v>2.4333</v>
      </c>
      <c r="U137" s="13">
        <v>-0.99970000000000003</v>
      </c>
      <c r="Y137" s="14">
        <f t="shared" si="15"/>
        <v>2.3224399999999998</v>
      </c>
      <c r="Z137" s="15">
        <f t="shared" si="16"/>
        <v>-4.4809000000000001</v>
      </c>
      <c r="AA137" s="15">
        <f t="shared" si="17"/>
        <v>12.1846</v>
      </c>
      <c r="AB137" s="14">
        <f t="shared" si="18"/>
        <v>-1.8598199999999998</v>
      </c>
      <c r="AC137" s="15">
        <f t="shared" si="19"/>
        <v>-8.0465999999999998</v>
      </c>
      <c r="AD137" s="15">
        <f t="shared" si="20"/>
        <v>4.8582000000000001</v>
      </c>
      <c r="AE137" s="14">
        <f t="shared" si="21"/>
        <v>-2.1736600000000004</v>
      </c>
      <c r="AF137" s="15">
        <f t="shared" si="22"/>
        <v>-5.8707000000000003</v>
      </c>
      <c r="AG137" s="15">
        <f t="shared" si="23"/>
        <v>2.4333</v>
      </c>
    </row>
    <row r="138" spans="1:33" x14ac:dyDescent="0.3">
      <c r="A138" s="8">
        <v>2060</v>
      </c>
      <c r="G138" s="13">
        <v>13.214</v>
      </c>
      <c r="H138" s="13">
        <v>-3.2404000000000002</v>
      </c>
      <c r="I138" s="13">
        <v>-2.0556000000000001</v>
      </c>
      <c r="J138" s="13">
        <v>8.9525000000000006</v>
      </c>
      <c r="K138" s="13">
        <v>-3.1707999999999998</v>
      </c>
      <c r="L138" s="13">
        <v>3.0529999999999999</v>
      </c>
      <c r="M138" s="13">
        <v>-10.5947</v>
      </c>
      <c r="N138" s="13">
        <v>-1.2732000000000001</v>
      </c>
      <c r="O138" s="13">
        <v>0.5403</v>
      </c>
      <c r="P138" s="13">
        <v>-5.6558000000000002</v>
      </c>
      <c r="Q138" s="13">
        <v>-3.6436000000000002</v>
      </c>
      <c r="R138" s="13">
        <v>-5.6201999999999996</v>
      </c>
      <c r="S138" s="13">
        <v>-2.3264</v>
      </c>
      <c r="T138" s="13">
        <v>1.2709999999999999</v>
      </c>
      <c r="U138" s="13">
        <v>-0.35649999999999998</v>
      </c>
      <c r="Y138" s="14">
        <f t="shared" si="15"/>
        <v>2.7399399999999998</v>
      </c>
      <c r="Z138" s="15">
        <f t="shared" si="16"/>
        <v>-3.2404000000000002</v>
      </c>
      <c r="AA138" s="15">
        <f t="shared" si="17"/>
        <v>13.214</v>
      </c>
      <c r="AB138" s="14">
        <f t="shared" si="18"/>
        <v>-2.7860799999999997</v>
      </c>
      <c r="AC138" s="15">
        <f t="shared" si="19"/>
        <v>-10.5947</v>
      </c>
      <c r="AD138" s="15">
        <f t="shared" si="20"/>
        <v>3.0529999999999999</v>
      </c>
      <c r="AE138" s="14">
        <f t="shared" si="21"/>
        <v>-2.1351399999999998</v>
      </c>
      <c r="AF138" s="15">
        <f t="shared" si="22"/>
        <v>-5.6201999999999996</v>
      </c>
      <c r="AG138" s="15">
        <f t="shared" si="23"/>
        <v>1.2709999999999999</v>
      </c>
    </row>
    <row r="139" spans="1:33" x14ac:dyDescent="0.3">
      <c r="A139" s="8">
        <v>2061</v>
      </c>
      <c r="G139" s="13">
        <v>17.106100000000001</v>
      </c>
      <c r="H139" s="13">
        <v>-2.2789000000000001</v>
      </c>
      <c r="I139" s="13">
        <v>-2.5535000000000001</v>
      </c>
      <c r="J139" s="13">
        <v>10.0959</v>
      </c>
      <c r="K139" s="13">
        <v>-1.9993000000000001</v>
      </c>
      <c r="L139" s="13">
        <v>6.1174999999999997</v>
      </c>
      <c r="M139" s="13">
        <v>-11.495900000000001</v>
      </c>
      <c r="N139" s="13">
        <v>-2.3001</v>
      </c>
      <c r="O139" s="13">
        <v>2.2976000000000001</v>
      </c>
      <c r="P139" s="13">
        <v>-4.6684999999999999</v>
      </c>
      <c r="Q139" s="13">
        <v>-5.5411999999999999</v>
      </c>
      <c r="R139" s="13">
        <v>-9.5810999999999993</v>
      </c>
      <c r="S139" s="13">
        <v>-4.4806999999999997</v>
      </c>
      <c r="T139" s="13">
        <v>2.4796</v>
      </c>
      <c r="U139" s="13">
        <v>-2.7944</v>
      </c>
      <c r="Y139" s="14">
        <f t="shared" si="15"/>
        <v>4.0740600000000002</v>
      </c>
      <c r="Z139" s="15">
        <f t="shared" si="16"/>
        <v>-2.5535000000000001</v>
      </c>
      <c r="AA139" s="15">
        <f t="shared" si="17"/>
        <v>17.106100000000001</v>
      </c>
      <c r="AB139" s="14">
        <f t="shared" si="18"/>
        <v>-2.0098800000000003</v>
      </c>
      <c r="AC139" s="15">
        <f t="shared" si="19"/>
        <v>-11.495900000000001</v>
      </c>
      <c r="AD139" s="15">
        <f t="shared" si="20"/>
        <v>6.1174999999999997</v>
      </c>
      <c r="AE139" s="14">
        <f t="shared" si="21"/>
        <v>-3.9835599999999993</v>
      </c>
      <c r="AF139" s="15">
        <f t="shared" si="22"/>
        <v>-9.5810999999999993</v>
      </c>
      <c r="AG139" s="15">
        <f t="shared" si="23"/>
        <v>2.4796</v>
      </c>
    </row>
    <row r="140" spans="1:33" x14ac:dyDescent="0.3">
      <c r="A140" s="8">
        <v>2062</v>
      </c>
      <c r="G140" s="13">
        <v>15.736800000000001</v>
      </c>
      <c r="H140" s="13">
        <v>-1.1949000000000001</v>
      </c>
      <c r="I140" s="13">
        <v>-3.0468000000000002</v>
      </c>
      <c r="J140" s="13">
        <v>7.5743999999999998</v>
      </c>
      <c r="K140" s="13">
        <v>-2.7860999999999998</v>
      </c>
      <c r="L140" s="13">
        <v>5.4016000000000002</v>
      </c>
      <c r="M140" s="13">
        <v>-12.2751</v>
      </c>
      <c r="N140" s="13">
        <v>-4.3072999999999997</v>
      </c>
      <c r="O140" s="13">
        <v>2.5642</v>
      </c>
      <c r="P140" s="13">
        <v>-5.5913000000000004</v>
      </c>
      <c r="Q140" s="13">
        <v>-5.7915999999999999</v>
      </c>
      <c r="R140" s="13">
        <v>-9.4898000000000007</v>
      </c>
      <c r="S140" s="13">
        <v>-6.1436999999999999</v>
      </c>
      <c r="T140" s="13">
        <v>4.1524999999999999</v>
      </c>
      <c r="U140" s="13">
        <v>-3.2635000000000001</v>
      </c>
      <c r="Y140" s="14">
        <f t="shared" si="15"/>
        <v>3.2566800000000002</v>
      </c>
      <c r="Z140" s="15">
        <f t="shared" si="16"/>
        <v>-3.0468000000000002</v>
      </c>
      <c r="AA140" s="15">
        <f t="shared" si="17"/>
        <v>15.736800000000001</v>
      </c>
      <c r="AB140" s="14">
        <f t="shared" si="18"/>
        <v>-2.84158</v>
      </c>
      <c r="AC140" s="15">
        <f t="shared" si="19"/>
        <v>-12.2751</v>
      </c>
      <c r="AD140" s="15">
        <f t="shared" si="20"/>
        <v>5.4016000000000002</v>
      </c>
      <c r="AE140" s="14">
        <f t="shared" si="21"/>
        <v>-4.1072199999999999</v>
      </c>
      <c r="AF140" s="15">
        <f t="shared" si="22"/>
        <v>-9.4898000000000007</v>
      </c>
      <c r="AG140" s="15">
        <f t="shared" si="23"/>
        <v>4.1524999999999999</v>
      </c>
    </row>
    <row r="141" spans="1:33" x14ac:dyDescent="0.3">
      <c r="A141" s="8">
        <v>2063</v>
      </c>
      <c r="G141" s="13">
        <v>15.982799999999999</v>
      </c>
      <c r="H141" s="13">
        <v>-3.7385000000000002</v>
      </c>
      <c r="I141" s="13">
        <v>-2.5693000000000001</v>
      </c>
      <c r="J141" s="13">
        <v>5.7561</v>
      </c>
      <c r="K141" s="13">
        <v>-1.2895000000000001</v>
      </c>
      <c r="L141" s="13">
        <v>6.7064000000000004</v>
      </c>
      <c r="M141" s="13">
        <v>-11.9391</v>
      </c>
      <c r="N141" s="13">
        <v>-5.1272000000000002</v>
      </c>
      <c r="O141" s="13">
        <v>2.5665</v>
      </c>
      <c r="P141" s="13">
        <v>-4.6069000000000004</v>
      </c>
      <c r="Q141" s="13">
        <v>-1.5004999999999999</v>
      </c>
      <c r="R141" s="13">
        <v>-9.6089000000000002</v>
      </c>
      <c r="S141" s="13">
        <v>-7.2389000000000001</v>
      </c>
      <c r="T141" s="13">
        <v>2.4121999999999999</v>
      </c>
      <c r="U141" s="13">
        <v>-3.1143000000000001</v>
      </c>
      <c r="Y141" s="14">
        <f t="shared" si="15"/>
        <v>2.8283199999999997</v>
      </c>
      <c r="Z141" s="15">
        <f t="shared" si="16"/>
        <v>-3.7385000000000002</v>
      </c>
      <c r="AA141" s="15">
        <f t="shared" si="17"/>
        <v>15.982799999999999</v>
      </c>
      <c r="AB141" s="14">
        <f t="shared" si="18"/>
        <v>-2.4800600000000004</v>
      </c>
      <c r="AC141" s="15">
        <f t="shared" si="19"/>
        <v>-11.9391</v>
      </c>
      <c r="AD141" s="15">
        <f t="shared" si="20"/>
        <v>6.7064000000000004</v>
      </c>
      <c r="AE141" s="14">
        <f t="shared" si="21"/>
        <v>-3.8100800000000006</v>
      </c>
      <c r="AF141" s="15">
        <f t="shared" si="22"/>
        <v>-9.6089000000000002</v>
      </c>
      <c r="AG141" s="15">
        <f t="shared" si="23"/>
        <v>2.4121999999999999</v>
      </c>
    </row>
    <row r="142" spans="1:33" x14ac:dyDescent="0.3">
      <c r="A142" s="8">
        <v>2064</v>
      </c>
      <c r="G142" s="13">
        <v>14.412699999999999</v>
      </c>
      <c r="H142" s="13">
        <v>-3.3586</v>
      </c>
      <c r="I142" s="13">
        <v>-1.5412999999999999</v>
      </c>
      <c r="J142" s="13">
        <v>5.2938000000000001</v>
      </c>
      <c r="K142" s="13">
        <v>0.79179999999999995</v>
      </c>
      <c r="L142" s="13">
        <v>8.6056000000000008</v>
      </c>
      <c r="M142" s="13">
        <v>-12.0717</v>
      </c>
      <c r="N142" s="13">
        <v>-6.0162000000000004</v>
      </c>
      <c r="O142" s="13">
        <v>2.5796000000000001</v>
      </c>
      <c r="P142" s="13">
        <v>-5.2229999999999999</v>
      </c>
      <c r="Q142" s="13">
        <v>-2.8752</v>
      </c>
      <c r="R142" s="13">
        <v>-10.734500000000001</v>
      </c>
      <c r="S142" s="13">
        <v>-7.1413000000000002</v>
      </c>
      <c r="T142" s="13">
        <v>5.5796000000000001</v>
      </c>
      <c r="U142" s="13">
        <v>-2.5101</v>
      </c>
      <c r="Y142" s="14">
        <f t="shared" si="15"/>
        <v>3.1196799999999998</v>
      </c>
      <c r="Z142" s="15">
        <f t="shared" si="16"/>
        <v>-3.3586</v>
      </c>
      <c r="AA142" s="15">
        <f t="shared" si="17"/>
        <v>14.412699999999999</v>
      </c>
      <c r="AB142" s="14">
        <f t="shared" si="18"/>
        <v>-2.4251399999999999</v>
      </c>
      <c r="AC142" s="15">
        <f t="shared" si="19"/>
        <v>-12.0717</v>
      </c>
      <c r="AD142" s="15">
        <f t="shared" si="20"/>
        <v>8.6056000000000008</v>
      </c>
      <c r="AE142" s="14">
        <f t="shared" si="21"/>
        <v>-3.5363000000000007</v>
      </c>
      <c r="AF142" s="15">
        <f t="shared" si="22"/>
        <v>-10.734500000000001</v>
      </c>
      <c r="AG142" s="15">
        <f t="shared" si="23"/>
        <v>5.5796000000000001</v>
      </c>
    </row>
    <row r="143" spans="1:33" x14ac:dyDescent="0.3">
      <c r="A143" s="8">
        <v>2065</v>
      </c>
      <c r="G143" s="13">
        <v>15.542999999999999</v>
      </c>
      <c r="H143" s="13">
        <v>-4.6898999999999997</v>
      </c>
      <c r="I143" s="13">
        <v>-1.4602999999999999</v>
      </c>
      <c r="J143" s="13">
        <v>4.5716000000000001</v>
      </c>
      <c r="K143" s="13">
        <v>1.03</v>
      </c>
      <c r="L143" s="13">
        <v>10.394399999999999</v>
      </c>
      <c r="M143" s="13">
        <v>-9.5676000000000005</v>
      </c>
      <c r="N143" s="13">
        <v>-4.5818000000000003</v>
      </c>
      <c r="O143" s="13">
        <v>1.8089</v>
      </c>
      <c r="P143" s="13">
        <v>-3.3452000000000002</v>
      </c>
      <c r="Q143" s="13">
        <v>-2.4771000000000001</v>
      </c>
      <c r="R143" s="13">
        <v>-10.8977</v>
      </c>
      <c r="S143" s="13">
        <v>-10.9892</v>
      </c>
      <c r="T143" s="13">
        <v>6.0468000000000002</v>
      </c>
      <c r="U143" s="13">
        <v>-2.8287</v>
      </c>
      <c r="Y143" s="14">
        <f t="shared" si="15"/>
        <v>2.9988799999999998</v>
      </c>
      <c r="Z143" s="15">
        <f t="shared" si="16"/>
        <v>-4.6898999999999997</v>
      </c>
      <c r="AA143" s="15">
        <f t="shared" si="17"/>
        <v>15.542999999999999</v>
      </c>
      <c r="AB143" s="14">
        <f t="shared" si="18"/>
        <v>-1.0582600000000002</v>
      </c>
      <c r="AC143" s="15">
        <f t="shared" si="19"/>
        <v>-9.5676000000000005</v>
      </c>
      <c r="AD143" s="15">
        <f t="shared" si="20"/>
        <v>10.394399999999999</v>
      </c>
      <c r="AE143" s="14">
        <f t="shared" si="21"/>
        <v>-4.2291800000000004</v>
      </c>
      <c r="AF143" s="15">
        <f t="shared" si="22"/>
        <v>-10.9892</v>
      </c>
      <c r="AG143" s="15">
        <f t="shared" si="23"/>
        <v>6.0468000000000002</v>
      </c>
    </row>
    <row r="144" spans="1:33" x14ac:dyDescent="0.3">
      <c r="A144" s="8">
        <v>2066</v>
      </c>
      <c r="G144" s="13">
        <v>13.058400000000001</v>
      </c>
      <c r="H144" s="13">
        <v>-2.4066000000000001</v>
      </c>
      <c r="I144" s="13">
        <v>-1.6579999999999999</v>
      </c>
      <c r="J144" s="13">
        <v>4.9208999999999996</v>
      </c>
      <c r="K144" s="13">
        <v>-0.55089999999999995</v>
      </c>
      <c r="L144" s="13">
        <v>10.6076</v>
      </c>
      <c r="M144" s="13">
        <v>-7.7077</v>
      </c>
      <c r="N144" s="13">
        <v>-5.3567</v>
      </c>
      <c r="O144" s="13">
        <v>2.8529</v>
      </c>
      <c r="P144" s="13">
        <v>-5.3993000000000002</v>
      </c>
      <c r="Q144" s="13">
        <v>-1.6722999999999999</v>
      </c>
      <c r="R144" s="13">
        <v>-14.379300000000001</v>
      </c>
      <c r="S144" s="13">
        <v>-13.135899999999999</v>
      </c>
      <c r="T144" s="13">
        <v>5.7439</v>
      </c>
      <c r="U144" s="13">
        <v>-4.8036000000000003</v>
      </c>
      <c r="Y144" s="14">
        <f t="shared" si="15"/>
        <v>2.6727600000000002</v>
      </c>
      <c r="Z144" s="15">
        <f t="shared" si="16"/>
        <v>-2.4066000000000001</v>
      </c>
      <c r="AA144" s="15">
        <f t="shared" si="17"/>
        <v>13.058400000000001</v>
      </c>
      <c r="AB144" s="14">
        <f t="shared" si="18"/>
        <v>-1.0006400000000002</v>
      </c>
      <c r="AC144" s="15">
        <f t="shared" si="19"/>
        <v>-7.7077</v>
      </c>
      <c r="AD144" s="15">
        <f t="shared" si="20"/>
        <v>10.6076</v>
      </c>
      <c r="AE144" s="14">
        <f t="shared" si="21"/>
        <v>-5.6494400000000002</v>
      </c>
      <c r="AF144" s="15">
        <f t="shared" si="22"/>
        <v>-14.379300000000001</v>
      </c>
      <c r="AG144" s="15">
        <f t="shared" si="23"/>
        <v>5.7439</v>
      </c>
    </row>
    <row r="145" spans="1:33" x14ac:dyDescent="0.3">
      <c r="A145" s="8">
        <v>2067</v>
      </c>
      <c r="G145" s="13">
        <v>14.0853</v>
      </c>
      <c r="H145" s="13">
        <v>0.497</v>
      </c>
      <c r="I145" s="13">
        <v>-3.4784999999999999</v>
      </c>
      <c r="J145" s="13">
        <v>4.6500000000000004</v>
      </c>
      <c r="K145" s="13">
        <v>4.8300000000000003E-2</v>
      </c>
      <c r="L145" s="13">
        <v>11.1797</v>
      </c>
      <c r="M145" s="13">
        <v>-6.8769</v>
      </c>
      <c r="N145" s="13">
        <v>-7.6942000000000004</v>
      </c>
      <c r="O145" s="13">
        <v>1.9874000000000001</v>
      </c>
      <c r="P145" s="13">
        <v>-3.3601000000000001</v>
      </c>
      <c r="Q145" s="13">
        <v>0.22700000000000001</v>
      </c>
      <c r="R145" s="13">
        <v>-16.933399999999999</v>
      </c>
      <c r="S145" s="13">
        <v>-11.302199999999999</v>
      </c>
      <c r="T145" s="13">
        <v>3.4918</v>
      </c>
      <c r="U145" s="13">
        <v>-3.5424000000000002</v>
      </c>
      <c r="Y145" s="14">
        <f t="shared" si="15"/>
        <v>3.1604199999999998</v>
      </c>
      <c r="Z145" s="15">
        <f t="shared" si="16"/>
        <v>-3.4784999999999999</v>
      </c>
      <c r="AA145" s="15">
        <f t="shared" si="17"/>
        <v>14.0853</v>
      </c>
      <c r="AB145" s="14">
        <f t="shared" si="18"/>
        <v>-0.95282</v>
      </c>
      <c r="AC145" s="15">
        <f t="shared" si="19"/>
        <v>-7.6942000000000004</v>
      </c>
      <c r="AD145" s="15">
        <f t="shared" si="20"/>
        <v>11.1797</v>
      </c>
      <c r="AE145" s="14">
        <f t="shared" si="21"/>
        <v>-5.6118399999999991</v>
      </c>
      <c r="AF145" s="15">
        <f t="shared" si="22"/>
        <v>-16.933399999999999</v>
      </c>
      <c r="AG145" s="15">
        <f t="shared" si="23"/>
        <v>3.4918</v>
      </c>
    </row>
    <row r="146" spans="1:33" x14ac:dyDescent="0.3">
      <c r="A146" s="8">
        <v>2068</v>
      </c>
      <c r="G146" s="13">
        <v>13.744199999999999</v>
      </c>
      <c r="H146" s="13">
        <v>-1.2647999999999999</v>
      </c>
      <c r="I146" s="13">
        <v>-6.3715999999999999</v>
      </c>
      <c r="J146" s="13">
        <v>3.25</v>
      </c>
      <c r="K146" s="13">
        <v>-0.27039999999999997</v>
      </c>
      <c r="L146" s="13">
        <v>9.1781000000000006</v>
      </c>
      <c r="M146" s="13">
        <v>-4.2682000000000002</v>
      </c>
      <c r="N146" s="13">
        <v>-10.010999999999999</v>
      </c>
      <c r="O146" s="13">
        <v>1.7851999999999999</v>
      </c>
      <c r="P146" s="13">
        <v>-1.4148000000000001</v>
      </c>
      <c r="Q146" s="13">
        <v>1.2592000000000001</v>
      </c>
      <c r="R146" s="13">
        <v>-19.270399999999999</v>
      </c>
      <c r="S146" s="13">
        <v>-9.9750999999999994</v>
      </c>
      <c r="T146" s="13">
        <v>1.3906000000000001</v>
      </c>
      <c r="U146" s="13">
        <v>-5.7130999999999998</v>
      </c>
      <c r="Y146" s="14">
        <f t="shared" si="15"/>
        <v>1.8174800000000002</v>
      </c>
      <c r="Z146" s="15">
        <f t="shared" si="16"/>
        <v>-6.3715999999999999</v>
      </c>
      <c r="AA146" s="15">
        <f t="shared" si="17"/>
        <v>13.744199999999999</v>
      </c>
      <c r="AB146" s="14">
        <f t="shared" si="18"/>
        <v>-0.94613999999999976</v>
      </c>
      <c r="AC146" s="15">
        <f t="shared" si="19"/>
        <v>-10.010999999999999</v>
      </c>
      <c r="AD146" s="15">
        <f t="shared" si="20"/>
        <v>9.1781000000000006</v>
      </c>
      <c r="AE146" s="14">
        <f t="shared" si="21"/>
        <v>-6.4617599999999999</v>
      </c>
      <c r="AF146" s="15">
        <f t="shared" si="22"/>
        <v>-19.270399999999999</v>
      </c>
      <c r="AG146" s="15">
        <f t="shared" si="23"/>
        <v>1.3906000000000001</v>
      </c>
    </row>
    <row r="147" spans="1:33" x14ac:dyDescent="0.3">
      <c r="A147" s="8">
        <v>2069</v>
      </c>
      <c r="G147" s="13">
        <v>14.7859</v>
      </c>
      <c r="H147" s="13">
        <v>-1.1454</v>
      </c>
      <c r="I147" s="13">
        <v>-4.4519000000000002</v>
      </c>
      <c r="J147" s="13">
        <v>3.2923</v>
      </c>
      <c r="K147" s="13">
        <v>1.9311</v>
      </c>
      <c r="L147" s="13">
        <v>10.3248</v>
      </c>
      <c r="M147" s="13">
        <v>-2.4502000000000002</v>
      </c>
      <c r="N147" s="13">
        <v>-6.9147999999999996</v>
      </c>
      <c r="O147" s="13">
        <v>1.3904000000000001</v>
      </c>
      <c r="P147" s="13">
        <v>-2.6646000000000001</v>
      </c>
      <c r="Q147" s="13">
        <v>0.73650000000000004</v>
      </c>
      <c r="R147" s="13">
        <v>-18.8855</v>
      </c>
      <c r="S147" s="13">
        <v>-11.086499999999999</v>
      </c>
      <c r="T147" s="13">
        <v>1.9548000000000001</v>
      </c>
      <c r="U147" s="13">
        <v>-3.4167999999999998</v>
      </c>
      <c r="Y147" s="14">
        <f t="shared" si="15"/>
        <v>2.8823999999999996</v>
      </c>
      <c r="Z147" s="15">
        <f t="shared" si="16"/>
        <v>-4.4519000000000002</v>
      </c>
      <c r="AA147" s="15">
        <f t="shared" si="17"/>
        <v>14.7859</v>
      </c>
      <c r="AB147" s="14">
        <f t="shared" si="18"/>
        <v>-6.2880000000000089E-2</v>
      </c>
      <c r="AC147" s="15">
        <f t="shared" si="19"/>
        <v>-6.9147999999999996</v>
      </c>
      <c r="AD147" s="15">
        <f t="shared" si="20"/>
        <v>10.3248</v>
      </c>
      <c r="AE147" s="14">
        <f t="shared" si="21"/>
        <v>-6.1395</v>
      </c>
      <c r="AF147" s="15">
        <f t="shared" si="22"/>
        <v>-18.8855</v>
      </c>
      <c r="AG147" s="15">
        <f t="shared" si="23"/>
        <v>1.9548000000000001</v>
      </c>
    </row>
    <row r="148" spans="1:33" x14ac:dyDescent="0.3">
      <c r="A148" s="8">
        <v>2070</v>
      </c>
      <c r="G148" s="13">
        <v>15.61</v>
      </c>
      <c r="H148" s="13">
        <v>-0.3679</v>
      </c>
      <c r="I148" s="13">
        <v>-3.7099000000000002</v>
      </c>
      <c r="J148" s="13">
        <v>1.9593</v>
      </c>
      <c r="K148" s="13">
        <v>1.3067</v>
      </c>
      <c r="L148" s="13">
        <v>12.6469</v>
      </c>
      <c r="M148" s="13">
        <v>-1.4827999999999999</v>
      </c>
      <c r="N148" s="13">
        <v>-8.3611000000000004</v>
      </c>
      <c r="O148" s="13">
        <v>1.9056</v>
      </c>
      <c r="P148" s="13">
        <v>-2.1694</v>
      </c>
      <c r="Q148" s="13">
        <v>-1.8392999999999999</v>
      </c>
      <c r="R148" s="13">
        <v>-18.881900000000002</v>
      </c>
      <c r="S148" s="13">
        <v>-13.3231</v>
      </c>
      <c r="T148" s="13">
        <v>1.1189</v>
      </c>
      <c r="U148" s="13">
        <v>-5.2657999999999996</v>
      </c>
      <c r="Y148" s="14">
        <f t="shared" si="15"/>
        <v>2.9596399999999998</v>
      </c>
      <c r="Z148" s="15">
        <f t="shared" si="16"/>
        <v>-3.7099000000000002</v>
      </c>
      <c r="AA148" s="15">
        <f t="shared" si="17"/>
        <v>15.61</v>
      </c>
      <c r="AB148" s="14">
        <f t="shared" si="18"/>
        <v>0.50784000000000007</v>
      </c>
      <c r="AC148" s="15">
        <f t="shared" si="19"/>
        <v>-8.3611000000000004</v>
      </c>
      <c r="AD148" s="15">
        <f t="shared" si="20"/>
        <v>12.6469</v>
      </c>
      <c r="AE148" s="14">
        <f t="shared" si="21"/>
        <v>-7.6382400000000015</v>
      </c>
      <c r="AF148" s="15">
        <f t="shared" si="22"/>
        <v>-18.881900000000002</v>
      </c>
      <c r="AG148" s="15">
        <f t="shared" si="23"/>
        <v>1.1189</v>
      </c>
    </row>
    <row r="149" spans="1:33" x14ac:dyDescent="0.3">
      <c r="A149" s="8">
        <v>2071</v>
      </c>
      <c r="G149" s="13">
        <v>12.401400000000001</v>
      </c>
      <c r="H149" s="13">
        <v>-0.61119999999999997</v>
      </c>
      <c r="I149" s="13">
        <v>-2.4405000000000001</v>
      </c>
      <c r="J149" s="13">
        <v>4.1329000000000002</v>
      </c>
      <c r="K149" s="13">
        <v>-1.8008999999999999</v>
      </c>
      <c r="L149" s="13">
        <v>15.5748</v>
      </c>
      <c r="M149" s="13">
        <v>-0.94040000000000001</v>
      </c>
      <c r="N149" s="13">
        <v>-7.8608000000000002</v>
      </c>
      <c r="O149" s="13">
        <v>1.8271999999999999</v>
      </c>
      <c r="P149" s="13">
        <v>-2.6149</v>
      </c>
      <c r="Q149" s="13">
        <v>-0.51690000000000003</v>
      </c>
      <c r="R149" s="13">
        <v>-16.770700000000001</v>
      </c>
      <c r="S149" s="13">
        <v>-12.0458</v>
      </c>
      <c r="T149" s="13">
        <v>0.60970000000000002</v>
      </c>
      <c r="U149" s="13">
        <v>-3.8193000000000001</v>
      </c>
      <c r="Y149" s="14">
        <f t="shared" si="15"/>
        <v>2.3363400000000003</v>
      </c>
      <c r="Z149" s="15">
        <f t="shared" si="16"/>
        <v>-2.4405000000000001</v>
      </c>
      <c r="AA149" s="15">
        <f t="shared" si="17"/>
        <v>12.401400000000001</v>
      </c>
      <c r="AB149" s="14">
        <f t="shared" si="18"/>
        <v>1.1971799999999999</v>
      </c>
      <c r="AC149" s="15">
        <f t="shared" si="19"/>
        <v>-7.8608000000000002</v>
      </c>
      <c r="AD149" s="15">
        <f t="shared" si="20"/>
        <v>15.5748</v>
      </c>
      <c r="AE149" s="14">
        <f t="shared" si="21"/>
        <v>-6.5085999999999995</v>
      </c>
      <c r="AF149" s="15">
        <f t="shared" si="22"/>
        <v>-16.770700000000001</v>
      </c>
      <c r="AG149" s="15">
        <f t="shared" si="23"/>
        <v>0.60970000000000002</v>
      </c>
    </row>
    <row r="150" spans="1:33" x14ac:dyDescent="0.3">
      <c r="A150" s="8">
        <v>2072</v>
      </c>
      <c r="G150" s="13">
        <v>12.254</v>
      </c>
      <c r="H150" s="13">
        <v>-1.4256</v>
      </c>
      <c r="I150" s="13">
        <v>-2.1368999999999998</v>
      </c>
      <c r="J150" s="13">
        <v>3.4268000000000001</v>
      </c>
      <c r="K150" s="13">
        <v>-1.8201000000000001</v>
      </c>
      <c r="L150" s="13">
        <v>13.353300000000001</v>
      </c>
      <c r="M150" s="13">
        <v>1.2879</v>
      </c>
      <c r="N150" s="13">
        <v>-9.5622000000000007</v>
      </c>
      <c r="O150" s="13">
        <v>0.88670000000000004</v>
      </c>
      <c r="P150" s="13">
        <v>-3.4975999999999998</v>
      </c>
      <c r="Q150" s="13">
        <v>1.7948</v>
      </c>
      <c r="R150" s="13">
        <v>-17.333300000000001</v>
      </c>
      <c r="S150" s="13">
        <v>-10.5374</v>
      </c>
      <c r="T150" s="13">
        <v>-1.3219000000000001</v>
      </c>
      <c r="U150" s="13">
        <v>-2.7315999999999998</v>
      </c>
      <c r="Y150" s="14">
        <f t="shared" si="15"/>
        <v>2.0596400000000004</v>
      </c>
      <c r="Z150" s="15">
        <f t="shared" si="16"/>
        <v>-2.1368999999999998</v>
      </c>
      <c r="AA150" s="15">
        <f t="shared" si="17"/>
        <v>12.254</v>
      </c>
      <c r="AB150" s="14">
        <f t="shared" si="18"/>
        <v>0.49362000000000023</v>
      </c>
      <c r="AC150" s="15">
        <f t="shared" si="19"/>
        <v>-9.5622000000000007</v>
      </c>
      <c r="AD150" s="15">
        <f t="shared" si="20"/>
        <v>13.353300000000001</v>
      </c>
      <c r="AE150" s="14">
        <f t="shared" si="21"/>
        <v>-6.0258799999999999</v>
      </c>
      <c r="AF150" s="15">
        <f t="shared" si="22"/>
        <v>-17.333300000000001</v>
      </c>
      <c r="AG150" s="15">
        <f t="shared" si="23"/>
        <v>1.7948</v>
      </c>
    </row>
    <row r="151" spans="1:33" x14ac:dyDescent="0.3">
      <c r="A151" s="8">
        <v>2073</v>
      </c>
      <c r="G151" s="13">
        <v>14.07</v>
      </c>
      <c r="H151" s="13">
        <v>0.63170000000000004</v>
      </c>
      <c r="I151" s="13">
        <v>-3.0823</v>
      </c>
      <c r="J151" s="13">
        <v>4.6060999999999996</v>
      </c>
      <c r="K151" s="13">
        <v>-3.4609999999999999</v>
      </c>
      <c r="L151" s="13">
        <v>13.712400000000001</v>
      </c>
      <c r="M151" s="13">
        <v>2.7763</v>
      </c>
      <c r="N151" s="13">
        <v>-8.6676000000000002</v>
      </c>
      <c r="O151" s="13">
        <v>9.4500000000000001E-2</v>
      </c>
      <c r="P151" s="13">
        <v>-2.9415</v>
      </c>
      <c r="Q151" s="13">
        <v>-1.4819</v>
      </c>
      <c r="R151" s="13">
        <v>-18.889800000000001</v>
      </c>
      <c r="S151" s="13">
        <v>-10.595000000000001</v>
      </c>
      <c r="T151" s="13">
        <v>-1.2344999999999999</v>
      </c>
      <c r="U151" s="13">
        <v>-3.3506999999999998</v>
      </c>
      <c r="Y151" s="14">
        <f t="shared" si="15"/>
        <v>2.5529000000000002</v>
      </c>
      <c r="Z151" s="15">
        <f t="shared" si="16"/>
        <v>-3.4609999999999999</v>
      </c>
      <c r="AA151" s="15">
        <f t="shared" si="17"/>
        <v>14.07</v>
      </c>
      <c r="AB151" s="14">
        <f t="shared" si="18"/>
        <v>0.99482000000000037</v>
      </c>
      <c r="AC151" s="15">
        <f t="shared" si="19"/>
        <v>-8.6676000000000002</v>
      </c>
      <c r="AD151" s="15">
        <f t="shared" si="20"/>
        <v>13.712400000000001</v>
      </c>
      <c r="AE151" s="14">
        <f t="shared" si="21"/>
        <v>-7.110380000000001</v>
      </c>
      <c r="AF151" s="15">
        <f t="shared" si="22"/>
        <v>-18.889800000000001</v>
      </c>
      <c r="AG151" s="15">
        <f t="shared" si="23"/>
        <v>-1.2344999999999999</v>
      </c>
    </row>
    <row r="152" spans="1:33" x14ac:dyDescent="0.3">
      <c r="A152" s="8">
        <v>2074</v>
      </c>
      <c r="G152" s="13">
        <v>11.8108</v>
      </c>
      <c r="H152" s="13">
        <v>1.8833</v>
      </c>
      <c r="I152" s="13">
        <v>-5.5003000000000002</v>
      </c>
      <c r="J152" s="13">
        <v>6.2346000000000004</v>
      </c>
      <c r="K152" s="13">
        <v>-4.2869999999999999</v>
      </c>
      <c r="L152" s="13">
        <v>15.001300000000001</v>
      </c>
      <c r="M152" s="13">
        <v>3.1602000000000001</v>
      </c>
      <c r="N152" s="13">
        <v>-8.9596999999999998</v>
      </c>
      <c r="O152" s="13">
        <v>-1.8814</v>
      </c>
      <c r="P152" s="13">
        <v>-0.88600000000000001</v>
      </c>
      <c r="Q152" s="13">
        <v>1.9859</v>
      </c>
      <c r="R152" s="13">
        <v>-17.154399999999999</v>
      </c>
      <c r="S152" s="13">
        <v>-10.961600000000001</v>
      </c>
      <c r="T152" s="13">
        <v>-2.5752999999999999</v>
      </c>
      <c r="U152" s="13">
        <v>-4.7354000000000003</v>
      </c>
      <c r="Y152" s="14">
        <f t="shared" si="15"/>
        <v>2.0282800000000001</v>
      </c>
      <c r="Z152" s="15">
        <f t="shared" si="16"/>
        <v>-5.5003000000000002</v>
      </c>
      <c r="AA152" s="15">
        <f t="shared" si="17"/>
        <v>11.8108</v>
      </c>
      <c r="AB152" s="14">
        <f t="shared" si="18"/>
        <v>1.28688</v>
      </c>
      <c r="AC152" s="15">
        <f t="shared" si="19"/>
        <v>-8.9596999999999998</v>
      </c>
      <c r="AD152" s="15">
        <f t="shared" si="20"/>
        <v>15.001300000000001</v>
      </c>
      <c r="AE152" s="14">
        <f t="shared" si="21"/>
        <v>-6.688159999999999</v>
      </c>
      <c r="AF152" s="15">
        <f t="shared" si="22"/>
        <v>-17.154399999999999</v>
      </c>
      <c r="AG152" s="15">
        <f t="shared" si="23"/>
        <v>1.9859</v>
      </c>
    </row>
    <row r="153" spans="1:33" x14ac:dyDescent="0.3">
      <c r="A153" s="8">
        <v>2075</v>
      </c>
      <c r="G153" s="13">
        <v>11.245200000000001</v>
      </c>
      <c r="H153" s="13">
        <v>3.6467999999999998</v>
      </c>
      <c r="I153" s="13">
        <v>-5.3780999999999999</v>
      </c>
      <c r="J153" s="13">
        <v>5.6398999999999999</v>
      </c>
      <c r="K153" s="13">
        <v>-5.1920999999999999</v>
      </c>
      <c r="L153" s="13">
        <v>13.0664</v>
      </c>
      <c r="M153" s="13">
        <v>3.2965</v>
      </c>
      <c r="N153" s="13">
        <v>-9.8673000000000002</v>
      </c>
      <c r="O153" s="13">
        <v>-6.0100000000000001E-2</v>
      </c>
      <c r="P153" s="13">
        <v>-2.4761000000000002</v>
      </c>
      <c r="Q153" s="13">
        <v>1.1484000000000001</v>
      </c>
      <c r="R153" s="13">
        <v>-18.6404</v>
      </c>
      <c r="S153" s="13">
        <v>-7.8837999999999999</v>
      </c>
      <c r="T153" s="13">
        <v>-2.2372000000000001</v>
      </c>
      <c r="U153" s="13">
        <v>-4.5677000000000003</v>
      </c>
      <c r="Y153" s="14">
        <f t="shared" si="15"/>
        <v>1.99234</v>
      </c>
      <c r="Z153" s="15">
        <f t="shared" si="16"/>
        <v>-5.3780999999999999</v>
      </c>
      <c r="AA153" s="15">
        <f t="shared" si="17"/>
        <v>11.245200000000001</v>
      </c>
      <c r="AB153" s="14">
        <f t="shared" si="18"/>
        <v>0.79187999999999981</v>
      </c>
      <c r="AC153" s="15">
        <f t="shared" si="19"/>
        <v>-9.8673000000000002</v>
      </c>
      <c r="AD153" s="15">
        <f t="shared" si="20"/>
        <v>13.0664</v>
      </c>
      <c r="AE153" s="14">
        <f t="shared" si="21"/>
        <v>-6.43614</v>
      </c>
      <c r="AF153" s="15">
        <f t="shared" si="22"/>
        <v>-18.6404</v>
      </c>
      <c r="AG153" s="15">
        <f t="shared" si="23"/>
        <v>1.1484000000000001</v>
      </c>
    </row>
    <row r="154" spans="1:33" x14ac:dyDescent="0.3">
      <c r="A154" s="8">
        <v>2076</v>
      </c>
      <c r="G154" s="13">
        <v>12.6122</v>
      </c>
      <c r="H154" s="13">
        <v>2.3395000000000001</v>
      </c>
      <c r="I154" s="13">
        <v>-5.1578999999999997</v>
      </c>
      <c r="J154" s="13">
        <v>5.1661000000000001</v>
      </c>
      <c r="K154" s="13">
        <v>-4.9917999999999996</v>
      </c>
      <c r="L154" s="13">
        <v>11.8118</v>
      </c>
      <c r="M154" s="13">
        <v>1.7944</v>
      </c>
      <c r="N154" s="13">
        <v>-9.4336000000000002</v>
      </c>
      <c r="O154" s="13">
        <v>-1.7242999999999999</v>
      </c>
      <c r="P154" s="13">
        <v>-2.0928</v>
      </c>
      <c r="Q154" s="13">
        <v>0.72740000000000005</v>
      </c>
      <c r="R154" s="13">
        <v>-18.003699999999998</v>
      </c>
      <c r="S154" s="13">
        <v>-6.5488999999999997</v>
      </c>
      <c r="T154" s="13">
        <v>-2.2669000000000001</v>
      </c>
      <c r="U154" s="13">
        <v>-4.0037000000000003</v>
      </c>
      <c r="Y154" s="14">
        <f t="shared" si="15"/>
        <v>1.9936199999999999</v>
      </c>
      <c r="Z154" s="15">
        <f t="shared" si="16"/>
        <v>-5.1578999999999997</v>
      </c>
      <c r="AA154" s="15">
        <f t="shared" si="17"/>
        <v>12.6122</v>
      </c>
      <c r="AB154" s="14">
        <f t="shared" si="18"/>
        <v>7.1099999999999858E-2</v>
      </c>
      <c r="AC154" s="15">
        <f t="shared" si="19"/>
        <v>-9.4336000000000002</v>
      </c>
      <c r="AD154" s="15">
        <f t="shared" si="20"/>
        <v>11.8118</v>
      </c>
      <c r="AE154" s="14">
        <f t="shared" si="21"/>
        <v>-6.0191599999999994</v>
      </c>
      <c r="AF154" s="15">
        <f t="shared" si="22"/>
        <v>-18.003699999999998</v>
      </c>
      <c r="AG154" s="15">
        <f t="shared" si="23"/>
        <v>0.72740000000000005</v>
      </c>
    </row>
    <row r="155" spans="1:33" x14ac:dyDescent="0.3">
      <c r="A155" s="8">
        <v>2077</v>
      </c>
      <c r="G155" s="13">
        <v>11.3917</v>
      </c>
      <c r="H155" s="13">
        <v>0.14019999999999999</v>
      </c>
      <c r="I155" s="13">
        <v>-3.2854000000000001</v>
      </c>
      <c r="J155" s="13">
        <v>5.5803000000000003</v>
      </c>
      <c r="K155" s="13">
        <v>-5.9222999999999999</v>
      </c>
      <c r="L155" s="13">
        <v>14.17</v>
      </c>
      <c r="M155" s="13">
        <v>3.0165999999999999</v>
      </c>
      <c r="N155" s="13">
        <v>-8.2477</v>
      </c>
      <c r="O155" s="13">
        <v>-1.3322000000000001</v>
      </c>
      <c r="P155" s="13">
        <v>-3.2894999999999999</v>
      </c>
      <c r="Q155" s="13">
        <v>-1.2507999999999999</v>
      </c>
      <c r="R155" s="13">
        <v>-21.1523</v>
      </c>
      <c r="S155" s="13">
        <v>-8.4917999999999996</v>
      </c>
      <c r="T155" s="13">
        <v>-0.83660000000000001</v>
      </c>
      <c r="U155" s="13">
        <v>-5.1166999999999998</v>
      </c>
      <c r="Y155" s="14">
        <f t="shared" si="15"/>
        <v>1.5809000000000004</v>
      </c>
      <c r="Z155" s="15">
        <f t="shared" si="16"/>
        <v>-5.9222999999999999</v>
      </c>
      <c r="AA155" s="15">
        <f t="shared" si="17"/>
        <v>11.3917</v>
      </c>
      <c r="AB155" s="14">
        <f t="shared" si="18"/>
        <v>0.86343999999999954</v>
      </c>
      <c r="AC155" s="15">
        <f t="shared" si="19"/>
        <v>-8.2477</v>
      </c>
      <c r="AD155" s="15">
        <f t="shared" si="20"/>
        <v>14.17</v>
      </c>
      <c r="AE155" s="14">
        <f t="shared" si="21"/>
        <v>-7.3696399999999995</v>
      </c>
      <c r="AF155" s="15">
        <f t="shared" si="22"/>
        <v>-21.1523</v>
      </c>
      <c r="AG155" s="15">
        <f t="shared" si="23"/>
        <v>-0.83660000000000001</v>
      </c>
    </row>
    <row r="156" spans="1:33" x14ac:dyDescent="0.3">
      <c r="A156" s="8">
        <v>2078</v>
      </c>
      <c r="G156" s="13">
        <v>14.109400000000001</v>
      </c>
      <c r="H156" s="13">
        <v>0.99919999999999998</v>
      </c>
      <c r="I156" s="13">
        <v>-2.0396999999999998</v>
      </c>
      <c r="J156" s="13">
        <v>7.2755999999999998</v>
      </c>
      <c r="K156" s="13">
        <v>-6.4561999999999999</v>
      </c>
      <c r="L156" s="13">
        <v>15.51</v>
      </c>
      <c r="M156" s="13">
        <v>1.5468</v>
      </c>
      <c r="N156" s="13">
        <v>-6.7914000000000003</v>
      </c>
      <c r="O156" s="13">
        <v>-0.92300000000000004</v>
      </c>
      <c r="P156" s="13">
        <v>-4.3670999999999998</v>
      </c>
      <c r="Q156" s="13">
        <v>-1.2999000000000001</v>
      </c>
      <c r="R156" s="13">
        <v>-22.098500000000001</v>
      </c>
      <c r="S156" s="13">
        <v>-10.3955</v>
      </c>
      <c r="T156" s="13">
        <v>1.7503</v>
      </c>
      <c r="U156" s="13">
        <v>-2.4931999999999999</v>
      </c>
      <c r="Y156" s="14">
        <f t="shared" si="15"/>
        <v>2.77766</v>
      </c>
      <c r="Z156" s="15">
        <f t="shared" si="16"/>
        <v>-6.4561999999999999</v>
      </c>
      <c r="AA156" s="15">
        <f t="shared" si="17"/>
        <v>14.109400000000001</v>
      </c>
      <c r="AB156" s="14">
        <f t="shared" si="18"/>
        <v>0.99505999999999994</v>
      </c>
      <c r="AC156" s="15">
        <f t="shared" si="19"/>
        <v>-6.7914000000000003</v>
      </c>
      <c r="AD156" s="15">
        <f t="shared" si="20"/>
        <v>15.51</v>
      </c>
      <c r="AE156" s="14">
        <f t="shared" si="21"/>
        <v>-6.9073599999999997</v>
      </c>
      <c r="AF156" s="15">
        <f t="shared" si="22"/>
        <v>-22.098500000000001</v>
      </c>
      <c r="AG156" s="15">
        <f t="shared" si="23"/>
        <v>1.7503</v>
      </c>
    </row>
    <row r="157" spans="1:33" x14ac:dyDescent="0.3">
      <c r="A157" s="8">
        <v>2079</v>
      </c>
      <c r="G157" s="13">
        <v>14.980399999999999</v>
      </c>
      <c r="H157" s="13">
        <v>0.77980000000000005</v>
      </c>
      <c r="I157" s="13">
        <v>-3.9956</v>
      </c>
      <c r="J157" s="13">
        <v>6.5852000000000004</v>
      </c>
      <c r="K157" s="13">
        <v>-7.46</v>
      </c>
      <c r="L157" s="13">
        <v>16.339099999999998</v>
      </c>
      <c r="M157" s="13">
        <v>1.1256999999999999</v>
      </c>
      <c r="N157" s="13">
        <v>-8.4295000000000009</v>
      </c>
      <c r="O157" s="13">
        <v>-2.7663000000000002</v>
      </c>
      <c r="P157" s="13">
        <v>-4.1501999999999999</v>
      </c>
      <c r="Q157" s="13">
        <v>-1.4564999999999999</v>
      </c>
      <c r="R157" s="13">
        <v>-20.716999999999999</v>
      </c>
      <c r="S157" s="13">
        <v>-12.052099999999999</v>
      </c>
      <c r="T157" s="13">
        <v>1.9723999999999999</v>
      </c>
      <c r="U157" s="13">
        <v>-5.2793000000000001</v>
      </c>
      <c r="Y157" s="14">
        <f t="shared" ref="Y157:Y178" si="24">AVERAGE(G157:K157)</f>
        <v>2.1779600000000001</v>
      </c>
      <c r="Z157" s="15">
        <f t="shared" ref="Z157:Z178" si="25">MIN(G157:K157)</f>
        <v>-7.46</v>
      </c>
      <c r="AA157" s="15">
        <f t="shared" ref="AA157:AA178" si="26">MAX(G157:K157)</f>
        <v>14.980399999999999</v>
      </c>
      <c r="AB157" s="14">
        <f t="shared" ref="AB157:AB178" si="27">AVERAGE(L157:P157)</f>
        <v>0.42375999999999914</v>
      </c>
      <c r="AC157" s="15">
        <f t="shared" ref="AC157:AC178" si="28">MIN(L157:P157)</f>
        <v>-8.4295000000000009</v>
      </c>
      <c r="AD157" s="15">
        <f t="shared" ref="AD157:AD178" si="29">MAX(L157:P157)</f>
        <v>16.339099999999998</v>
      </c>
      <c r="AE157" s="14">
        <f t="shared" ref="AE157:AE178" si="30">AVERAGE(Q157:U157)</f>
        <v>-7.5065</v>
      </c>
      <c r="AF157" s="15">
        <f t="shared" ref="AF157:AF178" si="31">MIN(Q157:U157)</f>
        <v>-20.716999999999999</v>
      </c>
      <c r="AG157" s="15">
        <f t="shared" ref="AG157:AG178" si="32">MAX(Q157:U157)</f>
        <v>1.9723999999999999</v>
      </c>
    </row>
    <row r="158" spans="1:33" x14ac:dyDescent="0.3">
      <c r="A158" s="8">
        <v>2080</v>
      </c>
      <c r="G158" s="13">
        <v>12.320499999999999</v>
      </c>
      <c r="H158" s="13">
        <v>1.2228000000000001</v>
      </c>
      <c r="I158" s="13">
        <v>-3.7545999999999999</v>
      </c>
      <c r="J158" s="13">
        <v>7.3886000000000003</v>
      </c>
      <c r="K158" s="13">
        <v>-8.5638000000000005</v>
      </c>
      <c r="L158" s="13">
        <v>13.9231</v>
      </c>
      <c r="M158" s="13">
        <v>0.40410000000000001</v>
      </c>
      <c r="N158" s="13">
        <v>-6.2431999999999999</v>
      </c>
      <c r="O158" s="13">
        <v>-4.1734</v>
      </c>
      <c r="P158" s="13">
        <v>-4.4081999999999999</v>
      </c>
      <c r="Q158" s="13">
        <v>-2.3927999999999998</v>
      </c>
      <c r="R158" s="13">
        <v>-20.983699999999999</v>
      </c>
      <c r="S158" s="13">
        <v>-9.9702999999999999</v>
      </c>
      <c r="T158" s="13">
        <v>2.1406000000000001</v>
      </c>
      <c r="U158" s="13">
        <v>-3.7728999999999999</v>
      </c>
      <c r="Y158" s="14">
        <f t="shared" si="24"/>
        <v>1.7226999999999997</v>
      </c>
      <c r="Z158" s="15">
        <f t="shared" si="25"/>
        <v>-8.5638000000000005</v>
      </c>
      <c r="AA158" s="15">
        <f t="shared" si="26"/>
        <v>12.320499999999999</v>
      </c>
      <c r="AB158" s="14">
        <f t="shared" si="27"/>
        <v>-9.9520000000000053E-2</v>
      </c>
      <c r="AC158" s="15">
        <f t="shared" si="28"/>
        <v>-6.2431999999999999</v>
      </c>
      <c r="AD158" s="15">
        <f t="shared" si="29"/>
        <v>13.9231</v>
      </c>
      <c r="AE158" s="14">
        <f t="shared" si="30"/>
        <v>-6.9958200000000001</v>
      </c>
      <c r="AF158" s="15">
        <f t="shared" si="31"/>
        <v>-20.983699999999999</v>
      </c>
      <c r="AG158" s="15">
        <f t="shared" si="32"/>
        <v>2.1406000000000001</v>
      </c>
    </row>
    <row r="159" spans="1:33" x14ac:dyDescent="0.3">
      <c r="A159" s="8">
        <v>2081</v>
      </c>
      <c r="G159" s="13">
        <v>12.4033</v>
      </c>
      <c r="H159" s="13">
        <v>-0.33810000000000001</v>
      </c>
      <c r="I159" s="13">
        <v>-4.3856999999999999</v>
      </c>
      <c r="J159" s="13">
        <v>4.9188999999999998</v>
      </c>
      <c r="K159" s="13">
        <v>-7.6961000000000004</v>
      </c>
      <c r="L159" s="13">
        <v>9.6895000000000007</v>
      </c>
      <c r="M159" s="13">
        <v>2.7242999999999999</v>
      </c>
      <c r="N159" s="13">
        <v>-4.4527999999999999</v>
      </c>
      <c r="O159" s="13">
        <v>-5.4397000000000002</v>
      </c>
      <c r="P159" s="13">
        <v>-4.6581000000000001</v>
      </c>
      <c r="Q159" s="13">
        <v>-2.7151000000000001</v>
      </c>
      <c r="R159" s="13">
        <v>-21.5062</v>
      </c>
      <c r="S159" s="13">
        <v>-11.541700000000001</v>
      </c>
      <c r="T159" s="13">
        <v>2.7827000000000002</v>
      </c>
      <c r="U159" s="13">
        <v>-5.6001000000000003</v>
      </c>
      <c r="Y159" s="14">
        <f t="shared" si="24"/>
        <v>0.98045999999999955</v>
      </c>
      <c r="Z159" s="15">
        <f t="shared" si="25"/>
        <v>-7.6961000000000004</v>
      </c>
      <c r="AA159" s="15">
        <f t="shared" si="26"/>
        <v>12.4033</v>
      </c>
      <c r="AB159" s="14">
        <f t="shared" si="27"/>
        <v>-0.42736000000000002</v>
      </c>
      <c r="AC159" s="15">
        <f t="shared" si="28"/>
        <v>-5.4397000000000002</v>
      </c>
      <c r="AD159" s="15">
        <f t="shared" si="29"/>
        <v>9.6895000000000007</v>
      </c>
      <c r="AE159" s="14">
        <f t="shared" si="30"/>
        <v>-7.7160799999999998</v>
      </c>
      <c r="AF159" s="15">
        <f t="shared" si="31"/>
        <v>-21.5062</v>
      </c>
      <c r="AG159" s="15">
        <f t="shared" si="32"/>
        <v>2.7827000000000002</v>
      </c>
    </row>
    <row r="160" spans="1:33" x14ac:dyDescent="0.3">
      <c r="A160" s="8">
        <v>2082</v>
      </c>
      <c r="G160" s="13">
        <v>11.401899999999999</v>
      </c>
      <c r="H160" s="13">
        <v>-1.5408999999999999</v>
      </c>
      <c r="I160" s="13">
        <v>-4.5664999999999996</v>
      </c>
      <c r="J160" s="13">
        <v>5.5804</v>
      </c>
      <c r="K160" s="13">
        <v>-6.9485000000000001</v>
      </c>
      <c r="L160" s="13">
        <v>10.9259</v>
      </c>
      <c r="M160" s="13">
        <v>2.9325999999999999</v>
      </c>
      <c r="N160" s="13">
        <v>-1.9177999999999999</v>
      </c>
      <c r="O160" s="13">
        <v>-4.09</v>
      </c>
      <c r="P160" s="13">
        <v>-3.7713000000000001</v>
      </c>
      <c r="Q160" s="13">
        <v>-5.5900999999999996</v>
      </c>
      <c r="R160" s="13">
        <v>-22.803899999999999</v>
      </c>
      <c r="S160" s="13">
        <v>-12.082100000000001</v>
      </c>
      <c r="T160" s="13">
        <v>3.4681000000000002</v>
      </c>
      <c r="U160" s="13">
        <v>-6.5640999999999998</v>
      </c>
      <c r="Y160" s="14">
        <f t="shared" si="24"/>
        <v>0.78527999999999998</v>
      </c>
      <c r="Z160" s="15">
        <f t="shared" si="25"/>
        <v>-6.9485000000000001</v>
      </c>
      <c r="AA160" s="15">
        <f t="shared" si="26"/>
        <v>11.401899999999999</v>
      </c>
      <c r="AB160" s="14">
        <f t="shared" si="27"/>
        <v>0.81587999999999994</v>
      </c>
      <c r="AC160" s="15">
        <f t="shared" si="28"/>
        <v>-4.09</v>
      </c>
      <c r="AD160" s="15">
        <f t="shared" si="29"/>
        <v>10.9259</v>
      </c>
      <c r="AE160" s="14">
        <f t="shared" si="30"/>
        <v>-8.7144200000000005</v>
      </c>
      <c r="AF160" s="15">
        <f t="shared" si="31"/>
        <v>-22.803899999999999</v>
      </c>
      <c r="AG160" s="15">
        <f t="shared" si="32"/>
        <v>3.4681000000000002</v>
      </c>
    </row>
    <row r="161" spans="1:33" x14ac:dyDescent="0.3">
      <c r="A161" s="8">
        <v>2083</v>
      </c>
      <c r="G161" s="13">
        <v>12.537800000000001</v>
      </c>
      <c r="H161" s="13">
        <v>0.19900000000000001</v>
      </c>
      <c r="I161" s="13">
        <v>-4.5583</v>
      </c>
      <c r="J161" s="13">
        <v>6.1092000000000004</v>
      </c>
      <c r="K161" s="13">
        <v>-6.2233000000000001</v>
      </c>
      <c r="L161" s="13">
        <v>11.756399999999999</v>
      </c>
      <c r="M161" s="13">
        <v>-0.16159999999999999</v>
      </c>
      <c r="N161" s="13">
        <v>-4.5068000000000001</v>
      </c>
      <c r="O161" s="13">
        <v>-3.6021000000000001</v>
      </c>
      <c r="P161" s="13">
        <v>-4.7180999999999997</v>
      </c>
      <c r="Q161" s="13">
        <v>-4.8960999999999997</v>
      </c>
      <c r="R161" s="13">
        <v>-21.386800000000001</v>
      </c>
      <c r="S161" s="13">
        <v>-15.549799999999999</v>
      </c>
      <c r="T161" s="13">
        <v>4.5998999999999999</v>
      </c>
      <c r="U161" s="13">
        <v>-5.2171000000000003</v>
      </c>
      <c r="Y161" s="14">
        <f t="shared" si="24"/>
        <v>1.6128800000000001</v>
      </c>
      <c r="Z161" s="15">
        <f t="shared" si="25"/>
        <v>-6.2233000000000001</v>
      </c>
      <c r="AA161" s="15">
        <f t="shared" si="26"/>
        <v>12.537800000000001</v>
      </c>
      <c r="AB161" s="14">
        <f t="shared" si="27"/>
        <v>-0.24644000000000013</v>
      </c>
      <c r="AC161" s="15">
        <f t="shared" si="28"/>
        <v>-4.7180999999999997</v>
      </c>
      <c r="AD161" s="15">
        <f t="shared" si="29"/>
        <v>11.756399999999999</v>
      </c>
      <c r="AE161" s="14">
        <f t="shared" si="30"/>
        <v>-8.489980000000001</v>
      </c>
      <c r="AF161" s="15">
        <f t="shared" si="31"/>
        <v>-21.386800000000001</v>
      </c>
      <c r="AG161" s="15">
        <f t="shared" si="32"/>
        <v>4.5998999999999999</v>
      </c>
    </row>
    <row r="162" spans="1:33" x14ac:dyDescent="0.3">
      <c r="A162" s="8">
        <v>2084</v>
      </c>
      <c r="G162" s="13">
        <v>16.246700000000001</v>
      </c>
      <c r="H162" s="13">
        <v>-0.85229999999999995</v>
      </c>
      <c r="I162" s="13">
        <v>-2.7399</v>
      </c>
      <c r="J162" s="13">
        <v>5.6012000000000004</v>
      </c>
      <c r="K162" s="13">
        <v>-7.0054999999999996</v>
      </c>
      <c r="L162" s="13">
        <v>11.244300000000001</v>
      </c>
      <c r="M162" s="13">
        <v>-2.1427999999999998</v>
      </c>
      <c r="N162" s="13">
        <v>-5.2222</v>
      </c>
      <c r="O162" s="13">
        <v>-2.4903</v>
      </c>
      <c r="P162" s="13">
        <v>-7.4447000000000001</v>
      </c>
      <c r="Q162" s="13">
        <v>-7.5324</v>
      </c>
      <c r="R162" s="13">
        <v>-23.244399999999999</v>
      </c>
      <c r="S162" s="13">
        <v>-14.5791</v>
      </c>
      <c r="T162" s="13">
        <v>4.9200999999999997</v>
      </c>
      <c r="U162" s="13">
        <v>-3.9666999999999999</v>
      </c>
      <c r="Y162" s="14">
        <f t="shared" si="24"/>
        <v>2.2500400000000003</v>
      </c>
      <c r="Z162" s="15">
        <f t="shared" si="25"/>
        <v>-7.0054999999999996</v>
      </c>
      <c r="AA162" s="15">
        <f t="shared" si="26"/>
        <v>16.246700000000001</v>
      </c>
      <c r="AB162" s="14">
        <f t="shared" si="27"/>
        <v>-1.2111399999999997</v>
      </c>
      <c r="AC162" s="15">
        <f t="shared" si="28"/>
        <v>-7.4447000000000001</v>
      </c>
      <c r="AD162" s="15">
        <f t="shared" si="29"/>
        <v>11.244300000000001</v>
      </c>
      <c r="AE162" s="14">
        <f t="shared" si="30"/>
        <v>-8.8805000000000014</v>
      </c>
      <c r="AF162" s="15">
        <f t="shared" si="31"/>
        <v>-23.244399999999999</v>
      </c>
      <c r="AG162" s="15">
        <f t="shared" si="32"/>
        <v>4.9200999999999997</v>
      </c>
    </row>
    <row r="163" spans="1:33" x14ac:dyDescent="0.3">
      <c r="A163" s="8">
        <v>2085</v>
      </c>
      <c r="G163" s="13">
        <v>15.868</v>
      </c>
      <c r="H163" s="13">
        <v>-0.72460000000000002</v>
      </c>
      <c r="I163" s="13">
        <v>-3.1903000000000001</v>
      </c>
      <c r="J163" s="13">
        <v>4.8499999999999996</v>
      </c>
      <c r="K163" s="13">
        <v>-8.0419</v>
      </c>
      <c r="L163" s="13">
        <v>10.717499999999999</v>
      </c>
      <c r="M163" s="13">
        <v>-3.4971999999999999</v>
      </c>
      <c r="N163" s="13">
        <v>-6.0984999999999996</v>
      </c>
      <c r="O163" s="13">
        <v>-3.6013000000000002</v>
      </c>
      <c r="P163" s="13">
        <v>-6.3155999999999999</v>
      </c>
      <c r="Q163" s="13">
        <v>-8.2189999999999994</v>
      </c>
      <c r="R163" s="13">
        <v>-21.7134</v>
      </c>
      <c r="S163" s="13">
        <v>-15.391</v>
      </c>
      <c r="T163" s="13">
        <v>4.6676000000000002</v>
      </c>
      <c r="U163" s="13">
        <v>-4.8247999999999998</v>
      </c>
      <c r="Y163" s="14">
        <f t="shared" si="24"/>
        <v>1.75224</v>
      </c>
      <c r="Z163" s="15">
        <f t="shared" si="25"/>
        <v>-8.0419</v>
      </c>
      <c r="AA163" s="15">
        <f t="shared" si="26"/>
        <v>15.868</v>
      </c>
      <c r="AB163" s="14">
        <f t="shared" si="27"/>
        <v>-1.75902</v>
      </c>
      <c r="AC163" s="15">
        <f t="shared" si="28"/>
        <v>-6.3155999999999999</v>
      </c>
      <c r="AD163" s="15">
        <f t="shared" si="29"/>
        <v>10.717499999999999</v>
      </c>
      <c r="AE163" s="14">
        <f t="shared" si="30"/>
        <v>-9.0961199999999991</v>
      </c>
      <c r="AF163" s="15">
        <f t="shared" si="31"/>
        <v>-21.7134</v>
      </c>
      <c r="AG163" s="15">
        <f t="shared" si="32"/>
        <v>4.6676000000000002</v>
      </c>
    </row>
    <row r="164" spans="1:33" x14ac:dyDescent="0.3">
      <c r="A164" s="8">
        <v>2086</v>
      </c>
      <c r="G164" s="13">
        <v>15.653</v>
      </c>
      <c r="H164" s="13">
        <v>1.998</v>
      </c>
      <c r="I164" s="13">
        <v>-2.0333999999999999</v>
      </c>
      <c r="J164" s="13">
        <v>5.4604999999999997</v>
      </c>
      <c r="K164" s="13">
        <v>-7.6776999999999997</v>
      </c>
      <c r="L164" s="13">
        <v>13.0123</v>
      </c>
      <c r="M164" s="13">
        <v>-2.5623999999999998</v>
      </c>
      <c r="N164" s="13">
        <v>-6.4212999999999996</v>
      </c>
      <c r="O164" s="13">
        <v>-1.4195</v>
      </c>
      <c r="P164" s="13">
        <v>-5.5294999999999996</v>
      </c>
      <c r="Q164" s="13">
        <v>-7.6916000000000002</v>
      </c>
      <c r="R164" s="13">
        <v>-23.019200000000001</v>
      </c>
      <c r="S164" s="13">
        <v>-15.068300000000001</v>
      </c>
      <c r="T164" s="13">
        <v>6.085</v>
      </c>
      <c r="U164" s="13">
        <v>-1.6996</v>
      </c>
      <c r="Y164" s="14">
        <f t="shared" si="24"/>
        <v>2.6800799999999998</v>
      </c>
      <c r="Z164" s="15">
        <f t="shared" si="25"/>
        <v>-7.6776999999999997</v>
      </c>
      <c r="AA164" s="15">
        <f t="shared" si="26"/>
        <v>15.653</v>
      </c>
      <c r="AB164" s="14">
        <f t="shared" si="27"/>
        <v>-0.58407999999999993</v>
      </c>
      <c r="AC164" s="15">
        <f t="shared" si="28"/>
        <v>-6.4212999999999996</v>
      </c>
      <c r="AD164" s="15">
        <f t="shared" si="29"/>
        <v>13.0123</v>
      </c>
      <c r="AE164" s="14">
        <f t="shared" si="30"/>
        <v>-8.2787399999999991</v>
      </c>
      <c r="AF164" s="15">
        <f t="shared" si="31"/>
        <v>-23.019200000000001</v>
      </c>
      <c r="AG164" s="15">
        <f t="shared" si="32"/>
        <v>6.085</v>
      </c>
    </row>
    <row r="165" spans="1:33" x14ac:dyDescent="0.3">
      <c r="A165" s="8">
        <v>2087</v>
      </c>
      <c r="G165" s="13">
        <v>14.9923</v>
      </c>
      <c r="H165" s="13">
        <v>5.2161</v>
      </c>
      <c r="I165" s="13">
        <v>-2.3519999999999999</v>
      </c>
      <c r="J165" s="13">
        <v>4.4802</v>
      </c>
      <c r="K165" s="13">
        <v>-6.7652999999999999</v>
      </c>
      <c r="L165" s="13">
        <v>11.9739</v>
      </c>
      <c r="M165" s="13">
        <v>-4.1159999999999997</v>
      </c>
      <c r="N165" s="13">
        <v>-5.6032000000000002</v>
      </c>
      <c r="O165" s="13">
        <v>-2.2835000000000001</v>
      </c>
      <c r="P165" s="13">
        <v>-5.0349000000000004</v>
      </c>
      <c r="Q165" s="13">
        <v>-7.3666999999999998</v>
      </c>
      <c r="R165" s="13">
        <v>-19.5091</v>
      </c>
      <c r="S165" s="13">
        <v>-12.753500000000001</v>
      </c>
      <c r="T165" s="13">
        <v>5.7862999999999998</v>
      </c>
      <c r="U165" s="13">
        <v>-0.37530000000000002</v>
      </c>
      <c r="Y165" s="14">
        <f t="shared" si="24"/>
        <v>3.1142600000000003</v>
      </c>
      <c r="Z165" s="15">
        <f t="shared" si="25"/>
        <v>-6.7652999999999999</v>
      </c>
      <c r="AA165" s="15">
        <f t="shared" si="26"/>
        <v>14.9923</v>
      </c>
      <c r="AB165" s="14">
        <f t="shared" si="27"/>
        <v>-1.01274</v>
      </c>
      <c r="AC165" s="15">
        <f t="shared" si="28"/>
        <v>-5.6032000000000002</v>
      </c>
      <c r="AD165" s="15">
        <f t="shared" si="29"/>
        <v>11.9739</v>
      </c>
      <c r="AE165" s="14">
        <f t="shared" si="30"/>
        <v>-6.8436600000000016</v>
      </c>
      <c r="AF165" s="15">
        <f t="shared" si="31"/>
        <v>-19.5091</v>
      </c>
      <c r="AG165" s="15">
        <f t="shared" si="32"/>
        <v>5.7862999999999998</v>
      </c>
    </row>
    <row r="166" spans="1:33" x14ac:dyDescent="0.3">
      <c r="A166" s="8">
        <v>2088</v>
      </c>
      <c r="G166" s="13">
        <v>14.1723</v>
      </c>
      <c r="H166" s="13">
        <v>3.0779999999999998</v>
      </c>
      <c r="I166" s="13">
        <v>-1.7658</v>
      </c>
      <c r="J166" s="13">
        <v>3.0922000000000001</v>
      </c>
      <c r="K166" s="13">
        <v>-4.8631000000000002</v>
      </c>
      <c r="L166" s="13">
        <v>12.1557</v>
      </c>
      <c r="M166" s="13">
        <v>-4.7606999999999999</v>
      </c>
      <c r="N166" s="13">
        <v>-6.4484000000000004</v>
      </c>
      <c r="O166" s="13">
        <v>-2.0594000000000001</v>
      </c>
      <c r="P166" s="13">
        <v>-4.88</v>
      </c>
      <c r="Q166" s="13">
        <v>-8.3614999999999995</v>
      </c>
      <c r="R166" s="13">
        <v>-18.651700000000002</v>
      </c>
      <c r="S166" s="13">
        <v>-11.9559</v>
      </c>
      <c r="T166" s="13">
        <v>3.7858000000000001</v>
      </c>
      <c r="U166" s="13">
        <v>-1.7232000000000001</v>
      </c>
      <c r="Y166" s="14">
        <f t="shared" si="24"/>
        <v>2.7427199999999998</v>
      </c>
      <c r="Z166" s="15">
        <f t="shared" si="25"/>
        <v>-4.8631000000000002</v>
      </c>
      <c r="AA166" s="15">
        <f t="shared" si="26"/>
        <v>14.1723</v>
      </c>
      <c r="AB166" s="14">
        <f t="shared" si="27"/>
        <v>-1.1985600000000001</v>
      </c>
      <c r="AC166" s="15">
        <f t="shared" si="28"/>
        <v>-6.4484000000000004</v>
      </c>
      <c r="AD166" s="15">
        <f t="shared" si="29"/>
        <v>12.1557</v>
      </c>
      <c r="AE166" s="14">
        <f t="shared" si="30"/>
        <v>-7.3812999999999986</v>
      </c>
      <c r="AF166" s="15">
        <f t="shared" si="31"/>
        <v>-18.651700000000002</v>
      </c>
      <c r="AG166" s="15">
        <f t="shared" si="32"/>
        <v>3.7858000000000001</v>
      </c>
    </row>
    <row r="167" spans="1:33" x14ac:dyDescent="0.3">
      <c r="A167" s="8">
        <v>2089</v>
      </c>
      <c r="G167" s="13">
        <v>13.395799999999999</v>
      </c>
      <c r="H167" s="13">
        <v>2.9030999999999998</v>
      </c>
      <c r="I167" s="13">
        <v>-2.0489000000000002</v>
      </c>
      <c r="J167" s="13">
        <v>4.1795999999999998</v>
      </c>
      <c r="K167" s="13">
        <v>-4.0831999999999997</v>
      </c>
      <c r="L167" s="13">
        <v>11.9521</v>
      </c>
      <c r="M167" s="13">
        <v>-3.8471000000000002</v>
      </c>
      <c r="N167" s="13">
        <v>-5.9642999999999997</v>
      </c>
      <c r="O167" s="13">
        <v>-0.316</v>
      </c>
      <c r="P167" s="13">
        <v>-6.1388999999999996</v>
      </c>
      <c r="Q167" s="13">
        <v>-8.1743000000000006</v>
      </c>
      <c r="R167" s="13">
        <v>-19.096499999999999</v>
      </c>
      <c r="S167" s="13">
        <v>-10.1837</v>
      </c>
      <c r="T167" s="13">
        <v>3.4394</v>
      </c>
      <c r="U167" s="13">
        <v>-1.9293</v>
      </c>
      <c r="Y167" s="14">
        <f t="shared" si="24"/>
        <v>2.8692800000000003</v>
      </c>
      <c r="Z167" s="15">
        <f t="shared" si="25"/>
        <v>-4.0831999999999997</v>
      </c>
      <c r="AA167" s="15">
        <f t="shared" si="26"/>
        <v>13.395799999999999</v>
      </c>
      <c r="AB167" s="14">
        <f t="shared" si="27"/>
        <v>-0.86283999999999972</v>
      </c>
      <c r="AC167" s="15">
        <f t="shared" si="28"/>
        <v>-6.1388999999999996</v>
      </c>
      <c r="AD167" s="15">
        <f t="shared" si="29"/>
        <v>11.9521</v>
      </c>
      <c r="AE167" s="14">
        <f t="shared" si="30"/>
        <v>-7.1888800000000002</v>
      </c>
      <c r="AF167" s="15">
        <f t="shared" si="31"/>
        <v>-19.096499999999999</v>
      </c>
      <c r="AG167" s="15">
        <f t="shared" si="32"/>
        <v>3.4394</v>
      </c>
    </row>
    <row r="168" spans="1:33" x14ac:dyDescent="0.3">
      <c r="A168" s="8">
        <v>2090</v>
      </c>
      <c r="G168" s="13">
        <v>13.583500000000001</v>
      </c>
      <c r="H168" s="13">
        <v>1.0244</v>
      </c>
      <c r="I168" s="13">
        <v>-2.3793000000000002</v>
      </c>
      <c r="J168" s="13">
        <v>4.7308000000000003</v>
      </c>
      <c r="K168" s="13">
        <v>-2.7982999999999998</v>
      </c>
      <c r="L168" s="13">
        <v>13.904199999999999</v>
      </c>
      <c r="M168" s="13">
        <v>-1.6813</v>
      </c>
      <c r="N168" s="13">
        <v>-5.3888999999999996</v>
      </c>
      <c r="O168" s="13">
        <v>4.4123999999999999</v>
      </c>
      <c r="P168" s="13">
        <v>-6.3609</v>
      </c>
      <c r="Q168" s="13">
        <v>-8.3154000000000003</v>
      </c>
      <c r="R168" s="13">
        <v>-16.5351</v>
      </c>
      <c r="S168" s="13">
        <v>-11.076000000000001</v>
      </c>
      <c r="T168" s="13">
        <v>3.5110999999999999</v>
      </c>
      <c r="U168" s="13">
        <v>-4.0049000000000001</v>
      </c>
      <c r="Y168" s="14">
        <f t="shared" si="24"/>
        <v>2.8322200000000004</v>
      </c>
      <c r="Z168" s="15">
        <f t="shared" si="25"/>
        <v>-2.7982999999999998</v>
      </c>
      <c r="AA168" s="15">
        <f t="shared" si="26"/>
        <v>13.583500000000001</v>
      </c>
      <c r="AB168" s="14">
        <f t="shared" si="27"/>
        <v>0.97709999999999986</v>
      </c>
      <c r="AC168" s="15">
        <f t="shared" si="28"/>
        <v>-6.3609</v>
      </c>
      <c r="AD168" s="15">
        <f t="shared" si="29"/>
        <v>13.904199999999999</v>
      </c>
      <c r="AE168" s="14">
        <f t="shared" si="30"/>
        <v>-7.2840600000000011</v>
      </c>
      <c r="AF168" s="15">
        <f t="shared" si="31"/>
        <v>-16.5351</v>
      </c>
      <c r="AG168" s="15">
        <f t="shared" si="32"/>
        <v>3.5110999999999999</v>
      </c>
    </row>
    <row r="169" spans="1:33" x14ac:dyDescent="0.3">
      <c r="A169" s="8">
        <v>2091</v>
      </c>
      <c r="G169" s="13">
        <v>12.671799999999999</v>
      </c>
      <c r="H169" s="13">
        <v>2.9659</v>
      </c>
      <c r="I169" s="13">
        <v>-1.0297000000000001</v>
      </c>
      <c r="J169" s="13">
        <v>3.9026000000000001</v>
      </c>
      <c r="K169" s="13">
        <v>-2.56</v>
      </c>
      <c r="L169" s="13">
        <v>15.8668</v>
      </c>
      <c r="M169" s="13">
        <v>-2.5396999999999998</v>
      </c>
      <c r="N169" s="13">
        <v>-7.8495999999999997</v>
      </c>
      <c r="O169" s="13">
        <v>4.5323000000000002</v>
      </c>
      <c r="P169" s="13">
        <v>-6.6174999999999997</v>
      </c>
      <c r="Q169" s="13">
        <v>-9.9821000000000009</v>
      </c>
      <c r="R169" s="13">
        <v>-18.4407</v>
      </c>
      <c r="S169" s="13">
        <v>-10.2713</v>
      </c>
      <c r="T169" s="13">
        <v>2.6627999999999998</v>
      </c>
      <c r="U169" s="13">
        <v>-3.5143</v>
      </c>
      <c r="Y169" s="14">
        <f t="shared" si="24"/>
        <v>3.1901199999999998</v>
      </c>
      <c r="Z169" s="15">
        <f t="shared" si="25"/>
        <v>-2.56</v>
      </c>
      <c r="AA169" s="15">
        <f t="shared" si="26"/>
        <v>12.671799999999999</v>
      </c>
      <c r="AB169" s="14">
        <f t="shared" si="27"/>
        <v>0.67846000000000006</v>
      </c>
      <c r="AC169" s="15">
        <f t="shared" si="28"/>
        <v>-7.8495999999999997</v>
      </c>
      <c r="AD169" s="15">
        <f t="shared" si="29"/>
        <v>15.8668</v>
      </c>
      <c r="AE169" s="14">
        <f t="shared" si="30"/>
        <v>-7.9091200000000015</v>
      </c>
      <c r="AF169" s="15">
        <f t="shared" si="31"/>
        <v>-18.4407</v>
      </c>
      <c r="AG169" s="15">
        <f t="shared" si="32"/>
        <v>2.6627999999999998</v>
      </c>
    </row>
    <row r="170" spans="1:33" x14ac:dyDescent="0.3">
      <c r="A170" s="8">
        <v>2092</v>
      </c>
      <c r="G170" s="13">
        <v>14.8058</v>
      </c>
      <c r="H170" s="13">
        <v>5.6215999999999999</v>
      </c>
      <c r="I170" s="13">
        <v>1.5891999999999999</v>
      </c>
      <c r="J170" s="13">
        <v>2.4786999999999999</v>
      </c>
      <c r="K170" s="13">
        <v>-4.4298000000000002</v>
      </c>
      <c r="L170" s="13">
        <v>18.158200000000001</v>
      </c>
      <c r="M170" s="13">
        <v>-3.0617000000000001</v>
      </c>
      <c r="N170" s="13">
        <v>-9.0289000000000001</v>
      </c>
      <c r="O170" s="13">
        <v>3.6587000000000001</v>
      </c>
      <c r="P170" s="13">
        <v>-7.0994000000000002</v>
      </c>
      <c r="Q170" s="13">
        <v>-7.6692</v>
      </c>
      <c r="R170" s="13">
        <v>-16.389099999999999</v>
      </c>
      <c r="S170" s="13">
        <v>-12.434699999999999</v>
      </c>
      <c r="T170" s="13">
        <v>2.4664999999999999</v>
      </c>
      <c r="U170" s="13">
        <v>-2.1526000000000001</v>
      </c>
      <c r="Y170" s="14">
        <f t="shared" si="24"/>
        <v>4.0130999999999997</v>
      </c>
      <c r="Z170" s="15">
        <f t="shared" si="25"/>
        <v>-4.4298000000000002</v>
      </c>
      <c r="AA170" s="15">
        <f t="shared" si="26"/>
        <v>14.8058</v>
      </c>
      <c r="AB170" s="14">
        <f t="shared" si="27"/>
        <v>0.52537999999999996</v>
      </c>
      <c r="AC170" s="15">
        <f t="shared" si="28"/>
        <v>-9.0289000000000001</v>
      </c>
      <c r="AD170" s="15">
        <f t="shared" si="29"/>
        <v>18.158200000000001</v>
      </c>
      <c r="AE170" s="14">
        <f t="shared" si="30"/>
        <v>-7.2358199999999995</v>
      </c>
      <c r="AF170" s="15">
        <f t="shared" si="31"/>
        <v>-16.389099999999999</v>
      </c>
      <c r="AG170" s="15">
        <f t="shared" si="32"/>
        <v>2.4664999999999999</v>
      </c>
    </row>
    <row r="171" spans="1:33" x14ac:dyDescent="0.3">
      <c r="A171" s="8">
        <v>2093</v>
      </c>
      <c r="G171" s="13">
        <v>12.978</v>
      </c>
      <c r="H171" s="13">
        <v>3.5238</v>
      </c>
      <c r="I171" s="13">
        <v>1.1163000000000001</v>
      </c>
      <c r="J171" s="13">
        <v>2.3637000000000001</v>
      </c>
      <c r="K171" s="13">
        <v>-5.6106999999999996</v>
      </c>
      <c r="L171" s="13">
        <v>16.467600000000001</v>
      </c>
      <c r="M171" s="13">
        <v>-3.8140999999999998</v>
      </c>
      <c r="N171" s="13">
        <v>-8.1027000000000005</v>
      </c>
      <c r="O171" s="13">
        <v>2.1566999999999998</v>
      </c>
      <c r="P171" s="13">
        <v>-6.9680999999999997</v>
      </c>
      <c r="Q171" s="13">
        <v>-8.3124000000000002</v>
      </c>
      <c r="R171" s="13">
        <v>-15.996499999999999</v>
      </c>
      <c r="S171" s="13">
        <v>-10.5063</v>
      </c>
      <c r="T171" s="13">
        <v>3.1943000000000001</v>
      </c>
      <c r="U171" s="13">
        <v>-3.5960000000000001</v>
      </c>
      <c r="Y171" s="14">
        <f t="shared" si="24"/>
        <v>2.8742200000000002</v>
      </c>
      <c r="Z171" s="15">
        <f t="shared" si="25"/>
        <v>-5.6106999999999996</v>
      </c>
      <c r="AA171" s="15">
        <f t="shared" si="26"/>
        <v>12.978</v>
      </c>
      <c r="AB171" s="14">
        <f t="shared" si="27"/>
        <v>-5.2119999999999854E-2</v>
      </c>
      <c r="AC171" s="15">
        <f t="shared" si="28"/>
        <v>-8.1027000000000005</v>
      </c>
      <c r="AD171" s="15">
        <f t="shared" si="29"/>
        <v>16.467600000000001</v>
      </c>
      <c r="AE171" s="14">
        <f t="shared" si="30"/>
        <v>-7.0433800000000018</v>
      </c>
      <c r="AF171" s="15">
        <f t="shared" si="31"/>
        <v>-15.996499999999999</v>
      </c>
      <c r="AG171" s="15">
        <f t="shared" si="32"/>
        <v>3.1943000000000001</v>
      </c>
    </row>
    <row r="172" spans="1:33" x14ac:dyDescent="0.3">
      <c r="A172" s="8">
        <v>2094</v>
      </c>
      <c r="G172" s="13">
        <v>13.0998</v>
      </c>
      <c r="H172" s="13">
        <v>1.7665999999999999</v>
      </c>
      <c r="I172" s="13">
        <v>0.60009999999999997</v>
      </c>
      <c r="J172" s="13">
        <v>2.5024999999999999</v>
      </c>
      <c r="K172" s="13">
        <v>-4.5206999999999997</v>
      </c>
      <c r="L172" s="13">
        <v>15.2387</v>
      </c>
      <c r="M172" s="13">
        <v>-3.5525000000000002</v>
      </c>
      <c r="N172" s="13">
        <v>-5.9542999999999999</v>
      </c>
      <c r="O172" s="13">
        <v>3.4958</v>
      </c>
      <c r="P172" s="13">
        <v>-5.0438999999999998</v>
      </c>
      <c r="Q172" s="13">
        <v>-7.8060999999999998</v>
      </c>
      <c r="R172" s="13">
        <v>-13.594099999999999</v>
      </c>
      <c r="S172" s="13">
        <v>-13.405200000000001</v>
      </c>
      <c r="T172" s="13">
        <v>2.4706000000000001</v>
      </c>
      <c r="U172" s="13">
        <v>-4.9034000000000004</v>
      </c>
      <c r="Y172" s="14">
        <f t="shared" si="24"/>
        <v>2.6896600000000004</v>
      </c>
      <c r="Z172" s="15">
        <f t="shared" si="25"/>
        <v>-4.5206999999999997</v>
      </c>
      <c r="AA172" s="15">
        <f t="shared" si="26"/>
        <v>13.0998</v>
      </c>
      <c r="AB172" s="14">
        <f t="shared" si="27"/>
        <v>0.83675999999999973</v>
      </c>
      <c r="AC172" s="15">
        <f t="shared" si="28"/>
        <v>-5.9542999999999999</v>
      </c>
      <c r="AD172" s="15">
        <f t="shared" si="29"/>
        <v>15.2387</v>
      </c>
      <c r="AE172" s="14">
        <f t="shared" si="30"/>
        <v>-7.4476399999999998</v>
      </c>
      <c r="AF172" s="15">
        <f t="shared" si="31"/>
        <v>-13.594099999999999</v>
      </c>
      <c r="AG172" s="15">
        <f t="shared" si="32"/>
        <v>2.4706000000000001</v>
      </c>
    </row>
    <row r="173" spans="1:33" x14ac:dyDescent="0.3">
      <c r="A173" s="8">
        <v>2095</v>
      </c>
      <c r="G173" s="13">
        <v>12.8575</v>
      </c>
      <c r="H173" s="13">
        <v>0.88470000000000004</v>
      </c>
      <c r="I173" s="13">
        <v>0.15359999999999999</v>
      </c>
      <c r="J173" s="13">
        <v>4.0254000000000003</v>
      </c>
      <c r="K173" s="13">
        <v>-3.7395</v>
      </c>
      <c r="L173" s="13">
        <v>17.851400000000002</v>
      </c>
      <c r="M173" s="13">
        <v>-4.1509</v>
      </c>
      <c r="N173" s="13">
        <v>-4.4135999999999997</v>
      </c>
      <c r="O173" s="13">
        <v>4.5347999999999997</v>
      </c>
      <c r="P173" s="13">
        <v>-4.2874999999999996</v>
      </c>
      <c r="Q173" s="13">
        <v>-3.8772000000000002</v>
      </c>
      <c r="R173" s="13">
        <v>-15.552300000000001</v>
      </c>
      <c r="S173" s="13">
        <v>-12.974299999999999</v>
      </c>
      <c r="T173" s="13">
        <v>1.9936</v>
      </c>
      <c r="U173" s="13">
        <v>-5.5990000000000002</v>
      </c>
      <c r="Y173" s="14">
        <f t="shared" si="24"/>
        <v>2.8363400000000007</v>
      </c>
      <c r="Z173" s="15">
        <f t="shared" si="25"/>
        <v>-3.7395</v>
      </c>
      <c r="AA173" s="15">
        <f t="shared" si="26"/>
        <v>12.8575</v>
      </c>
      <c r="AB173" s="14">
        <f t="shared" si="27"/>
        <v>1.9068400000000008</v>
      </c>
      <c r="AC173" s="15">
        <f t="shared" si="28"/>
        <v>-4.4135999999999997</v>
      </c>
      <c r="AD173" s="15">
        <f t="shared" si="29"/>
        <v>17.851400000000002</v>
      </c>
      <c r="AE173" s="14">
        <f t="shared" si="30"/>
        <v>-7.2018400000000016</v>
      </c>
      <c r="AF173" s="15">
        <f t="shared" si="31"/>
        <v>-15.552300000000001</v>
      </c>
      <c r="AG173" s="15">
        <f t="shared" si="32"/>
        <v>1.9936</v>
      </c>
    </row>
    <row r="174" spans="1:33" x14ac:dyDescent="0.3">
      <c r="A174" s="8">
        <v>2096</v>
      </c>
      <c r="G174" s="13">
        <v>11.087400000000001</v>
      </c>
      <c r="H174" s="13">
        <v>-2.1461000000000001</v>
      </c>
      <c r="I174" s="13">
        <v>-0.54790000000000005</v>
      </c>
      <c r="J174" s="13">
        <v>3.6977000000000002</v>
      </c>
      <c r="K174" s="13">
        <v>-4.4683999999999999</v>
      </c>
      <c r="L174" s="13">
        <v>15.261900000000001</v>
      </c>
      <c r="M174" s="13">
        <v>-3.9397000000000002</v>
      </c>
      <c r="N174" s="13">
        <v>-3.5646</v>
      </c>
      <c r="O174" s="13">
        <v>2.6648000000000001</v>
      </c>
      <c r="P174" s="13">
        <v>-3.0413000000000001</v>
      </c>
      <c r="Q174" s="13">
        <v>-3.4321000000000002</v>
      </c>
      <c r="R174" s="13">
        <v>-13.3848</v>
      </c>
      <c r="S174" s="13">
        <v>-12.880699999999999</v>
      </c>
      <c r="T174" s="13">
        <v>1.1679999999999999</v>
      </c>
      <c r="U174" s="13">
        <v>-6.7617000000000003</v>
      </c>
      <c r="Y174" s="14">
        <f t="shared" si="24"/>
        <v>1.5245400000000002</v>
      </c>
      <c r="Z174" s="15">
        <f t="shared" si="25"/>
        <v>-4.4683999999999999</v>
      </c>
      <c r="AA174" s="15">
        <f t="shared" si="26"/>
        <v>11.087400000000001</v>
      </c>
      <c r="AB174" s="14">
        <f t="shared" si="27"/>
        <v>1.4762200000000001</v>
      </c>
      <c r="AC174" s="15">
        <f t="shared" si="28"/>
        <v>-3.9397000000000002</v>
      </c>
      <c r="AD174" s="15">
        <f t="shared" si="29"/>
        <v>15.261900000000001</v>
      </c>
      <c r="AE174" s="14">
        <f t="shared" si="30"/>
        <v>-7.0582599999999998</v>
      </c>
      <c r="AF174" s="15">
        <f t="shared" si="31"/>
        <v>-13.3848</v>
      </c>
      <c r="AG174" s="15">
        <f t="shared" si="32"/>
        <v>1.1679999999999999</v>
      </c>
    </row>
    <row r="175" spans="1:33" x14ac:dyDescent="0.3">
      <c r="A175" s="8">
        <v>2097</v>
      </c>
      <c r="G175" s="13">
        <v>11.417400000000001</v>
      </c>
      <c r="H175" s="13">
        <v>-5.1449999999999996</v>
      </c>
      <c r="I175" s="13">
        <v>-1.7682</v>
      </c>
      <c r="J175" s="13">
        <v>5.1455000000000002</v>
      </c>
      <c r="K175" s="13">
        <v>-5.2682000000000002</v>
      </c>
      <c r="L175" s="13">
        <v>14.6656</v>
      </c>
      <c r="M175" s="13">
        <v>-3.4209999999999998</v>
      </c>
      <c r="N175" s="13">
        <v>-3.5402999999999998</v>
      </c>
      <c r="O175" s="13">
        <v>3.5200999999999998</v>
      </c>
      <c r="P175" s="13">
        <v>-2.9007000000000001</v>
      </c>
      <c r="Q175" s="13">
        <v>-2.2254999999999998</v>
      </c>
      <c r="R175" s="13">
        <v>-13.2569</v>
      </c>
      <c r="S175" s="13">
        <v>-14.677899999999999</v>
      </c>
      <c r="T175" s="13">
        <v>0.51100000000000001</v>
      </c>
      <c r="U175" s="13">
        <v>-7.6836000000000002</v>
      </c>
      <c r="Y175" s="14">
        <f t="shared" si="24"/>
        <v>0.87630000000000019</v>
      </c>
      <c r="Z175" s="15">
        <f t="shared" si="25"/>
        <v>-5.2682000000000002</v>
      </c>
      <c r="AA175" s="15">
        <f t="shared" si="26"/>
        <v>11.417400000000001</v>
      </c>
      <c r="AB175" s="14">
        <f t="shared" si="27"/>
        <v>1.6647399999999997</v>
      </c>
      <c r="AC175" s="15">
        <f t="shared" si="28"/>
        <v>-3.5402999999999998</v>
      </c>
      <c r="AD175" s="15">
        <f t="shared" si="29"/>
        <v>14.6656</v>
      </c>
      <c r="AE175" s="14">
        <f t="shared" si="30"/>
        <v>-7.4665800000000004</v>
      </c>
      <c r="AF175" s="15">
        <f t="shared" si="31"/>
        <v>-14.677899999999999</v>
      </c>
      <c r="AG175" s="15">
        <f t="shared" si="32"/>
        <v>0.51100000000000001</v>
      </c>
    </row>
    <row r="176" spans="1:33" x14ac:dyDescent="0.3">
      <c r="A176" s="8">
        <v>2098</v>
      </c>
      <c r="G176" s="13">
        <v>8.9095999999999993</v>
      </c>
      <c r="H176" s="13">
        <v>-3.1537000000000002</v>
      </c>
      <c r="I176" s="13">
        <v>-2.0360999999999998</v>
      </c>
      <c r="J176" s="13">
        <v>5.0221999999999998</v>
      </c>
      <c r="K176" s="13">
        <v>-5.9713000000000003</v>
      </c>
      <c r="L176" s="13">
        <v>15.253500000000001</v>
      </c>
      <c r="M176" s="13">
        <v>-3.0041000000000002</v>
      </c>
      <c r="N176" s="13">
        <v>-1.7339</v>
      </c>
      <c r="O176" s="13">
        <v>4.0643000000000002</v>
      </c>
      <c r="P176" s="13">
        <v>-3.6288</v>
      </c>
      <c r="Q176" s="13">
        <v>-2.1745000000000001</v>
      </c>
      <c r="R176" s="13">
        <v>-12.0282</v>
      </c>
      <c r="S176" s="13">
        <v>-16.129000000000001</v>
      </c>
      <c r="T176" s="13">
        <v>0.64900000000000002</v>
      </c>
      <c r="U176" s="13">
        <v>-8.6374999999999993</v>
      </c>
      <c r="Y176" s="14">
        <f t="shared" si="24"/>
        <v>0.55413999999999974</v>
      </c>
      <c r="Z176" s="15">
        <f t="shared" si="25"/>
        <v>-5.9713000000000003</v>
      </c>
      <c r="AA176" s="15">
        <f t="shared" si="26"/>
        <v>8.9095999999999993</v>
      </c>
      <c r="AB176" s="14">
        <f t="shared" si="27"/>
        <v>2.1902000000000004</v>
      </c>
      <c r="AC176" s="15">
        <f t="shared" si="28"/>
        <v>-3.6288</v>
      </c>
      <c r="AD176" s="15">
        <f t="shared" si="29"/>
        <v>15.253500000000001</v>
      </c>
      <c r="AE176" s="14">
        <f t="shared" si="30"/>
        <v>-7.66404</v>
      </c>
      <c r="AF176" s="15">
        <f t="shared" si="31"/>
        <v>-16.129000000000001</v>
      </c>
      <c r="AG176" s="15">
        <f t="shared" si="32"/>
        <v>0.64900000000000002</v>
      </c>
    </row>
    <row r="177" spans="1:33" x14ac:dyDescent="0.3">
      <c r="A177" s="8">
        <v>2099</v>
      </c>
      <c r="G177" s="13">
        <v>8.5076000000000001</v>
      </c>
      <c r="H177" s="13">
        <v>-2.3782999999999999</v>
      </c>
      <c r="I177" s="13">
        <v>-2.2692000000000001</v>
      </c>
      <c r="J177" s="13">
        <v>4.1675000000000004</v>
      </c>
      <c r="K177" s="13">
        <v>-7.5262000000000002</v>
      </c>
      <c r="L177" s="13">
        <v>12.638</v>
      </c>
      <c r="M177" s="13">
        <v>-4.4996999999999998</v>
      </c>
      <c r="N177" s="13">
        <v>9.5200000000000007E-2</v>
      </c>
      <c r="O177" s="13">
        <v>5.1226000000000003</v>
      </c>
      <c r="P177" s="13">
        <v>-2.4319000000000002</v>
      </c>
      <c r="Q177" s="13">
        <v>-0.60140000000000005</v>
      </c>
      <c r="R177" s="13">
        <v>-11.765000000000001</v>
      </c>
      <c r="S177" s="13">
        <v>-17.785599999999999</v>
      </c>
      <c r="T177" s="13">
        <v>0.55989999999999995</v>
      </c>
      <c r="U177" s="13">
        <v>-7.7846000000000002</v>
      </c>
      <c r="Y177" s="14">
        <f t="shared" si="24"/>
        <v>0.10028000000000023</v>
      </c>
      <c r="Z177" s="15">
        <f t="shared" si="25"/>
        <v>-7.5262000000000002</v>
      </c>
      <c r="AA177" s="15">
        <f t="shared" si="26"/>
        <v>8.5076000000000001</v>
      </c>
      <c r="AB177" s="14">
        <f t="shared" si="27"/>
        <v>2.1848400000000003</v>
      </c>
      <c r="AC177" s="15">
        <f t="shared" si="28"/>
        <v>-4.4996999999999998</v>
      </c>
      <c r="AD177" s="15">
        <f t="shared" si="29"/>
        <v>12.638</v>
      </c>
      <c r="AE177" s="14">
        <f t="shared" si="30"/>
        <v>-7.4753400000000001</v>
      </c>
      <c r="AF177" s="15">
        <f t="shared" si="31"/>
        <v>-17.785599999999999</v>
      </c>
      <c r="AG177" s="15">
        <f t="shared" si="32"/>
        <v>0.55989999999999995</v>
      </c>
    </row>
    <row r="178" spans="1:33" x14ac:dyDescent="0.3">
      <c r="A178" s="8">
        <v>2100</v>
      </c>
      <c r="G178" s="13">
        <v>7.8531000000000004</v>
      </c>
      <c r="H178" s="13">
        <v>-1.9698</v>
      </c>
      <c r="I178" s="13">
        <v>-2.8026</v>
      </c>
      <c r="J178" s="13">
        <v>3.9249000000000001</v>
      </c>
      <c r="K178" s="13">
        <v>-9.5454000000000008</v>
      </c>
      <c r="L178" s="13">
        <v>12.33</v>
      </c>
      <c r="M178" s="13">
        <v>-6.7742000000000004</v>
      </c>
      <c r="N178" s="13">
        <v>-2.2486000000000002</v>
      </c>
      <c r="O178" s="13">
        <v>0.1298</v>
      </c>
      <c r="P178" s="13">
        <v>-1.7899</v>
      </c>
      <c r="Q178" s="13">
        <v>0.46289999999999998</v>
      </c>
      <c r="R178" s="13">
        <v>-14.056100000000001</v>
      </c>
      <c r="S178" s="13">
        <v>-18.419899999999998</v>
      </c>
      <c r="T178" s="13">
        <v>1.5908</v>
      </c>
      <c r="U178" s="13">
        <v>-6.3448000000000002</v>
      </c>
      <c r="Y178" s="14">
        <f t="shared" si="24"/>
        <v>-0.50796000000000008</v>
      </c>
      <c r="Z178" s="15">
        <f t="shared" si="25"/>
        <v>-9.5454000000000008</v>
      </c>
      <c r="AA178" s="15">
        <f t="shared" si="26"/>
        <v>7.8531000000000004</v>
      </c>
      <c r="AB178" s="14">
        <f t="shared" si="27"/>
        <v>0.32941999999999988</v>
      </c>
      <c r="AC178" s="15">
        <f t="shared" si="28"/>
        <v>-6.7742000000000004</v>
      </c>
      <c r="AD178" s="15">
        <f t="shared" si="29"/>
        <v>12.33</v>
      </c>
      <c r="AE178" s="14">
        <f t="shared" si="30"/>
        <v>-7.3534199999999998</v>
      </c>
      <c r="AF178" s="15">
        <f t="shared" si="31"/>
        <v>-18.419899999999998</v>
      </c>
      <c r="AG178" s="15">
        <f t="shared" si="32"/>
        <v>1.5908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8"/>
  <sheetViews>
    <sheetView showGridLines="0" workbookViewId="0"/>
  </sheetViews>
  <sheetFormatPr baseColWidth="10" defaultColWidth="8.88671875" defaultRowHeight="14.4" x14ac:dyDescent="0.3"/>
  <cols>
    <col min="1" max="1" width="14" customWidth="1"/>
    <col min="2" max="23" width="13" customWidth="1"/>
  </cols>
  <sheetData>
    <row r="1" spans="1:23" ht="17.399999999999999" x14ac:dyDescent="0.3">
      <c r="A1" s="1" t="s">
        <v>67</v>
      </c>
    </row>
    <row r="2" spans="1:23" x14ac:dyDescent="0.3">
      <c r="A2" s="2" t="s">
        <v>68</v>
      </c>
    </row>
    <row r="3" spans="1:23" x14ac:dyDescent="0.3">
      <c r="E3" s="3" t="s">
        <v>69</v>
      </c>
      <c r="O3" s="3" t="s">
        <v>70</v>
      </c>
    </row>
    <row r="4" spans="1:23" ht="42" customHeight="1" x14ac:dyDescent="0.3">
      <c r="A4" s="5" t="s">
        <v>71</v>
      </c>
      <c r="B4" s="5" t="s">
        <v>72</v>
      </c>
      <c r="C4" s="5" t="s">
        <v>73</v>
      </c>
      <c r="E4" s="5" t="s">
        <v>74</v>
      </c>
      <c r="F4" s="5" t="s">
        <v>75</v>
      </c>
      <c r="G4" s="5" t="s">
        <v>76</v>
      </c>
      <c r="H4" s="5" t="s">
        <v>77</v>
      </c>
      <c r="I4" s="5" t="s">
        <v>78</v>
      </c>
      <c r="J4" s="5" t="s">
        <v>79</v>
      </c>
      <c r="K4" s="5" t="s">
        <v>80</v>
      </c>
      <c r="L4" s="5" t="s">
        <v>81</v>
      </c>
      <c r="M4" s="5" t="s">
        <v>82</v>
      </c>
      <c r="O4" s="5" t="s">
        <v>83</v>
      </c>
      <c r="P4" s="5" t="s">
        <v>84</v>
      </c>
      <c r="Q4" s="5" t="s">
        <v>85</v>
      </c>
      <c r="R4" s="5" t="s">
        <v>86</v>
      </c>
      <c r="S4" s="5" t="s">
        <v>87</v>
      </c>
      <c r="T4" s="5" t="s">
        <v>88</v>
      </c>
      <c r="U4" s="5" t="s">
        <v>89</v>
      </c>
      <c r="V4" s="5" t="s">
        <v>90</v>
      </c>
      <c r="W4" s="5" t="s">
        <v>91</v>
      </c>
    </row>
    <row r="5" spans="1:23" x14ac:dyDescent="0.3">
      <c r="A5" s="8" t="s">
        <v>92</v>
      </c>
      <c r="B5" s="9">
        <v>23.925000000000001</v>
      </c>
      <c r="C5" s="9">
        <v>0.53600000000000003</v>
      </c>
      <c r="E5" s="9">
        <v>0.69299999999999995</v>
      </c>
      <c r="F5" s="9">
        <v>1.119</v>
      </c>
      <c r="G5" s="9">
        <v>1.0880000000000001</v>
      </c>
      <c r="H5" s="9">
        <v>0.74299999999999999</v>
      </c>
      <c r="I5" s="9">
        <v>1.4119999999999999</v>
      </c>
      <c r="J5" s="9">
        <v>2.3969999999999998</v>
      </c>
      <c r="K5" s="9">
        <v>0.99</v>
      </c>
      <c r="L5" s="9">
        <v>2.2149999999999999</v>
      </c>
      <c r="M5" s="9">
        <v>5.3419999999999996</v>
      </c>
      <c r="O5" s="13">
        <v>12.41</v>
      </c>
      <c r="P5" s="13">
        <v>6.95</v>
      </c>
      <c r="Q5" s="13">
        <v>51.63</v>
      </c>
      <c r="R5" s="13">
        <v>5.7</v>
      </c>
      <c r="S5" s="13">
        <v>22.22</v>
      </c>
      <c r="T5" s="13">
        <v>8.8000000000000007</v>
      </c>
      <c r="U5" s="13">
        <v>-0.12</v>
      </c>
      <c r="V5" s="13">
        <v>0.71</v>
      </c>
      <c r="W5" s="13">
        <v>-4.28</v>
      </c>
    </row>
    <row r="6" spans="1:23" x14ac:dyDescent="0.3">
      <c r="A6" s="8" t="s">
        <v>93</v>
      </c>
      <c r="B6" s="9">
        <v>25.234999999999999</v>
      </c>
      <c r="C6" s="9">
        <v>0.98899999999999999</v>
      </c>
      <c r="E6" s="9">
        <v>0.89300000000000002</v>
      </c>
      <c r="F6" s="9">
        <v>1.2110000000000001</v>
      </c>
      <c r="G6" s="9">
        <v>1.167</v>
      </c>
      <c r="H6" s="9">
        <v>0.82399999999999995</v>
      </c>
      <c r="I6" s="9">
        <v>1.6240000000000001</v>
      </c>
      <c r="J6" s="9">
        <v>2.39</v>
      </c>
      <c r="K6" s="9">
        <v>1.155</v>
      </c>
      <c r="L6" s="9">
        <v>2.246</v>
      </c>
      <c r="M6" s="9">
        <v>5.4009999999999998</v>
      </c>
      <c r="O6" s="13">
        <v>-8.8000000000000007</v>
      </c>
      <c r="P6" s="13">
        <v>16.88</v>
      </c>
      <c r="Q6" s="13">
        <v>15.56</v>
      </c>
      <c r="R6" s="13">
        <v>12.42</v>
      </c>
      <c r="S6" s="13">
        <v>-15.74</v>
      </c>
      <c r="T6" s="13">
        <v>24.77</v>
      </c>
      <c r="U6" s="13">
        <v>0.87</v>
      </c>
      <c r="V6" s="13">
        <v>5.42</v>
      </c>
      <c r="W6" s="13">
        <v>11.53</v>
      </c>
    </row>
    <row r="7" spans="1:23" x14ac:dyDescent="0.3">
      <c r="A7" s="8" t="s">
        <v>94</v>
      </c>
      <c r="B7" s="9">
        <v>25.753</v>
      </c>
      <c r="C7" s="9">
        <v>2.375</v>
      </c>
      <c r="E7" s="9">
        <v>0.96199999999999997</v>
      </c>
      <c r="F7" s="9">
        <v>1.056</v>
      </c>
      <c r="G7" s="9">
        <v>1.2030000000000001</v>
      </c>
      <c r="H7" s="9">
        <v>0.80800000000000005</v>
      </c>
      <c r="I7" s="9">
        <v>1.724</v>
      </c>
      <c r="J7" s="9">
        <v>2.0590000000000002</v>
      </c>
      <c r="K7" s="9">
        <v>1.127</v>
      </c>
      <c r="L7" s="9">
        <v>2.137</v>
      </c>
      <c r="M7" s="9">
        <v>5.0490000000000004</v>
      </c>
      <c r="O7" s="13">
        <v>0.79</v>
      </c>
      <c r="P7" s="13">
        <v>25.33</v>
      </c>
      <c r="Q7" s="13">
        <v>12.54</v>
      </c>
      <c r="R7" s="13">
        <v>19.940000000000001</v>
      </c>
      <c r="S7" s="13">
        <v>-1.79</v>
      </c>
      <c r="T7" s="13">
        <v>42.2</v>
      </c>
      <c r="U7" s="13">
        <v>11.67</v>
      </c>
      <c r="V7" s="13">
        <v>20.83</v>
      </c>
      <c r="W7" s="13">
        <v>20.59</v>
      </c>
    </row>
    <row r="8" spans="1:23" x14ac:dyDescent="0.3">
      <c r="A8" s="8" t="s">
        <v>95</v>
      </c>
      <c r="B8" s="9">
        <v>24.61</v>
      </c>
      <c r="C8" s="9">
        <v>6.4429999999999996</v>
      </c>
      <c r="E8" s="9">
        <v>0.60199999999999998</v>
      </c>
      <c r="F8" s="9">
        <v>1.0369999999999999</v>
      </c>
      <c r="G8" s="9">
        <v>1.0529999999999999</v>
      </c>
      <c r="H8" s="9">
        <v>0.68100000000000005</v>
      </c>
      <c r="I8" s="9">
        <v>1.4179999999999999</v>
      </c>
      <c r="J8" s="9">
        <v>2.0070000000000001</v>
      </c>
      <c r="K8" s="9">
        <v>0.73399999999999999</v>
      </c>
      <c r="L8" s="9">
        <v>1.8120000000000001</v>
      </c>
      <c r="M8" s="9">
        <v>4.1929999999999996</v>
      </c>
      <c r="O8" s="13">
        <v>10.7</v>
      </c>
      <c r="P8" s="13">
        <v>6.64</v>
      </c>
      <c r="Q8" s="13">
        <v>7.74</v>
      </c>
      <c r="R8" s="13">
        <v>2.81</v>
      </c>
      <c r="S8" s="13">
        <v>-2.0299999999999998</v>
      </c>
      <c r="T8" s="13">
        <v>10.67</v>
      </c>
      <c r="U8" s="13">
        <v>7.53</v>
      </c>
      <c r="V8" s="13">
        <v>-0.32</v>
      </c>
      <c r="W8" s="13">
        <v>3.8</v>
      </c>
    </row>
    <row r="9" spans="1:23" x14ac:dyDescent="0.3">
      <c r="A9" s="8" t="s">
        <v>96</v>
      </c>
      <c r="B9" s="9">
        <v>23.082000000000001</v>
      </c>
      <c r="C9" s="9">
        <v>9.73</v>
      </c>
      <c r="E9" s="9">
        <v>0.64700000000000002</v>
      </c>
      <c r="F9" s="9">
        <v>0.97899999999999998</v>
      </c>
      <c r="G9" s="9">
        <v>1.0980000000000001</v>
      </c>
      <c r="H9" s="9">
        <v>0.70599999999999996</v>
      </c>
      <c r="I9" s="9">
        <v>1.288</v>
      </c>
      <c r="J9" s="9">
        <v>1.9279999999999999</v>
      </c>
      <c r="K9" s="9">
        <v>0.65300000000000002</v>
      </c>
      <c r="L9" s="9">
        <v>1.651</v>
      </c>
      <c r="M9" s="9">
        <v>3.8769999999999998</v>
      </c>
      <c r="O9" s="13">
        <v>8.99</v>
      </c>
      <c r="P9" s="13">
        <v>8.6199999999999992</v>
      </c>
      <c r="Q9" s="13">
        <v>5.56</v>
      </c>
      <c r="R9" s="13">
        <v>2.72</v>
      </c>
      <c r="S9" s="13">
        <v>3.19</v>
      </c>
      <c r="T9" s="13">
        <v>9.16</v>
      </c>
      <c r="U9" s="13">
        <v>3.61</v>
      </c>
      <c r="V9" s="13">
        <v>3.01</v>
      </c>
      <c r="W9" s="13">
        <v>4.3499999999999996</v>
      </c>
    </row>
    <row r="10" spans="1:23" x14ac:dyDescent="0.3">
      <c r="A10" s="8" t="s">
        <v>97</v>
      </c>
      <c r="B10" s="9">
        <v>22.140999999999998</v>
      </c>
      <c r="C10" s="9">
        <v>9.86</v>
      </c>
      <c r="E10" s="9">
        <v>0.745</v>
      </c>
      <c r="F10" s="9">
        <v>1.0329999999999999</v>
      </c>
      <c r="G10" s="9">
        <v>1.113</v>
      </c>
      <c r="H10" s="9">
        <v>0.76600000000000001</v>
      </c>
      <c r="I10" s="9">
        <v>1.278</v>
      </c>
      <c r="J10" s="9">
        <v>2.0529999999999999</v>
      </c>
      <c r="K10" s="9">
        <v>0.79</v>
      </c>
      <c r="L10" s="9">
        <v>1.6279999999999999</v>
      </c>
      <c r="M10" s="9">
        <v>3.9079999999999999</v>
      </c>
      <c r="O10" s="13">
        <v>3.25</v>
      </c>
      <c r="P10" s="13">
        <v>3.54</v>
      </c>
      <c r="Q10" s="13">
        <v>9.1</v>
      </c>
      <c r="R10" s="13">
        <v>-0.5</v>
      </c>
      <c r="S10" s="13">
        <v>8.69</v>
      </c>
      <c r="T10" s="13">
        <v>7.85</v>
      </c>
      <c r="U10" s="13">
        <v>5.6</v>
      </c>
      <c r="V10" s="13">
        <v>3.81</v>
      </c>
      <c r="W10" s="13">
        <v>10.36</v>
      </c>
    </row>
    <row r="11" spans="1:23" x14ac:dyDescent="0.3">
      <c r="A11" s="8" t="s">
        <v>98</v>
      </c>
      <c r="B11" s="9">
        <v>21.98</v>
      </c>
      <c r="C11" s="9">
        <v>8.8149999999999995</v>
      </c>
      <c r="E11" s="9">
        <v>0.64400000000000002</v>
      </c>
      <c r="F11" s="9">
        <v>0.98799999999999999</v>
      </c>
      <c r="G11" s="9">
        <v>0.91</v>
      </c>
      <c r="H11" s="9">
        <v>0.67700000000000005</v>
      </c>
      <c r="I11" s="9">
        <v>1.218</v>
      </c>
      <c r="J11" s="9">
        <v>2.0030000000000001</v>
      </c>
      <c r="K11" s="9">
        <v>0.75</v>
      </c>
      <c r="L11" s="9">
        <v>1.631</v>
      </c>
      <c r="M11" s="9">
        <v>4.0010000000000003</v>
      </c>
      <c r="O11" s="13">
        <v>-4.41</v>
      </c>
      <c r="P11" s="13">
        <v>-0.05</v>
      </c>
      <c r="Q11" s="13">
        <v>-2.42</v>
      </c>
      <c r="R11" s="13">
        <v>-2.81</v>
      </c>
      <c r="S11" s="13">
        <v>-3.12</v>
      </c>
      <c r="T11" s="13">
        <v>-1.82</v>
      </c>
      <c r="U11" s="13">
        <v>-4.37</v>
      </c>
      <c r="V11" s="13">
        <v>-5.97</v>
      </c>
      <c r="W11" s="13">
        <v>1.75</v>
      </c>
    </row>
    <row r="12" spans="1:23" x14ac:dyDescent="0.3">
      <c r="A12" s="8" t="s">
        <v>99</v>
      </c>
      <c r="B12" s="9">
        <v>22.707999999999998</v>
      </c>
      <c r="C12" s="9">
        <v>7.5469999999999997</v>
      </c>
      <c r="E12" s="9">
        <v>0.70499999999999996</v>
      </c>
      <c r="F12" s="9">
        <v>1.0069999999999999</v>
      </c>
      <c r="G12" s="9">
        <v>1.028</v>
      </c>
      <c r="H12" s="9">
        <v>0.71099999999999997</v>
      </c>
      <c r="I12" s="9">
        <v>1.2649999999999999</v>
      </c>
      <c r="J12" s="9">
        <v>2.0739999999999998</v>
      </c>
      <c r="K12" s="9">
        <v>0.86199999999999999</v>
      </c>
      <c r="L12" s="9">
        <v>1.7569999999999999</v>
      </c>
      <c r="M12" s="9">
        <v>4.3419999999999996</v>
      </c>
      <c r="O12" s="13">
        <v>-4.68</v>
      </c>
      <c r="P12" s="13">
        <v>-2.67</v>
      </c>
      <c r="Q12" s="13">
        <v>-4.1399999999999997</v>
      </c>
      <c r="R12" s="13">
        <v>-4.22</v>
      </c>
      <c r="S12" s="13">
        <v>-3.02</v>
      </c>
      <c r="T12" s="13">
        <v>-10.44</v>
      </c>
      <c r="U12" s="13">
        <v>-6.93</v>
      </c>
      <c r="V12" s="13">
        <v>-6.37</v>
      </c>
      <c r="W12" s="13">
        <v>-20.21</v>
      </c>
    </row>
    <row r="13" spans="1:23" x14ac:dyDescent="0.3">
      <c r="A13" s="8" t="s">
        <v>100</v>
      </c>
      <c r="B13" s="9">
        <v>23.573</v>
      </c>
      <c r="C13" s="9">
        <v>7.2809999999999997</v>
      </c>
      <c r="E13" s="9">
        <v>0.76600000000000001</v>
      </c>
      <c r="F13" s="9">
        <v>1.1539999999999999</v>
      </c>
      <c r="G13" s="9">
        <v>1.0900000000000001</v>
      </c>
      <c r="H13" s="9">
        <v>0.80800000000000005</v>
      </c>
      <c r="I13" s="9">
        <v>1.3480000000000001</v>
      </c>
      <c r="J13" s="9">
        <v>2.2210000000000001</v>
      </c>
      <c r="K13" s="9">
        <v>0.94399999999999995</v>
      </c>
      <c r="L13" s="9">
        <v>1.9870000000000001</v>
      </c>
      <c r="M13" s="9">
        <v>4.7640000000000002</v>
      </c>
      <c r="O13" s="13">
        <v>-9.35</v>
      </c>
      <c r="P13" s="13">
        <v>-12.34</v>
      </c>
      <c r="Q13" s="13">
        <v>-9.7899999999999991</v>
      </c>
      <c r="R13" s="13">
        <v>-6.51</v>
      </c>
      <c r="S13" s="13">
        <v>-8.94</v>
      </c>
      <c r="T13" s="13">
        <v>-19.190000000000001</v>
      </c>
      <c r="U13" s="13">
        <v>-14.75</v>
      </c>
      <c r="V13" s="13">
        <v>-22.22</v>
      </c>
      <c r="W13" s="13">
        <v>-36.76</v>
      </c>
    </row>
    <row r="14" spans="1:23" x14ac:dyDescent="0.3">
      <c r="A14" s="8" t="s">
        <v>101</v>
      </c>
      <c r="B14" s="9">
        <v>23.725000000000001</v>
      </c>
      <c r="C14" s="9">
        <v>7.99</v>
      </c>
      <c r="E14" s="9">
        <v>0.71699999999999997</v>
      </c>
      <c r="F14" s="9">
        <v>1.079</v>
      </c>
      <c r="G14" s="9">
        <v>0.97899999999999998</v>
      </c>
      <c r="H14" s="9">
        <v>0.72499999999999998</v>
      </c>
      <c r="I14" s="9">
        <v>1.33</v>
      </c>
      <c r="J14" s="9">
        <v>2.1709999999999998</v>
      </c>
      <c r="K14" s="9">
        <v>0.86499999999999999</v>
      </c>
      <c r="L14" s="9">
        <v>1.8520000000000001</v>
      </c>
      <c r="M14" s="9">
        <v>4.7610000000000001</v>
      </c>
      <c r="O14" s="13">
        <v>-9.1199999999999992</v>
      </c>
      <c r="P14" s="13">
        <v>-9.48</v>
      </c>
      <c r="Q14" s="13">
        <v>-3.66</v>
      </c>
      <c r="R14" s="13">
        <v>-6.67</v>
      </c>
      <c r="S14" s="13">
        <v>-7.23</v>
      </c>
      <c r="T14" s="13">
        <v>-17.78</v>
      </c>
      <c r="U14" s="13">
        <v>-6.74</v>
      </c>
      <c r="V14" s="13">
        <v>-16.84</v>
      </c>
      <c r="W14" s="13">
        <v>-35.380000000000003</v>
      </c>
    </row>
    <row r="15" spans="1:23" x14ac:dyDescent="0.3">
      <c r="A15" s="8" t="s">
        <v>102</v>
      </c>
      <c r="B15" s="9">
        <v>23.501000000000001</v>
      </c>
      <c r="C15" s="9">
        <v>6.3380000000000001</v>
      </c>
      <c r="E15" s="9">
        <v>0.67200000000000004</v>
      </c>
      <c r="F15" s="9">
        <v>0.95499999999999996</v>
      </c>
      <c r="G15" s="9">
        <v>0.97399999999999998</v>
      </c>
      <c r="H15" s="9">
        <v>0.70699999999999996</v>
      </c>
      <c r="I15" s="9">
        <v>1.292</v>
      </c>
      <c r="J15" s="9">
        <v>1.9990000000000001</v>
      </c>
      <c r="K15" s="9">
        <v>0.81100000000000005</v>
      </c>
      <c r="L15" s="9">
        <v>1.698</v>
      </c>
      <c r="M15" s="9">
        <v>4.32</v>
      </c>
      <c r="O15" s="13">
        <v>15.16</v>
      </c>
      <c r="P15" s="13">
        <v>10.02</v>
      </c>
      <c r="Q15" s="13">
        <v>4.13</v>
      </c>
      <c r="R15" s="13">
        <v>5.12</v>
      </c>
      <c r="S15" s="13">
        <v>2.37</v>
      </c>
      <c r="T15" s="13">
        <v>2.89</v>
      </c>
      <c r="U15" s="13">
        <v>0.18</v>
      </c>
      <c r="V15" s="13">
        <v>-2.92</v>
      </c>
      <c r="W15" s="13">
        <v>-13.05</v>
      </c>
    </row>
    <row r="16" spans="1:23" x14ac:dyDescent="0.3">
      <c r="A16" s="8" t="s">
        <v>103</v>
      </c>
      <c r="B16" s="9">
        <v>23.216999999999999</v>
      </c>
      <c r="C16" s="9">
        <v>1.363</v>
      </c>
      <c r="E16" s="9">
        <v>0.76200000000000001</v>
      </c>
      <c r="F16" s="9">
        <v>1.127</v>
      </c>
      <c r="G16" s="9">
        <v>1.0940000000000001</v>
      </c>
      <c r="H16" s="9">
        <v>0.78100000000000003</v>
      </c>
      <c r="I16" s="9">
        <v>1.4430000000000001</v>
      </c>
      <c r="J16" s="9">
        <v>2.2799999999999998</v>
      </c>
      <c r="K16" s="9">
        <v>1.0249999999999999</v>
      </c>
      <c r="L16" s="9">
        <v>2.0819999999999999</v>
      </c>
      <c r="M16" s="9">
        <v>4.9340000000000002</v>
      </c>
      <c r="O16" s="13">
        <v>42.5</v>
      </c>
      <c r="P16" s="13">
        <v>40</v>
      </c>
      <c r="Q16" s="13">
        <v>20.5</v>
      </c>
      <c r="R16" s="13">
        <v>48.03</v>
      </c>
      <c r="S16" s="13">
        <v>44.97</v>
      </c>
      <c r="T16" s="13">
        <v>52.48</v>
      </c>
      <c r="U16" s="13">
        <v>23.22</v>
      </c>
      <c r="V16" s="13">
        <v>25.6</v>
      </c>
      <c r="W16" s="13">
        <v>24.9</v>
      </c>
    </row>
    <row r="17" spans="1:23" x14ac:dyDescent="0.3">
      <c r="A17" s="8" t="s">
        <v>104</v>
      </c>
      <c r="B17" s="10">
        <f>AVERAGE(B5:B16)</f>
        <v>23.620833333333326</v>
      </c>
      <c r="C17" s="10">
        <f>AVERAGE(C5:C16)</f>
        <v>5.7722499999999997</v>
      </c>
      <c r="E17" s="10">
        <f t="shared" ref="E17:M17" si="0">AVERAGE(E5:E16)</f>
        <v>0.73399999999999999</v>
      </c>
      <c r="F17" s="10">
        <f t="shared" si="0"/>
        <v>1.0620833333333335</v>
      </c>
      <c r="G17" s="10">
        <f t="shared" si="0"/>
        <v>1.0664166666666666</v>
      </c>
      <c r="H17" s="10">
        <f t="shared" si="0"/>
        <v>0.74475000000000013</v>
      </c>
      <c r="I17" s="10">
        <f t="shared" si="0"/>
        <v>1.3866666666666667</v>
      </c>
      <c r="J17" s="10">
        <f t="shared" si="0"/>
        <v>2.1318333333333332</v>
      </c>
      <c r="K17" s="10">
        <f t="shared" si="0"/>
        <v>0.89216666666666677</v>
      </c>
      <c r="L17" s="10">
        <f t="shared" si="0"/>
        <v>1.8913333333333335</v>
      </c>
      <c r="M17" s="10">
        <f t="shared" si="0"/>
        <v>4.5743333333333336</v>
      </c>
      <c r="O17" s="10">
        <f t="shared" ref="O17:W17" si="1">AVERAGE(O5:O16)</f>
        <v>4.7866666666666662</v>
      </c>
      <c r="P17" s="10">
        <f t="shared" si="1"/>
        <v>7.7866666666666662</v>
      </c>
      <c r="Q17" s="10">
        <f t="shared" si="1"/>
        <v>8.8958333333333304</v>
      </c>
      <c r="R17" s="10">
        <f t="shared" si="1"/>
        <v>6.3358333333333334</v>
      </c>
      <c r="S17" s="10">
        <f t="shared" si="1"/>
        <v>3.2974999999999999</v>
      </c>
      <c r="T17" s="10">
        <f t="shared" si="1"/>
        <v>9.1325000000000003</v>
      </c>
      <c r="U17" s="10">
        <f t="shared" si="1"/>
        <v>1.6474999999999997</v>
      </c>
      <c r="V17" s="10">
        <f t="shared" si="1"/>
        <v>0.39500000000000018</v>
      </c>
      <c r="W17" s="10">
        <f t="shared" si="1"/>
        <v>-2.6999999999999997</v>
      </c>
    </row>
    <row r="18" spans="1:23" x14ac:dyDescent="0.3">
      <c r="A18" s="2" t="s">
        <v>105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2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14" customWidth="1"/>
    <col min="3" max="3" width="18" customWidth="1"/>
    <col min="4" max="4" width="14" customWidth="1"/>
    <col min="5" max="5" width="16" customWidth="1"/>
    <col min="6" max="6" width="18" customWidth="1"/>
    <col min="7" max="7" width="12" customWidth="1"/>
    <col min="8" max="8" width="16" customWidth="1"/>
    <col min="9" max="9" width="18" customWidth="1"/>
    <col min="10" max="10" width="10" customWidth="1"/>
  </cols>
  <sheetData>
    <row r="1" spans="1:10" ht="17.399999999999999" x14ac:dyDescent="0.3">
      <c r="A1" s="1" t="s">
        <v>106</v>
      </c>
    </row>
    <row r="2" spans="1:10" x14ac:dyDescent="0.3">
      <c r="A2" s="2" t="s">
        <v>107</v>
      </c>
    </row>
    <row r="4" spans="1:10" ht="31.95" customHeight="1" x14ac:dyDescent="0.3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5" t="s">
        <v>113</v>
      </c>
      <c r="G4" s="5" t="s">
        <v>114</v>
      </c>
      <c r="H4" s="5" t="s">
        <v>115</v>
      </c>
      <c r="I4" s="5" t="s">
        <v>116</v>
      </c>
      <c r="J4" s="5" t="s">
        <v>117</v>
      </c>
    </row>
    <row r="5" spans="1:10" x14ac:dyDescent="0.3">
      <c r="A5" s="6" t="s">
        <v>118</v>
      </c>
      <c r="B5" s="6" t="s">
        <v>119</v>
      </c>
      <c r="C5" s="6" t="s">
        <v>15</v>
      </c>
      <c r="D5" s="9">
        <v>23.190000534057621</v>
      </c>
      <c r="E5" s="9">
        <v>23.65</v>
      </c>
      <c r="F5" s="16">
        <f t="shared" ref="F5:F34" si="0">D5-E5</f>
        <v>-0.45999946594237784</v>
      </c>
      <c r="G5" s="17"/>
      <c r="H5" s="9">
        <v>0.86</v>
      </c>
      <c r="I5" s="9">
        <v>0.71099999999999997</v>
      </c>
      <c r="J5" s="6" t="s">
        <v>120</v>
      </c>
    </row>
    <row r="6" spans="1:10" x14ac:dyDescent="0.3">
      <c r="A6" s="6" t="s">
        <v>118</v>
      </c>
      <c r="B6" s="6" t="s">
        <v>119</v>
      </c>
      <c r="C6" s="6" t="s">
        <v>16</v>
      </c>
      <c r="D6" s="9">
        <v>23.20999908447266</v>
      </c>
      <c r="E6" s="9">
        <v>23.65</v>
      </c>
      <c r="F6" s="16">
        <f t="shared" si="0"/>
        <v>-0.44000091552733878</v>
      </c>
      <c r="G6" s="17"/>
      <c r="H6" s="9">
        <v>1.2</v>
      </c>
      <c r="I6" s="9">
        <v>0.69199999999999995</v>
      </c>
      <c r="J6" s="6" t="s">
        <v>120</v>
      </c>
    </row>
    <row r="7" spans="1:10" x14ac:dyDescent="0.3">
      <c r="A7" s="6" t="s">
        <v>118</v>
      </c>
      <c r="B7" s="6" t="s">
        <v>119</v>
      </c>
      <c r="C7" s="6" t="s">
        <v>17</v>
      </c>
      <c r="D7" s="9">
        <v>23.45000076293945</v>
      </c>
      <c r="E7" s="9">
        <v>23.65</v>
      </c>
      <c r="F7" s="16">
        <f t="shared" si="0"/>
        <v>-0.19999923706054901</v>
      </c>
      <c r="G7" s="17"/>
      <c r="H7" s="9">
        <v>0.96</v>
      </c>
      <c r="I7" s="9">
        <v>0.91300000000000003</v>
      </c>
      <c r="J7" s="6" t="s">
        <v>120</v>
      </c>
    </row>
    <row r="8" spans="1:10" x14ac:dyDescent="0.3">
      <c r="A8" s="6" t="s">
        <v>118</v>
      </c>
      <c r="B8" s="6" t="s">
        <v>119</v>
      </c>
      <c r="C8" s="6" t="s">
        <v>18</v>
      </c>
      <c r="D8" s="9">
        <v>23.889999389648441</v>
      </c>
      <c r="E8" s="9">
        <v>23.65</v>
      </c>
      <c r="F8" s="16">
        <f t="shared" si="0"/>
        <v>0.23999938964844247</v>
      </c>
      <c r="G8" s="17"/>
      <c r="H8" s="9">
        <v>0.65</v>
      </c>
      <c r="I8" s="9">
        <v>0.83899999999999997</v>
      </c>
      <c r="J8" s="6" t="s">
        <v>120</v>
      </c>
    </row>
    <row r="9" spans="1:10" x14ac:dyDescent="0.3">
      <c r="A9" s="6" t="s">
        <v>118</v>
      </c>
      <c r="B9" s="6" t="s">
        <v>119</v>
      </c>
      <c r="C9" s="6" t="s">
        <v>19</v>
      </c>
      <c r="D9" s="9">
        <v>24.360000610351559</v>
      </c>
      <c r="E9" s="9">
        <v>23.65</v>
      </c>
      <c r="F9" s="16">
        <f t="shared" si="0"/>
        <v>0.71000061035156037</v>
      </c>
      <c r="G9" s="17"/>
      <c r="H9" s="9">
        <v>0.89</v>
      </c>
      <c r="I9" s="9">
        <v>0.73899999999999999</v>
      </c>
      <c r="J9" s="6" t="s">
        <v>120</v>
      </c>
    </row>
    <row r="10" spans="1:10" x14ac:dyDescent="0.3">
      <c r="A10" s="8" t="s">
        <v>118</v>
      </c>
      <c r="B10" s="8" t="s">
        <v>119</v>
      </c>
      <c r="C10" s="8" t="s">
        <v>121</v>
      </c>
      <c r="D10" s="9">
        <v>23.620000839233398</v>
      </c>
      <c r="E10" s="9">
        <v>23.65</v>
      </c>
      <c r="F10" s="18">
        <f t="shared" si="0"/>
        <v>-2.9999160766600141E-2</v>
      </c>
      <c r="G10" s="19"/>
      <c r="H10" s="9">
        <v>0.61</v>
      </c>
      <c r="I10" s="9">
        <v>0.84099999999999997</v>
      </c>
      <c r="J10" s="6" t="s">
        <v>120</v>
      </c>
    </row>
    <row r="11" spans="1:10" x14ac:dyDescent="0.3">
      <c r="A11" s="6" t="s">
        <v>118</v>
      </c>
      <c r="B11" s="6" t="s">
        <v>122</v>
      </c>
      <c r="C11" s="6" t="s">
        <v>15</v>
      </c>
      <c r="D11" s="9">
        <v>23.190000534057621</v>
      </c>
      <c r="E11" s="9">
        <v>26.11</v>
      </c>
      <c r="F11" s="16">
        <f t="shared" si="0"/>
        <v>-2.9199994659423787</v>
      </c>
      <c r="G11" s="17"/>
      <c r="H11" s="9">
        <v>3</v>
      </c>
      <c r="I11" s="9">
        <v>0.75900000000000001</v>
      </c>
      <c r="J11" s="6" t="s">
        <v>120</v>
      </c>
    </row>
    <row r="12" spans="1:10" x14ac:dyDescent="0.3">
      <c r="A12" s="6" t="s">
        <v>118</v>
      </c>
      <c r="B12" s="6" t="s">
        <v>122</v>
      </c>
      <c r="C12" s="6" t="s">
        <v>16</v>
      </c>
      <c r="D12" s="9">
        <v>23.20999908447266</v>
      </c>
      <c r="E12" s="9">
        <v>26.11</v>
      </c>
      <c r="F12" s="16">
        <f t="shared" si="0"/>
        <v>-2.9000009155273396</v>
      </c>
      <c r="G12" s="17"/>
      <c r="H12" s="9">
        <v>3.12</v>
      </c>
      <c r="I12" s="9">
        <v>0.73699999999999999</v>
      </c>
      <c r="J12" s="6" t="s">
        <v>120</v>
      </c>
    </row>
    <row r="13" spans="1:10" x14ac:dyDescent="0.3">
      <c r="A13" s="6" t="s">
        <v>118</v>
      </c>
      <c r="B13" s="6" t="s">
        <v>122</v>
      </c>
      <c r="C13" s="6" t="s">
        <v>17</v>
      </c>
      <c r="D13" s="9">
        <v>23.45000076293945</v>
      </c>
      <c r="E13" s="9">
        <v>26.11</v>
      </c>
      <c r="F13" s="16">
        <f t="shared" si="0"/>
        <v>-2.6599992370605499</v>
      </c>
      <c r="G13" s="17"/>
      <c r="H13" s="9">
        <v>2.87</v>
      </c>
      <c r="I13" s="9">
        <v>0.92300000000000004</v>
      </c>
      <c r="J13" s="6" t="s">
        <v>120</v>
      </c>
    </row>
    <row r="14" spans="1:10" x14ac:dyDescent="0.3">
      <c r="A14" s="6" t="s">
        <v>118</v>
      </c>
      <c r="B14" s="6" t="s">
        <v>122</v>
      </c>
      <c r="C14" s="6" t="s">
        <v>18</v>
      </c>
      <c r="D14" s="9">
        <v>23.889999389648441</v>
      </c>
      <c r="E14" s="9">
        <v>26.11</v>
      </c>
      <c r="F14" s="16">
        <f t="shared" si="0"/>
        <v>-2.2200006103515584</v>
      </c>
      <c r="G14" s="17"/>
      <c r="H14" s="9">
        <v>2.2999999999999998</v>
      </c>
      <c r="I14" s="9">
        <v>0.89500000000000002</v>
      </c>
      <c r="J14" s="6" t="s">
        <v>120</v>
      </c>
    </row>
    <row r="15" spans="1:10" x14ac:dyDescent="0.3">
      <c r="A15" s="6" t="s">
        <v>118</v>
      </c>
      <c r="B15" s="6" t="s">
        <v>122</v>
      </c>
      <c r="C15" s="6" t="s">
        <v>19</v>
      </c>
      <c r="D15" s="9">
        <v>24.360000610351559</v>
      </c>
      <c r="E15" s="9">
        <v>26.11</v>
      </c>
      <c r="F15" s="16">
        <f t="shared" si="0"/>
        <v>-1.7499993896484405</v>
      </c>
      <c r="G15" s="17"/>
      <c r="H15" s="9">
        <v>1.79</v>
      </c>
      <c r="I15" s="9">
        <v>0.81899999999999995</v>
      </c>
      <c r="J15" s="6" t="s">
        <v>120</v>
      </c>
    </row>
    <row r="16" spans="1:10" x14ac:dyDescent="0.3">
      <c r="A16" s="8" t="s">
        <v>118</v>
      </c>
      <c r="B16" s="8" t="s">
        <v>122</v>
      </c>
      <c r="C16" s="8" t="s">
        <v>121</v>
      </c>
      <c r="D16" s="9">
        <v>23.620000839233398</v>
      </c>
      <c r="E16" s="9">
        <v>26.11</v>
      </c>
      <c r="F16" s="18">
        <f t="shared" si="0"/>
        <v>-2.489999160766601</v>
      </c>
      <c r="G16" s="19"/>
      <c r="H16" s="9">
        <v>2.57</v>
      </c>
      <c r="I16" s="9">
        <v>0.88500000000000001</v>
      </c>
      <c r="J16" s="6" t="s">
        <v>120</v>
      </c>
    </row>
    <row r="17" spans="1:10" x14ac:dyDescent="0.3">
      <c r="A17" s="6" t="s">
        <v>123</v>
      </c>
      <c r="B17" s="6" t="s">
        <v>119</v>
      </c>
      <c r="C17" s="6" t="s">
        <v>15</v>
      </c>
      <c r="D17" s="9">
        <v>203.67</v>
      </c>
      <c r="E17" s="9">
        <v>219.03</v>
      </c>
      <c r="F17" s="16">
        <f t="shared" si="0"/>
        <v>-15.360000000000014</v>
      </c>
      <c r="G17" s="17">
        <f t="shared" ref="G17:G34" si="1">F17/E17</f>
        <v>-7.0127379810984852E-2</v>
      </c>
      <c r="H17" s="9">
        <v>85.35</v>
      </c>
      <c r="I17" s="9">
        <v>0.754</v>
      </c>
      <c r="J17" s="6" t="s">
        <v>124</v>
      </c>
    </row>
    <row r="18" spans="1:10" x14ac:dyDescent="0.3">
      <c r="A18" s="6" t="s">
        <v>123</v>
      </c>
      <c r="B18" s="6" t="s">
        <v>119</v>
      </c>
      <c r="C18" s="6" t="s">
        <v>16</v>
      </c>
      <c r="D18" s="9">
        <v>163.76</v>
      </c>
      <c r="E18" s="9">
        <v>219.03</v>
      </c>
      <c r="F18" s="16">
        <f t="shared" si="0"/>
        <v>-55.27000000000001</v>
      </c>
      <c r="G18" s="17">
        <f t="shared" si="1"/>
        <v>-0.25233986211934445</v>
      </c>
      <c r="H18" s="9">
        <v>98.63</v>
      </c>
      <c r="I18" s="9">
        <v>0.74299999999999999</v>
      </c>
      <c r="J18" s="6" t="s">
        <v>124</v>
      </c>
    </row>
    <row r="19" spans="1:10" x14ac:dyDescent="0.3">
      <c r="A19" s="6" t="s">
        <v>123</v>
      </c>
      <c r="B19" s="6" t="s">
        <v>119</v>
      </c>
      <c r="C19" s="6" t="s">
        <v>17</v>
      </c>
      <c r="D19" s="9">
        <v>127.59</v>
      </c>
      <c r="E19" s="9">
        <v>219.03</v>
      </c>
      <c r="F19" s="16">
        <f t="shared" si="0"/>
        <v>-91.44</v>
      </c>
      <c r="G19" s="17">
        <f t="shared" si="1"/>
        <v>-0.41747705793726886</v>
      </c>
      <c r="H19" s="9">
        <v>115.04</v>
      </c>
      <c r="I19" s="9">
        <v>0.61799999999999999</v>
      </c>
      <c r="J19" s="6" t="s">
        <v>124</v>
      </c>
    </row>
    <row r="20" spans="1:10" x14ac:dyDescent="0.3">
      <c r="A20" s="6" t="s">
        <v>123</v>
      </c>
      <c r="B20" s="6" t="s">
        <v>119</v>
      </c>
      <c r="C20" s="6" t="s">
        <v>18</v>
      </c>
      <c r="D20" s="9">
        <v>201.44</v>
      </c>
      <c r="E20" s="9">
        <v>219.03</v>
      </c>
      <c r="F20" s="16">
        <f t="shared" si="0"/>
        <v>-17.590000000000003</v>
      </c>
      <c r="G20" s="17">
        <f t="shared" si="1"/>
        <v>-8.0308633520522324E-2</v>
      </c>
      <c r="H20" s="9">
        <v>66.709999999999994</v>
      </c>
      <c r="I20" s="9">
        <v>0.86599999999999999</v>
      </c>
      <c r="J20" s="6" t="s">
        <v>124</v>
      </c>
    </row>
    <row r="21" spans="1:10" x14ac:dyDescent="0.3">
      <c r="A21" s="6" t="s">
        <v>123</v>
      </c>
      <c r="B21" s="6" t="s">
        <v>119</v>
      </c>
      <c r="C21" s="6" t="s">
        <v>19</v>
      </c>
      <c r="D21" s="9">
        <v>184.63</v>
      </c>
      <c r="E21" s="9">
        <v>219.03</v>
      </c>
      <c r="F21" s="16">
        <f t="shared" si="0"/>
        <v>-34.400000000000006</v>
      </c>
      <c r="G21" s="17">
        <f t="shared" si="1"/>
        <v>-0.15705611103501807</v>
      </c>
      <c r="H21" s="9">
        <v>56.61</v>
      </c>
      <c r="I21" s="9">
        <v>0.93799999999999994</v>
      </c>
      <c r="J21" s="6" t="s">
        <v>124</v>
      </c>
    </row>
    <row r="22" spans="1:10" x14ac:dyDescent="0.3">
      <c r="A22" s="8" t="s">
        <v>123</v>
      </c>
      <c r="B22" s="8" t="s">
        <v>119</v>
      </c>
      <c r="C22" s="8" t="s">
        <v>121</v>
      </c>
      <c r="D22" s="9">
        <v>176.22</v>
      </c>
      <c r="E22" s="9">
        <v>219.03</v>
      </c>
      <c r="F22" s="18">
        <f t="shared" si="0"/>
        <v>-42.81</v>
      </c>
      <c r="G22" s="19">
        <f t="shared" si="1"/>
        <v>-0.19545267771538147</v>
      </c>
      <c r="H22" s="9">
        <v>67.010000000000005</v>
      </c>
      <c r="I22" s="9">
        <v>0.86499999999999999</v>
      </c>
      <c r="J22" s="6" t="s">
        <v>124</v>
      </c>
    </row>
    <row r="23" spans="1:10" x14ac:dyDescent="0.3">
      <c r="A23" s="6" t="s">
        <v>123</v>
      </c>
      <c r="B23" s="6" t="s">
        <v>125</v>
      </c>
      <c r="C23" s="6" t="s">
        <v>15</v>
      </c>
      <c r="D23" s="9">
        <v>203.67</v>
      </c>
      <c r="E23" s="9">
        <v>226.33</v>
      </c>
      <c r="F23" s="16">
        <f t="shared" si="0"/>
        <v>-22.660000000000025</v>
      </c>
      <c r="G23" s="17">
        <f t="shared" si="1"/>
        <v>-0.10011929483497559</v>
      </c>
      <c r="H23" s="9">
        <v>67.12</v>
      </c>
      <c r="I23" s="9">
        <v>0.86899999999999999</v>
      </c>
      <c r="J23" s="6" t="s">
        <v>124</v>
      </c>
    </row>
    <row r="24" spans="1:10" x14ac:dyDescent="0.3">
      <c r="A24" s="6" t="s">
        <v>123</v>
      </c>
      <c r="B24" s="6" t="s">
        <v>125</v>
      </c>
      <c r="C24" s="6" t="s">
        <v>16</v>
      </c>
      <c r="D24" s="9">
        <v>163.76</v>
      </c>
      <c r="E24" s="9">
        <v>226.33</v>
      </c>
      <c r="F24" s="16">
        <f t="shared" si="0"/>
        <v>-62.570000000000022</v>
      </c>
      <c r="G24" s="17">
        <f t="shared" si="1"/>
        <v>-0.27645473423761774</v>
      </c>
      <c r="H24" s="9">
        <v>92.51</v>
      </c>
      <c r="I24" s="9">
        <v>0.82899999999999996</v>
      </c>
      <c r="J24" s="6" t="s">
        <v>124</v>
      </c>
    </row>
    <row r="25" spans="1:10" x14ac:dyDescent="0.3">
      <c r="A25" s="6" t="s">
        <v>123</v>
      </c>
      <c r="B25" s="6" t="s">
        <v>125</v>
      </c>
      <c r="C25" s="6" t="s">
        <v>17</v>
      </c>
      <c r="D25" s="9">
        <v>127.59</v>
      </c>
      <c r="E25" s="9">
        <v>226.33</v>
      </c>
      <c r="F25" s="16">
        <f t="shared" si="0"/>
        <v>-98.740000000000009</v>
      </c>
      <c r="G25" s="17">
        <f t="shared" si="1"/>
        <v>-0.43626562983254541</v>
      </c>
      <c r="H25" s="9">
        <v>124.31</v>
      </c>
      <c r="I25" s="9">
        <v>0.68100000000000005</v>
      </c>
      <c r="J25" s="6" t="s">
        <v>124</v>
      </c>
    </row>
    <row r="26" spans="1:10" x14ac:dyDescent="0.3">
      <c r="A26" s="6" t="s">
        <v>123</v>
      </c>
      <c r="B26" s="6" t="s">
        <v>125</v>
      </c>
      <c r="C26" s="6" t="s">
        <v>18</v>
      </c>
      <c r="D26" s="9">
        <v>201.44</v>
      </c>
      <c r="E26" s="9">
        <v>226.33</v>
      </c>
      <c r="F26" s="16">
        <f t="shared" si="0"/>
        <v>-24.890000000000015</v>
      </c>
      <c r="G26" s="17">
        <f t="shared" si="1"/>
        <v>-0.10997216453850578</v>
      </c>
      <c r="H26" s="9">
        <v>50.49</v>
      </c>
      <c r="I26" s="9">
        <v>0.93799999999999994</v>
      </c>
      <c r="J26" s="6" t="s">
        <v>124</v>
      </c>
    </row>
    <row r="27" spans="1:10" x14ac:dyDescent="0.3">
      <c r="A27" s="6" t="s">
        <v>123</v>
      </c>
      <c r="B27" s="6" t="s">
        <v>125</v>
      </c>
      <c r="C27" s="6" t="s">
        <v>19</v>
      </c>
      <c r="D27" s="9">
        <v>184.63</v>
      </c>
      <c r="E27" s="9">
        <v>226.33</v>
      </c>
      <c r="F27" s="16">
        <f t="shared" si="0"/>
        <v>-41.700000000000017</v>
      </c>
      <c r="G27" s="17">
        <f t="shared" si="1"/>
        <v>-0.18424424512879431</v>
      </c>
      <c r="H27" s="9">
        <v>50.89</v>
      </c>
      <c r="I27" s="9">
        <v>0.96899999999999997</v>
      </c>
      <c r="J27" s="6" t="s">
        <v>124</v>
      </c>
    </row>
    <row r="28" spans="1:10" x14ac:dyDescent="0.3">
      <c r="A28" s="8" t="s">
        <v>123</v>
      </c>
      <c r="B28" s="8" t="s">
        <v>125</v>
      </c>
      <c r="C28" s="8" t="s">
        <v>121</v>
      </c>
      <c r="D28" s="9">
        <v>176.22</v>
      </c>
      <c r="E28" s="9">
        <v>226.33</v>
      </c>
      <c r="F28" s="18">
        <f t="shared" si="0"/>
        <v>-50.110000000000014</v>
      </c>
      <c r="G28" s="19">
        <f t="shared" si="1"/>
        <v>-0.22140237706004512</v>
      </c>
      <c r="H28" s="9">
        <v>60.33</v>
      </c>
      <c r="I28" s="9">
        <v>0.94699999999999995</v>
      </c>
      <c r="J28" s="6" t="s">
        <v>124</v>
      </c>
    </row>
    <row r="29" spans="1:10" x14ac:dyDescent="0.3">
      <c r="A29" s="6" t="s">
        <v>123</v>
      </c>
      <c r="B29" s="6" t="s">
        <v>122</v>
      </c>
      <c r="C29" s="6" t="s">
        <v>15</v>
      </c>
      <c r="D29" s="9">
        <v>203.67</v>
      </c>
      <c r="E29" s="9">
        <v>253.73</v>
      </c>
      <c r="F29" s="16">
        <f t="shared" si="0"/>
        <v>-50.06</v>
      </c>
      <c r="G29" s="17">
        <f t="shared" si="1"/>
        <v>-0.19729633862767509</v>
      </c>
      <c r="H29" s="9">
        <v>88.54</v>
      </c>
      <c r="I29" s="9">
        <v>0.83299999999999996</v>
      </c>
      <c r="J29" s="6" t="s">
        <v>124</v>
      </c>
    </row>
    <row r="30" spans="1:10" x14ac:dyDescent="0.3">
      <c r="A30" s="6" t="s">
        <v>123</v>
      </c>
      <c r="B30" s="6" t="s">
        <v>122</v>
      </c>
      <c r="C30" s="6" t="s">
        <v>16</v>
      </c>
      <c r="D30" s="9">
        <v>163.76</v>
      </c>
      <c r="E30" s="9">
        <v>253.73</v>
      </c>
      <c r="F30" s="16">
        <f t="shared" si="0"/>
        <v>-89.97</v>
      </c>
      <c r="G30" s="17">
        <f t="shared" si="1"/>
        <v>-0.35458952429748158</v>
      </c>
      <c r="H30" s="9">
        <v>121.97</v>
      </c>
      <c r="I30" s="9">
        <v>0.77900000000000003</v>
      </c>
      <c r="J30" s="6" t="s">
        <v>124</v>
      </c>
    </row>
    <row r="31" spans="1:10" x14ac:dyDescent="0.3">
      <c r="A31" s="6" t="s">
        <v>123</v>
      </c>
      <c r="B31" s="6" t="s">
        <v>122</v>
      </c>
      <c r="C31" s="6" t="s">
        <v>17</v>
      </c>
      <c r="D31" s="9">
        <v>127.59</v>
      </c>
      <c r="E31" s="9">
        <v>253.73</v>
      </c>
      <c r="F31" s="16">
        <f t="shared" si="0"/>
        <v>-126.13999999999999</v>
      </c>
      <c r="G31" s="17">
        <f t="shared" si="1"/>
        <v>-0.49714263193158076</v>
      </c>
      <c r="H31" s="9">
        <v>155.4</v>
      </c>
      <c r="I31" s="9">
        <v>0.70399999999999996</v>
      </c>
      <c r="J31" s="6" t="s">
        <v>124</v>
      </c>
    </row>
    <row r="32" spans="1:10" x14ac:dyDescent="0.3">
      <c r="A32" s="6" t="s">
        <v>123</v>
      </c>
      <c r="B32" s="6" t="s">
        <v>122</v>
      </c>
      <c r="C32" s="6" t="s">
        <v>18</v>
      </c>
      <c r="D32" s="9">
        <v>201.44</v>
      </c>
      <c r="E32" s="9">
        <v>253.73</v>
      </c>
      <c r="F32" s="16">
        <f t="shared" si="0"/>
        <v>-52.289999999999992</v>
      </c>
      <c r="G32" s="17">
        <f t="shared" si="1"/>
        <v>-0.2060852086863989</v>
      </c>
      <c r="H32" s="9">
        <v>76.02</v>
      </c>
      <c r="I32" s="9">
        <v>0.90100000000000002</v>
      </c>
      <c r="J32" s="6" t="s">
        <v>124</v>
      </c>
    </row>
    <row r="33" spans="1:10" x14ac:dyDescent="0.3">
      <c r="A33" s="6" t="s">
        <v>123</v>
      </c>
      <c r="B33" s="6" t="s">
        <v>122</v>
      </c>
      <c r="C33" s="6" t="s">
        <v>19</v>
      </c>
      <c r="D33" s="9">
        <v>184.63</v>
      </c>
      <c r="E33" s="9">
        <v>253.73</v>
      </c>
      <c r="F33" s="16">
        <f t="shared" si="0"/>
        <v>-69.099999999999994</v>
      </c>
      <c r="G33" s="17">
        <f t="shared" si="1"/>
        <v>-0.2723367359003665</v>
      </c>
      <c r="H33" s="9">
        <v>75.19</v>
      </c>
      <c r="I33" s="9">
        <v>0.97399999999999998</v>
      </c>
      <c r="J33" s="6" t="s">
        <v>124</v>
      </c>
    </row>
    <row r="34" spans="1:10" x14ac:dyDescent="0.3">
      <c r="A34" s="8" t="s">
        <v>123</v>
      </c>
      <c r="B34" s="8" t="s">
        <v>122</v>
      </c>
      <c r="C34" s="8" t="s">
        <v>121</v>
      </c>
      <c r="D34" s="9">
        <v>176.22</v>
      </c>
      <c r="E34" s="9">
        <v>253.73</v>
      </c>
      <c r="F34" s="18">
        <f t="shared" si="0"/>
        <v>-77.509999999999991</v>
      </c>
      <c r="G34" s="19">
        <f t="shared" si="1"/>
        <v>-0.30548220549402905</v>
      </c>
      <c r="H34" s="9">
        <v>92.56</v>
      </c>
      <c r="I34" s="9">
        <v>0.92100000000000004</v>
      </c>
      <c r="J34" s="6" t="s">
        <v>124</v>
      </c>
    </row>
    <row r="37" spans="1:10" x14ac:dyDescent="0.3">
      <c r="A37" s="3" t="s">
        <v>126</v>
      </c>
    </row>
    <row r="38" spans="1:10" ht="26.4" x14ac:dyDescent="0.3">
      <c r="A38" s="5" t="s">
        <v>71</v>
      </c>
      <c r="B38" s="5" t="s">
        <v>127</v>
      </c>
      <c r="C38" s="5" t="s">
        <v>128</v>
      </c>
      <c r="D38" s="5" t="s">
        <v>129</v>
      </c>
      <c r="E38" s="5" t="s">
        <v>130</v>
      </c>
      <c r="F38" s="5" t="s">
        <v>131</v>
      </c>
      <c r="G38" s="5" t="s">
        <v>132</v>
      </c>
      <c r="H38" s="5" t="s">
        <v>133</v>
      </c>
    </row>
    <row r="39" spans="1:10" x14ac:dyDescent="0.3">
      <c r="A39" s="8" t="s">
        <v>92</v>
      </c>
      <c r="B39" s="13">
        <v>23.92</v>
      </c>
      <c r="C39" s="13">
        <v>24.76</v>
      </c>
      <c r="D39" s="13">
        <v>26.75</v>
      </c>
      <c r="E39" s="13">
        <v>16.62</v>
      </c>
      <c r="F39" s="13">
        <v>65.92</v>
      </c>
      <c r="G39" s="13">
        <v>41</v>
      </c>
      <c r="H39" s="13">
        <v>33.630000000000003</v>
      </c>
    </row>
    <row r="40" spans="1:10" x14ac:dyDescent="0.3">
      <c r="A40" s="8" t="s">
        <v>93</v>
      </c>
      <c r="B40" s="13">
        <v>25.23</v>
      </c>
      <c r="C40" s="13">
        <v>25.12</v>
      </c>
      <c r="D40" s="13">
        <v>27.08</v>
      </c>
      <c r="E40" s="13">
        <v>27.94</v>
      </c>
      <c r="F40" s="13">
        <v>104.6</v>
      </c>
      <c r="G40" s="13">
        <v>79.41</v>
      </c>
      <c r="H40" s="13">
        <v>81.64</v>
      </c>
    </row>
    <row r="41" spans="1:10" x14ac:dyDescent="0.3">
      <c r="A41" s="8" t="s">
        <v>94</v>
      </c>
      <c r="B41" s="13">
        <v>25.75</v>
      </c>
      <c r="C41" s="13">
        <v>24.42</v>
      </c>
      <c r="D41" s="13">
        <v>26.83</v>
      </c>
      <c r="E41" s="13">
        <v>73.63</v>
      </c>
      <c r="F41" s="13">
        <v>201.8</v>
      </c>
      <c r="G41" s="13">
        <v>166.43</v>
      </c>
      <c r="H41" s="13">
        <v>195.67</v>
      </c>
    </row>
    <row r="42" spans="1:10" x14ac:dyDescent="0.3">
      <c r="A42" s="8" t="s">
        <v>95</v>
      </c>
      <c r="B42" s="13">
        <v>24.61</v>
      </c>
      <c r="C42" s="13">
        <v>23.69</v>
      </c>
      <c r="D42" s="13">
        <v>26.17</v>
      </c>
      <c r="E42" s="13">
        <v>193.29</v>
      </c>
      <c r="F42" s="13">
        <v>324.56</v>
      </c>
      <c r="G42" s="13">
        <v>320.68</v>
      </c>
      <c r="H42" s="13">
        <v>387</v>
      </c>
    </row>
    <row r="43" spans="1:10" x14ac:dyDescent="0.3">
      <c r="A43" s="8" t="s">
        <v>96</v>
      </c>
      <c r="B43" s="13">
        <v>23.08</v>
      </c>
      <c r="C43" s="13">
        <v>23.2</v>
      </c>
      <c r="D43" s="13">
        <v>25.77</v>
      </c>
      <c r="E43" s="13">
        <v>301.62</v>
      </c>
      <c r="F43" s="13">
        <v>351.74</v>
      </c>
      <c r="G43" s="13">
        <v>371.72</v>
      </c>
      <c r="H43" s="13">
        <v>441.55</v>
      </c>
    </row>
    <row r="44" spans="1:10" x14ac:dyDescent="0.3">
      <c r="A44" s="8" t="s">
        <v>97</v>
      </c>
      <c r="B44" s="13">
        <v>22.14</v>
      </c>
      <c r="C44" s="13">
        <v>22.61</v>
      </c>
      <c r="D44" s="13">
        <v>25.24</v>
      </c>
      <c r="E44" s="13">
        <v>295.79000000000002</v>
      </c>
      <c r="F44" s="13">
        <v>318.52</v>
      </c>
      <c r="G44" s="13">
        <v>352.63</v>
      </c>
      <c r="H44" s="13">
        <v>409</v>
      </c>
    </row>
    <row r="45" spans="1:10" x14ac:dyDescent="0.3">
      <c r="A45" s="8" t="s">
        <v>98</v>
      </c>
      <c r="B45" s="13">
        <v>21.98</v>
      </c>
      <c r="C45" s="13">
        <v>22.39</v>
      </c>
      <c r="D45" s="13">
        <v>25.11</v>
      </c>
      <c r="E45" s="13">
        <v>273.27</v>
      </c>
      <c r="F45" s="13">
        <v>285.52999999999997</v>
      </c>
      <c r="G45" s="13">
        <v>307</v>
      </c>
      <c r="H45" s="13">
        <v>328.34</v>
      </c>
    </row>
    <row r="46" spans="1:10" x14ac:dyDescent="0.3">
      <c r="A46" s="8" t="s">
        <v>99</v>
      </c>
      <c r="B46" s="13">
        <v>22.71</v>
      </c>
      <c r="C46" s="13">
        <v>22.89</v>
      </c>
      <c r="D46" s="13">
        <v>25.53</v>
      </c>
      <c r="E46" s="13">
        <v>233.96</v>
      </c>
      <c r="F46" s="13">
        <v>218.07</v>
      </c>
      <c r="G46" s="13">
        <v>256.86</v>
      </c>
      <c r="H46" s="13">
        <v>259.51</v>
      </c>
    </row>
    <row r="47" spans="1:10" x14ac:dyDescent="0.3">
      <c r="A47" s="8" t="s">
        <v>100</v>
      </c>
      <c r="B47" s="13">
        <v>23.57</v>
      </c>
      <c r="C47" s="13">
        <v>23.35</v>
      </c>
      <c r="D47" s="13">
        <v>25.97</v>
      </c>
      <c r="E47" s="13">
        <v>218.42</v>
      </c>
      <c r="F47" s="13">
        <v>202.2</v>
      </c>
      <c r="G47" s="13">
        <v>236</v>
      </c>
      <c r="H47" s="13">
        <v>266.32</v>
      </c>
    </row>
    <row r="48" spans="1:10" x14ac:dyDescent="0.3">
      <c r="A48" s="8" t="s">
        <v>101</v>
      </c>
      <c r="B48" s="13">
        <v>23.72</v>
      </c>
      <c r="C48" s="13">
        <v>23.7</v>
      </c>
      <c r="D48" s="13">
        <v>26.24</v>
      </c>
      <c r="E48" s="13">
        <v>247.69</v>
      </c>
      <c r="F48" s="13">
        <v>224.15</v>
      </c>
      <c r="G48" s="13">
        <v>260.39999999999998</v>
      </c>
      <c r="H48" s="13">
        <v>298.76</v>
      </c>
    </row>
    <row r="49" spans="1:8" x14ac:dyDescent="0.3">
      <c r="A49" s="8" t="s">
        <v>102</v>
      </c>
      <c r="B49" s="13">
        <v>23.5</v>
      </c>
      <c r="C49" s="13">
        <v>23.76</v>
      </c>
      <c r="D49" s="13">
        <v>26.27</v>
      </c>
      <c r="E49" s="13">
        <v>190.14</v>
      </c>
      <c r="F49" s="13">
        <v>202.29</v>
      </c>
      <c r="G49" s="13">
        <v>212.08</v>
      </c>
      <c r="H49" s="13">
        <v>238.92</v>
      </c>
    </row>
    <row r="50" spans="1:8" x14ac:dyDescent="0.3">
      <c r="A50" s="8" t="s">
        <v>103</v>
      </c>
      <c r="B50" s="13">
        <v>23.22</v>
      </c>
      <c r="C50" s="13">
        <v>23.95</v>
      </c>
      <c r="D50" s="13">
        <v>26.37</v>
      </c>
      <c r="E50" s="13">
        <v>42.24</v>
      </c>
      <c r="F50" s="13">
        <v>128.94</v>
      </c>
      <c r="G50" s="13">
        <v>111.78</v>
      </c>
      <c r="H50" s="13">
        <v>104.42</v>
      </c>
    </row>
    <row r="51" spans="1:8" x14ac:dyDescent="0.3">
      <c r="A51" s="8" t="s">
        <v>134</v>
      </c>
      <c r="B51" s="14">
        <f>AVERAGE(B39:B50)</f>
        <v>23.619166666666672</v>
      </c>
      <c r="C51" s="14">
        <f>AVERAGE(C39:C50)</f>
        <v>23.653333333333332</v>
      </c>
      <c r="D51" s="14">
        <f>AVERAGE(D39:D50)</f>
        <v>26.110833333333332</v>
      </c>
      <c r="E51" s="20">
        <f>SUM(E39:E50)</f>
        <v>2114.61</v>
      </c>
      <c r="F51" s="20">
        <f>SUM(F39:F50)</f>
        <v>2628.3199999999997</v>
      </c>
      <c r="G51" s="20">
        <f>SUM(G39:G50)</f>
        <v>2715.9900000000002</v>
      </c>
      <c r="H51" s="20">
        <f>SUM(H39:H50)</f>
        <v>3044.76</v>
      </c>
    </row>
    <row r="52" spans="1:8" x14ac:dyDescent="0.3">
      <c r="A52" s="2" t="s">
        <v>135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7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4" customWidth="1"/>
    <col min="2" max="2" width="11" customWidth="1"/>
    <col min="3" max="3" width="20" customWidth="1"/>
    <col min="4" max="4" width="18" customWidth="1"/>
    <col min="5" max="5" width="16" customWidth="1"/>
    <col min="6" max="7" width="13" customWidth="1"/>
    <col min="8" max="8" width="15" customWidth="1"/>
    <col min="9" max="10" width="13" customWidth="1"/>
    <col min="11" max="11" width="15" customWidth="1"/>
    <col min="12" max="13" width="11" customWidth="1"/>
    <col min="14" max="14" width="16" customWidth="1"/>
    <col min="15" max="15" width="12" customWidth="1"/>
  </cols>
  <sheetData>
    <row r="1" spans="1:15" ht="17.399999999999999" x14ac:dyDescent="0.3">
      <c r="A1" s="1" t="s">
        <v>136</v>
      </c>
    </row>
    <row r="2" spans="1:15" x14ac:dyDescent="0.3">
      <c r="A2" s="2" t="s">
        <v>137</v>
      </c>
    </row>
    <row r="4" spans="1:15" ht="31.95" customHeight="1" x14ac:dyDescent="0.3">
      <c r="A4" s="5" t="s">
        <v>108</v>
      </c>
      <c r="B4" s="5" t="s">
        <v>109</v>
      </c>
      <c r="C4" s="5" t="s">
        <v>14</v>
      </c>
      <c r="D4" s="5" t="s">
        <v>4</v>
      </c>
      <c r="E4" s="5" t="s">
        <v>138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5" t="s">
        <v>22</v>
      </c>
      <c r="N4" s="5" t="s">
        <v>139</v>
      </c>
      <c r="O4" s="5" t="s">
        <v>140</v>
      </c>
    </row>
    <row r="5" spans="1:15" x14ac:dyDescent="0.3">
      <c r="A5" s="6" t="s">
        <v>118</v>
      </c>
      <c r="B5" s="6" t="s">
        <v>119</v>
      </c>
      <c r="C5" s="6" t="s">
        <v>5</v>
      </c>
      <c r="D5" s="6" t="s">
        <v>8</v>
      </c>
      <c r="E5" s="9">
        <v>23.65</v>
      </c>
      <c r="F5" s="9">
        <v>24.82</v>
      </c>
      <c r="G5" s="9">
        <v>24.09</v>
      </c>
      <c r="H5" s="9">
        <v>24.23</v>
      </c>
      <c r="I5" s="9">
        <v>24.33</v>
      </c>
      <c r="J5" s="9">
        <v>24.46</v>
      </c>
      <c r="K5" s="10">
        <f t="shared" ref="K5:K31" si="0">AVERAGE(F5:J5)</f>
        <v>24.386000000000003</v>
      </c>
      <c r="L5" s="11">
        <f t="shared" ref="L5:L31" si="1">MIN(F5:J5)</f>
        <v>24.09</v>
      </c>
      <c r="M5" s="11">
        <f t="shared" ref="M5:M31" si="2">MAX(F5:J5)</f>
        <v>24.82</v>
      </c>
      <c r="N5" s="18">
        <f t="shared" ref="N5:N13" si="3">K5-E5</f>
        <v>0.73600000000000421</v>
      </c>
      <c r="O5" s="6" t="s">
        <v>120</v>
      </c>
    </row>
    <row r="6" spans="1:15" x14ac:dyDescent="0.3">
      <c r="A6" s="6" t="s">
        <v>118</v>
      </c>
      <c r="B6" s="6" t="s">
        <v>119</v>
      </c>
      <c r="C6" s="6" t="s">
        <v>5</v>
      </c>
      <c r="D6" s="6" t="s">
        <v>9</v>
      </c>
      <c r="E6" s="9">
        <v>23.65</v>
      </c>
      <c r="F6" s="9">
        <v>25.38</v>
      </c>
      <c r="G6" s="9">
        <v>24.46</v>
      </c>
      <c r="H6" s="9">
        <v>24.57</v>
      </c>
      <c r="I6" s="9">
        <v>24.55</v>
      </c>
      <c r="J6" s="9">
        <v>24.61</v>
      </c>
      <c r="K6" s="10">
        <f t="shared" si="0"/>
        <v>24.713999999999999</v>
      </c>
      <c r="L6" s="11">
        <f t="shared" si="1"/>
        <v>24.46</v>
      </c>
      <c r="M6" s="11">
        <f t="shared" si="2"/>
        <v>25.38</v>
      </c>
      <c r="N6" s="18">
        <f t="shared" si="3"/>
        <v>1.0640000000000001</v>
      </c>
      <c r="O6" s="6" t="s">
        <v>120</v>
      </c>
    </row>
    <row r="7" spans="1:15" x14ac:dyDescent="0.3">
      <c r="A7" s="6" t="s">
        <v>118</v>
      </c>
      <c r="B7" s="6" t="s">
        <v>119</v>
      </c>
      <c r="C7" s="6" t="s">
        <v>5</v>
      </c>
      <c r="D7" s="6" t="s">
        <v>10</v>
      </c>
      <c r="E7" s="9">
        <v>23.65</v>
      </c>
      <c r="F7" s="9">
        <v>25.52</v>
      </c>
      <c r="G7" s="9">
        <v>24.33</v>
      </c>
      <c r="H7" s="9">
        <v>24.25</v>
      </c>
      <c r="I7" s="9">
        <v>24.71</v>
      </c>
      <c r="J7" s="9">
        <v>24.79</v>
      </c>
      <c r="K7" s="10">
        <f t="shared" si="0"/>
        <v>24.72</v>
      </c>
      <c r="L7" s="11">
        <f t="shared" si="1"/>
        <v>24.25</v>
      </c>
      <c r="M7" s="11">
        <f t="shared" si="2"/>
        <v>25.52</v>
      </c>
      <c r="N7" s="18">
        <f t="shared" si="3"/>
        <v>1.0700000000000003</v>
      </c>
      <c r="O7" s="6" t="s">
        <v>120</v>
      </c>
    </row>
    <row r="8" spans="1:15" x14ac:dyDescent="0.3">
      <c r="A8" s="6" t="s">
        <v>118</v>
      </c>
      <c r="B8" s="6" t="s">
        <v>119</v>
      </c>
      <c r="C8" s="6" t="s">
        <v>6</v>
      </c>
      <c r="D8" s="6" t="s">
        <v>8</v>
      </c>
      <c r="E8" s="9">
        <v>23.65</v>
      </c>
      <c r="F8" s="9">
        <v>24.73</v>
      </c>
      <c r="G8" s="9">
        <v>24.21</v>
      </c>
      <c r="H8" s="9">
        <v>24.26</v>
      </c>
      <c r="I8" s="9">
        <v>24.44</v>
      </c>
      <c r="J8" s="9">
        <v>24.34</v>
      </c>
      <c r="K8" s="10">
        <f t="shared" si="0"/>
        <v>24.396000000000001</v>
      </c>
      <c r="L8" s="11">
        <f t="shared" si="1"/>
        <v>24.21</v>
      </c>
      <c r="M8" s="11">
        <f t="shared" si="2"/>
        <v>24.73</v>
      </c>
      <c r="N8" s="18">
        <f t="shared" si="3"/>
        <v>0.74600000000000222</v>
      </c>
      <c r="O8" s="6" t="s">
        <v>120</v>
      </c>
    </row>
    <row r="9" spans="1:15" x14ac:dyDescent="0.3">
      <c r="A9" s="6" t="s">
        <v>118</v>
      </c>
      <c r="B9" s="6" t="s">
        <v>119</v>
      </c>
      <c r="C9" s="6" t="s">
        <v>6</v>
      </c>
      <c r="D9" s="6" t="s">
        <v>9</v>
      </c>
      <c r="E9" s="9">
        <v>23.65</v>
      </c>
      <c r="F9" s="9">
        <v>25.79</v>
      </c>
      <c r="G9" s="9">
        <v>24.66</v>
      </c>
      <c r="H9" s="9">
        <v>24.84</v>
      </c>
      <c r="I9" s="9">
        <v>24.85</v>
      </c>
      <c r="J9" s="9">
        <v>25.06</v>
      </c>
      <c r="K9" s="10">
        <f t="shared" si="0"/>
        <v>25.040000000000003</v>
      </c>
      <c r="L9" s="11">
        <f t="shared" si="1"/>
        <v>24.66</v>
      </c>
      <c r="M9" s="11">
        <f t="shared" si="2"/>
        <v>25.79</v>
      </c>
      <c r="N9" s="18">
        <f t="shared" si="3"/>
        <v>1.3900000000000041</v>
      </c>
      <c r="O9" s="6" t="s">
        <v>120</v>
      </c>
    </row>
    <row r="10" spans="1:15" x14ac:dyDescent="0.3">
      <c r="A10" s="6" t="s">
        <v>118</v>
      </c>
      <c r="B10" s="6" t="s">
        <v>119</v>
      </c>
      <c r="C10" s="6" t="s">
        <v>6</v>
      </c>
      <c r="D10" s="6" t="s">
        <v>10</v>
      </c>
      <c r="E10" s="9">
        <v>23.65</v>
      </c>
      <c r="F10" s="9">
        <v>26.84</v>
      </c>
      <c r="G10" s="9">
        <v>25.23</v>
      </c>
      <c r="H10" s="9">
        <v>25.67</v>
      </c>
      <c r="I10" s="9">
        <v>25.63</v>
      </c>
      <c r="J10" s="9">
        <v>25.56</v>
      </c>
      <c r="K10" s="10">
        <f t="shared" si="0"/>
        <v>25.786000000000001</v>
      </c>
      <c r="L10" s="11">
        <f t="shared" si="1"/>
        <v>25.23</v>
      </c>
      <c r="M10" s="11">
        <f t="shared" si="2"/>
        <v>26.84</v>
      </c>
      <c r="N10" s="18">
        <f t="shared" si="3"/>
        <v>2.1360000000000028</v>
      </c>
      <c r="O10" s="6" t="s">
        <v>120</v>
      </c>
    </row>
    <row r="11" spans="1:15" x14ac:dyDescent="0.3">
      <c r="A11" s="6" t="s">
        <v>118</v>
      </c>
      <c r="B11" s="6" t="s">
        <v>119</v>
      </c>
      <c r="C11" s="6" t="s">
        <v>7</v>
      </c>
      <c r="D11" s="6" t="s">
        <v>8</v>
      </c>
      <c r="E11" s="9">
        <v>23.65</v>
      </c>
      <c r="F11" s="9">
        <v>24.82</v>
      </c>
      <c r="G11" s="9">
        <v>24.24</v>
      </c>
      <c r="H11" s="9">
        <v>24.62</v>
      </c>
      <c r="I11" s="9">
        <v>24.52</v>
      </c>
      <c r="J11" s="9">
        <v>24.52</v>
      </c>
      <c r="K11" s="10">
        <f t="shared" si="0"/>
        <v>24.544</v>
      </c>
      <c r="L11" s="11">
        <f t="shared" si="1"/>
        <v>24.24</v>
      </c>
      <c r="M11" s="11">
        <f t="shared" si="2"/>
        <v>24.82</v>
      </c>
      <c r="N11" s="18">
        <f t="shared" si="3"/>
        <v>0.8940000000000019</v>
      </c>
      <c r="O11" s="6" t="s">
        <v>120</v>
      </c>
    </row>
    <row r="12" spans="1:15" x14ac:dyDescent="0.3">
      <c r="A12" s="6" t="s">
        <v>118</v>
      </c>
      <c r="B12" s="6" t="s">
        <v>119</v>
      </c>
      <c r="C12" s="6" t="s">
        <v>7</v>
      </c>
      <c r="D12" s="6" t="s">
        <v>9</v>
      </c>
      <c r="E12" s="9">
        <v>23.65</v>
      </c>
      <c r="F12" s="9">
        <v>26.19</v>
      </c>
      <c r="G12" s="9">
        <v>25.11</v>
      </c>
      <c r="H12" s="9">
        <v>25.68</v>
      </c>
      <c r="I12" s="9">
        <v>25.38</v>
      </c>
      <c r="J12" s="9">
        <v>25.35</v>
      </c>
      <c r="K12" s="10">
        <f t="shared" si="0"/>
        <v>25.541999999999994</v>
      </c>
      <c r="L12" s="11">
        <f t="shared" si="1"/>
        <v>25.11</v>
      </c>
      <c r="M12" s="11">
        <f t="shared" si="2"/>
        <v>26.19</v>
      </c>
      <c r="N12" s="18">
        <f t="shared" si="3"/>
        <v>1.8919999999999959</v>
      </c>
      <c r="O12" s="6" t="s">
        <v>120</v>
      </c>
    </row>
    <row r="13" spans="1:15" x14ac:dyDescent="0.3">
      <c r="A13" s="6" t="s">
        <v>118</v>
      </c>
      <c r="B13" s="6" t="s">
        <v>119</v>
      </c>
      <c r="C13" s="6" t="s">
        <v>7</v>
      </c>
      <c r="D13" s="6" t="s">
        <v>10</v>
      </c>
      <c r="E13" s="9">
        <v>23.65</v>
      </c>
      <c r="F13" s="9">
        <v>29.79</v>
      </c>
      <c r="G13" s="9">
        <v>27.82</v>
      </c>
      <c r="H13" s="9">
        <v>28.35</v>
      </c>
      <c r="I13" s="9">
        <v>27.5</v>
      </c>
      <c r="J13" s="9">
        <v>27.67</v>
      </c>
      <c r="K13" s="10">
        <f t="shared" si="0"/>
        <v>28.225999999999999</v>
      </c>
      <c r="L13" s="11">
        <f t="shared" si="1"/>
        <v>27.5</v>
      </c>
      <c r="M13" s="11">
        <f t="shared" si="2"/>
        <v>29.79</v>
      </c>
      <c r="N13" s="18">
        <f t="shared" si="3"/>
        <v>4.5760000000000005</v>
      </c>
      <c r="O13" s="6" t="s">
        <v>120</v>
      </c>
    </row>
    <row r="14" spans="1:15" x14ac:dyDescent="0.3">
      <c r="A14" s="6" t="s">
        <v>123</v>
      </c>
      <c r="B14" s="6" t="s">
        <v>119</v>
      </c>
      <c r="C14" s="6" t="s">
        <v>5</v>
      </c>
      <c r="D14" s="6" t="s">
        <v>8</v>
      </c>
      <c r="E14" s="21">
        <v>2628.32</v>
      </c>
      <c r="F14" s="21">
        <v>2774.6</v>
      </c>
      <c r="G14" s="21">
        <v>2647.12</v>
      </c>
      <c r="H14" s="21">
        <v>2600.98</v>
      </c>
      <c r="I14" s="21">
        <v>2720</v>
      </c>
      <c r="J14" s="21">
        <v>2491.4</v>
      </c>
      <c r="K14" s="20">
        <f t="shared" si="0"/>
        <v>2646.8199999999997</v>
      </c>
      <c r="L14" s="22">
        <f t="shared" si="1"/>
        <v>2491.4</v>
      </c>
      <c r="M14" s="22">
        <f t="shared" si="2"/>
        <v>2774.6</v>
      </c>
      <c r="N14" s="19">
        <f t="shared" ref="N14:N31" si="4">K14/E14-1</f>
        <v>7.038716746819107E-3</v>
      </c>
      <c r="O14" s="6" t="s">
        <v>141</v>
      </c>
    </row>
    <row r="15" spans="1:15" x14ac:dyDescent="0.3">
      <c r="A15" s="6" t="s">
        <v>123</v>
      </c>
      <c r="B15" s="6" t="s">
        <v>119</v>
      </c>
      <c r="C15" s="6" t="s">
        <v>5</v>
      </c>
      <c r="D15" s="6" t="s">
        <v>9</v>
      </c>
      <c r="E15" s="21">
        <v>2628.32</v>
      </c>
      <c r="F15" s="21">
        <v>2970.83</v>
      </c>
      <c r="G15" s="21">
        <v>2512.64</v>
      </c>
      <c r="H15" s="21">
        <v>2548.37</v>
      </c>
      <c r="I15" s="21">
        <v>2772.72</v>
      </c>
      <c r="J15" s="21">
        <v>2601.62</v>
      </c>
      <c r="K15" s="20">
        <f t="shared" si="0"/>
        <v>2681.2359999999999</v>
      </c>
      <c r="L15" s="22">
        <f t="shared" si="1"/>
        <v>2512.64</v>
      </c>
      <c r="M15" s="22">
        <f t="shared" si="2"/>
        <v>2970.83</v>
      </c>
      <c r="N15" s="19">
        <f t="shared" si="4"/>
        <v>2.0133012722955979E-2</v>
      </c>
      <c r="O15" s="6" t="s">
        <v>141</v>
      </c>
    </row>
    <row r="16" spans="1:15" x14ac:dyDescent="0.3">
      <c r="A16" s="6" t="s">
        <v>123</v>
      </c>
      <c r="B16" s="6" t="s">
        <v>119</v>
      </c>
      <c r="C16" s="6" t="s">
        <v>5</v>
      </c>
      <c r="D16" s="6" t="s">
        <v>10</v>
      </c>
      <c r="E16" s="21">
        <v>2628.32</v>
      </c>
      <c r="F16" s="21">
        <v>2978.85</v>
      </c>
      <c r="G16" s="21">
        <v>2623.19</v>
      </c>
      <c r="H16" s="21">
        <v>2595.7399999999998</v>
      </c>
      <c r="I16" s="21">
        <v>2749.99</v>
      </c>
      <c r="J16" s="21">
        <v>2467.29</v>
      </c>
      <c r="K16" s="20">
        <f t="shared" si="0"/>
        <v>2683.0119999999997</v>
      </c>
      <c r="L16" s="22">
        <f t="shared" si="1"/>
        <v>2467.29</v>
      </c>
      <c r="M16" s="22">
        <f t="shared" si="2"/>
        <v>2978.85</v>
      </c>
      <c r="N16" s="19">
        <f t="shared" si="4"/>
        <v>2.0808729530650494E-2</v>
      </c>
      <c r="O16" s="6" t="s">
        <v>141</v>
      </c>
    </row>
    <row r="17" spans="1:15" x14ac:dyDescent="0.3">
      <c r="A17" s="6" t="s">
        <v>123</v>
      </c>
      <c r="B17" s="6" t="s">
        <v>119</v>
      </c>
      <c r="C17" s="6" t="s">
        <v>6</v>
      </c>
      <c r="D17" s="6" t="s">
        <v>8</v>
      </c>
      <c r="E17" s="21">
        <v>2628.32</v>
      </c>
      <c r="F17" s="21">
        <v>2823.85</v>
      </c>
      <c r="G17" s="21">
        <v>2520.33</v>
      </c>
      <c r="H17" s="21">
        <v>2595.12</v>
      </c>
      <c r="I17" s="21">
        <v>2628.72</v>
      </c>
      <c r="J17" s="21">
        <v>2615.96</v>
      </c>
      <c r="K17" s="20">
        <f t="shared" si="0"/>
        <v>2636.7959999999998</v>
      </c>
      <c r="L17" s="22">
        <f t="shared" si="1"/>
        <v>2520.33</v>
      </c>
      <c r="M17" s="22">
        <f t="shared" si="2"/>
        <v>2823.85</v>
      </c>
      <c r="N17" s="19">
        <f t="shared" si="4"/>
        <v>3.2248736835696068E-3</v>
      </c>
      <c r="O17" s="6" t="s">
        <v>141</v>
      </c>
    </row>
    <row r="18" spans="1:15" x14ac:dyDescent="0.3">
      <c r="A18" s="6" t="s">
        <v>123</v>
      </c>
      <c r="B18" s="6" t="s">
        <v>119</v>
      </c>
      <c r="C18" s="6" t="s">
        <v>6</v>
      </c>
      <c r="D18" s="6" t="s">
        <v>9</v>
      </c>
      <c r="E18" s="21">
        <v>2628.32</v>
      </c>
      <c r="F18" s="21">
        <v>2769.24</v>
      </c>
      <c r="G18" s="21">
        <v>2575.1799999999998</v>
      </c>
      <c r="H18" s="21">
        <v>2618.33</v>
      </c>
      <c r="I18" s="21">
        <v>2725.93</v>
      </c>
      <c r="J18" s="21">
        <v>2459.33</v>
      </c>
      <c r="K18" s="20">
        <f t="shared" si="0"/>
        <v>2629.6019999999999</v>
      </c>
      <c r="L18" s="22">
        <f t="shared" si="1"/>
        <v>2459.33</v>
      </c>
      <c r="M18" s="22">
        <f t="shared" si="2"/>
        <v>2769.24</v>
      </c>
      <c r="N18" s="19">
        <f t="shared" si="4"/>
        <v>4.8776404699557574E-4</v>
      </c>
      <c r="O18" s="6" t="s">
        <v>141</v>
      </c>
    </row>
    <row r="19" spans="1:15" x14ac:dyDescent="0.3">
      <c r="A19" s="6" t="s">
        <v>123</v>
      </c>
      <c r="B19" s="6" t="s">
        <v>119</v>
      </c>
      <c r="C19" s="6" t="s">
        <v>6</v>
      </c>
      <c r="D19" s="6" t="s">
        <v>10</v>
      </c>
      <c r="E19" s="21">
        <v>2628.32</v>
      </c>
      <c r="F19" s="21">
        <v>2998.43</v>
      </c>
      <c r="G19" s="21">
        <v>2539.7399999999998</v>
      </c>
      <c r="H19" s="21">
        <v>2499.98</v>
      </c>
      <c r="I19" s="21">
        <v>2646.25</v>
      </c>
      <c r="J19" s="21">
        <v>2515.6</v>
      </c>
      <c r="K19" s="20">
        <f t="shared" si="0"/>
        <v>2640</v>
      </c>
      <c r="L19" s="22">
        <f t="shared" si="1"/>
        <v>2499.98</v>
      </c>
      <c r="M19" s="22">
        <f t="shared" si="2"/>
        <v>2998.43</v>
      </c>
      <c r="N19" s="19">
        <f t="shared" si="4"/>
        <v>4.4439033298837582E-3</v>
      </c>
      <c r="O19" s="6" t="s">
        <v>141</v>
      </c>
    </row>
    <row r="20" spans="1:15" x14ac:dyDescent="0.3">
      <c r="A20" s="6" t="s">
        <v>123</v>
      </c>
      <c r="B20" s="6" t="s">
        <v>119</v>
      </c>
      <c r="C20" s="6" t="s">
        <v>7</v>
      </c>
      <c r="D20" s="6" t="s">
        <v>8</v>
      </c>
      <c r="E20" s="21">
        <v>2628.32</v>
      </c>
      <c r="F20" s="21">
        <v>2795.56</v>
      </c>
      <c r="G20" s="21">
        <v>2484.67</v>
      </c>
      <c r="H20" s="21">
        <v>2505.89</v>
      </c>
      <c r="I20" s="21">
        <v>2631.56</v>
      </c>
      <c r="J20" s="21">
        <v>2543.44</v>
      </c>
      <c r="K20" s="20">
        <f t="shared" si="0"/>
        <v>2592.2239999999997</v>
      </c>
      <c r="L20" s="22">
        <f t="shared" si="1"/>
        <v>2484.67</v>
      </c>
      <c r="M20" s="22">
        <f t="shared" si="2"/>
        <v>2795.56</v>
      </c>
      <c r="N20" s="19">
        <f t="shared" si="4"/>
        <v>-1.3733487550983359E-2</v>
      </c>
      <c r="O20" s="6" t="s">
        <v>141</v>
      </c>
    </row>
    <row r="21" spans="1:15" x14ac:dyDescent="0.3">
      <c r="A21" s="6" t="s">
        <v>123</v>
      </c>
      <c r="B21" s="6" t="s">
        <v>119</v>
      </c>
      <c r="C21" s="6" t="s">
        <v>7</v>
      </c>
      <c r="D21" s="6" t="s">
        <v>9</v>
      </c>
      <c r="E21" s="21">
        <v>2628.32</v>
      </c>
      <c r="F21" s="21">
        <v>2578.56</v>
      </c>
      <c r="G21" s="21">
        <v>2432.86</v>
      </c>
      <c r="H21" s="21">
        <v>2389.35</v>
      </c>
      <c r="I21" s="21">
        <v>2649.79</v>
      </c>
      <c r="J21" s="21">
        <v>2564.7600000000002</v>
      </c>
      <c r="K21" s="20">
        <f t="shared" si="0"/>
        <v>2523.0640000000003</v>
      </c>
      <c r="L21" s="22">
        <f t="shared" si="1"/>
        <v>2389.35</v>
      </c>
      <c r="M21" s="22">
        <f t="shared" si="2"/>
        <v>2649.79</v>
      </c>
      <c r="N21" s="19">
        <f t="shared" si="4"/>
        <v>-4.0046874048822012E-2</v>
      </c>
      <c r="O21" s="6" t="s">
        <v>141</v>
      </c>
    </row>
    <row r="22" spans="1:15" x14ac:dyDescent="0.3">
      <c r="A22" s="6" t="s">
        <v>123</v>
      </c>
      <c r="B22" s="6" t="s">
        <v>119</v>
      </c>
      <c r="C22" s="6" t="s">
        <v>7</v>
      </c>
      <c r="D22" s="6" t="s">
        <v>10</v>
      </c>
      <c r="E22" s="21">
        <v>2628.32</v>
      </c>
      <c r="F22" s="21">
        <v>2481.84</v>
      </c>
      <c r="G22" s="21">
        <v>2147.85</v>
      </c>
      <c r="H22" s="21">
        <v>2262.7800000000002</v>
      </c>
      <c r="I22" s="21">
        <v>2726.34</v>
      </c>
      <c r="J22" s="21">
        <v>2517.21</v>
      </c>
      <c r="K22" s="20">
        <f t="shared" si="0"/>
        <v>2427.2040000000002</v>
      </c>
      <c r="L22" s="22">
        <f t="shared" si="1"/>
        <v>2147.85</v>
      </c>
      <c r="M22" s="22">
        <f t="shared" si="2"/>
        <v>2726.34</v>
      </c>
      <c r="N22" s="19">
        <f t="shared" si="4"/>
        <v>-7.6518840932610965E-2</v>
      </c>
      <c r="O22" s="6" t="s">
        <v>141</v>
      </c>
    </row>
    <row r="23" spans="1:15" x14ac:dyDescent="0.3">
      <c r="A23" s="6" t="s">
        <v>123</v>
      </c>
      <c r="B23" s="6" t="s">
        <v>125</v>
      </c>
      <c r="C23" s="6" t="s">
        <v>5</v>
      </c>
      <c r="D23" s="6" t="s">
        <v>8</v>
      </c>
      <c r="E23" s="21">
        <v>2716</v>
      </c>
      <c r="F23" s="21">
        <v>2867.16</v>
      </c>
      <c r="G23" s="21">
        <v>2735.44</v>
      </c>
      <c r="H23" s="21">
        <v>2687.75</v>
      </c>
      <c r="I23" s="21">
        <v>2810.74</v>
      </c>
      <c r="J23" s="21">
        <v>2574.5100000000002</v>
      </c>
      <c r="K23" s="20">
        <f t="shared" si="0"/>
        <v>2735.12</v>
      </c>
      <c r="L23" s="22">
        <f t="shared" si="1"/>
        <v>2574.5100000000002</v>
      </c>
      <c r="M23" s="22">
        <f t="shared" si="2"/>
        <v>2867.16</v>
      </c>
      <c r="N23" s="19">
        <f t="shared" si="4"/>
        <v>7.039764359352052E-3</v>
      </c>
      <c r="O23" s="6" t="s">
        <v>141</v>
      </c>
    </row>
    <row r="24" spans="1:15" x14ac:dyDescent="0.3">
      <c r="A24" s="6" t="s">
        <v>123</v>
      </c>
      <c r="B24" s="6" t="s">
        <v>125</v>
      </c>
      <c r="C24" s="6" t="s">
        <v>5</v>
      </c>
      <c r="D24" s="6" t="s">
        <v>9</v>
      </c>
      <c r="E24" s="21">
        <v>2716</v>
      </c>
      <c r="F24" s="21">
        <v>3069.94</v>
      </c>
      <c r="G24" s="21">
        <v>2596.46</v>
      </c>
      <c r="H24" s="21">
        <v>2633.39</v>
      </c>
      <c r="I24" s="21">
        <v>2865.22</v>
      </c>
      <c r="J24" s="21">
        <v>2688.41</v>
      </c>
      <c r="K24" s="20">
        <f t="shared" si="0"/>
        <v>2770.6839999999997</v>
      </c>
      <c r="L24" s="22">
        <f t="shared" si="1"/>
        <v>2596.46</v>
      </c>
      <c r="M24" s="22">
        <f t="shared" si="2"/>
        <v>3069.94</v>
      </c>
      <c r="N24" s="19">
        <f t="shared" si="4"/>
        <v>2.0134020618556514E-2</v>
      </c>
      <c r="O24" s="6" t="s">
        <v>141</v>
      </c>
    </row>
    <row r="25" spans="1:15" x14ac:dyDescent="0.3">
      <c r="A25" s="6" t="s">
        <v>123</v>
      </c>
      <c r="B25" s="6" t="s">
        <v>125</v>
      </c>
      <c r="C25" s="6" t="s">
        <v>5</v>
      </c>
      <c r="D25" s="6" t="s">
        <v>10</v>
      </c>
      <c r="E25" s="21">
        <v>2716</v>
      </c>
      <c r="F25" s="21">
        <v>3078.23</v>
      </c>
      <c r="G25" s="21">
        <v>2710.7</v>
      </c>
      <c r="H25" s="21">
        <v>2682.34</v>
      </c>
      <c r="I25" s="21">
        <v>2841.73</v>
      </c>
      <c r="J25" s="21">
        <v>2549.61</v>
      </c>
      <c r="K25" s="20">
        <f t="shared" si="0"/>
        <v>2772.5219999999999</v>
      </c>
      <c r="L25" s="22">
        <f t="shared" si="1"/>
        <v>2549.61</v>
      </c>
      <c r="M25" s="22">
        <f t="shared" si="2"/>
        <v>3078.23</v>
      </c>
      <c r="N25" s="19">
        <f t="shared" si="4"/>
        <v>2.0810751104565428E-2</v>
      </c>
      <c r="O25" s="6" t="s">
        <v>141</v>
      </c>
    </row>
    <row r="26" spans="1:15" x14ac:dyDescent="0.3">
      <c r="A26" s="6" t="s">
        <v>123</v>
      </c>
      <c r="B26" s="6" t="s">
        <v>125</v>
      </c>
      <c r="C26" s="6" t="s">
        <v>6</v>
      </c>
      <c r="D26" s="6" t="s">
        <v>8</v>
      </c>
      <c r="E26" s="21">
        <v>2716</v>
      </c>
      <c r="F26" s="21">
        <v>2918.05</v>
      </c>
      <c r="G26" s="21">
        <v>2604.41</v>
      </c>
      <c r="H26" s="21">
        <v>2681.7</v>
      </c>
      <c r="I26" s="21">
        <v>2716.42</v>
      </c>
      <c r="J26" s="21">
        <v>2703.24</v>
      </c>
      <c r="K26" s="20">
        <f t="shared" si="0"/>
        <v>2724.7640000000001</v>
      </c>
      <c r="L26" s="22">
        <f t="shared" si="1"/>
        <v>2604.41</v>
      </c>
      <c r="M26" s="22">
        <f t="shared" si="2"/>
        <v>2918.05</v>
      </c>
      <c r="N26" s="19">
        <f t="shared" si="4"/>
        <v>3.2268041237113465E-3</v>
      </c>
      <c r="O26" s="6" t="s">
        <v>141</v>
      </c>
    </row>
    <row r="27" spans="1:15" x14ac:dyDescent="0.3">
      <c r="A27" s="6" t="s">
        <v>123</v>
      </c>
      <c r="B27" s="6" t="s">
        <v>125</v>
      </c>
      <c r="C27" s="6" t="s">
        <v>6</v>
      </c>
      <c r="D27" s="6" t="s">
        <v>9</v>
      </c>
      <c r="E27" s="21">
        <v>2716</v>
      </c>
      <c r="F27" s="21">
        <v>2861.63</v>
      </c>
      <c r="G27" s="21">
        <v>2661.09</v>
      </c>
      <c r="H27" s="21">
        <v>2705.68</v>
      </c>
      <c r="I27" s="21">
        <v>2816.88</v>
      </c>
      <c r="J27" s="21">
        <v>2541.38</v>
      </c>
      <c r="K27" s="20">
        <f t="shared" si="0"/>
        <v>2717.3319999999999</v>
      </c>
      <c r="L27" s="22">
        <f t="shared" si="1"/>
        <v>2541.38</v>
      </c>
      <c r="M27" s="22">
        <f t="shared" si="2"/>
        <v>2861.63</v>
      </c>
      <c r="N27" s="19">
        <f t="shared" si="4"/>
        <v>4.9042709867452849E-4</v>
      </c>
      <c r="O27" s="6" t="s">
        <v>141</v>
      </c>
    </row>
    <row r="28" spans="1:15" x14ac:dyDescent="0.3">
      <c r="A28" s="6" t="s">
        <v>123</v>
      </c>
      <c r="B28" s="6" t="s">
        <v>125</v>
      </c>
      <c r="C28" s="6" t="s">
        <v>6</v>
      </c>
      <c r="D28" s="6" t="s">
        <v>10</v>
      </c>
      <c r="E28" s="21">
        <v>2716</v>
      </c>
      <c r="F28" s="21">
        <v>3098.46</v>
      </c>
      <c r="G28" s="21">
        <v>2624.47</v>
      </c>
      <c r="H28" s="21">
        <v>2583.38</v>
      </c>
      <c r="I28" s="21">
        <v>2734.54</v>
      </c>
      <c r="J28" s="21">
        <v>2599.52</v>
      </c>
      <c r="K28" s="20">
        <f t="shared" si="0"/>
        <v>2728.0740000000005</v>
      </c>
      <c r="L28" s="22">
        <f t="shared" si="1"/>
        <v>2583.38</v>
      </c>
      <c r="M28" s="22">
        <f t="shared" si="2"/>
        <v>3098.46</v>
      </c>
      <c r="N28" s="19">
        <f t="shared" si="4"/>
        <v>4.4455081001475438E-3</v>
      </c>
      <c r="O28" s="6" t="s">
        <v>141</v>
      </c>
    </row>
    <row r="29" spans="1:15" x14ac:dyDescent="0.3">
      <c r="A29" s="6" t="s">
        <v>123</v>
      </c>
      <c r="B29" s="6" t="s">
        <v>125</v>
      </c>
      <c r="C29" s="6" t="s">
        <v>7</v>
      </c>
      <c r="D29" s="6" t="s">
        <v>8</v>
      </c>
      <c r="E29" s="21">
        <v>2716</v>
      </c>
      <c r="F29" s="21">
        <v>2888.82</v>
      </c>
      <c r="G29" s="21">
        <v>2567.56</v>
      </c>
      <c r="H29" s="21">
        <v>2589.5</v>
      </c>
      <c r="I29" s="21">
        <v>2719.35</v>
      </c>
      <c r="J29" s="21">
        <v>2628.29</v>
      </c>
      <c r="K29" s="20">
        <f t="shared" si="0"/>
        <v>2678.7040000000002</v>
      </c>
      <c r="L29" s="22">
        <f t="shared" si="1"/>
        <v>2567.56</v>
      </c>
      <c r="M29" s="22">
        <f t="shared" si="2"/>
        <v>2888.82</v>
      </c>
      <c r="N29" s="19">
        <f t="shared" si="4"/>
        <v>-1.3731958762886576E-2</v>
      </c>
      <c r="O29" s="6" t="s">
        <v>141</v>
      </c>
    </row>
    <row r="30" spans="1:15" x14ac:dyDescent="0.3">
      <c r="A30" s="6" t="s">
        <v>123</v>
      </c>
      <c r="B30" s="6" t="s">
        <v>125</v>
      </c>
      <c r="C30" s="6" t="s">
        <v>7</v>
      </c>
      <c r="D30" s="6" t="s">
        <v>9</v>
      </c>
      <c r="E30" s="21">
        <v>2716</v>
      </c>
      <c r="F30" s="21">
        <v>2664.58</v>
      </c>
      <c r="G30" s="21">
        <v>2514.0300000000002</v>
      </c>
      <c r="H30" s="21">
        <v>2469.0700000000002</v>
      </c>
      <c r="I30" s="21">
        <v>2738.19</v>
      </c>
      <c r="J30" s="21">
        <v>2650.33</v>
      </c>
      <c r="K30" s="20">
        <f t="shared" si="0"/>
        <v>2607.2400000000002</v>
      </c>
      <c r="L30" s="22">
        <f t="shared" si="1"/>
        <v>2469.0700000000002</v>
      </c>
      <c r="M30" s="22">
        <f t="shared" si="2"/>
        <v>2738.19</v>
      </c>
      <c r="N30" s="19">
        <f t="shared" si="4"/>
        <v>-4.0044182621502111E-2</v>
      </c>
      <c r="O30" s="6" t="s">
        <v>141</v>
      </c>
    </row>
    <row r="31" spans="1:15" x14ac:dyDescent="0.3">
      <c r="A31" s="6" t="s">
        <v>123</v>
      </c>
      <c r="B31" s="6" t="s">
        <v>125</v>
      </c>
      <c r="C31" s="6" t="s">
        <v>7</v>
      </c>
      <c r="D31" s="6" t="s">
        <v>10</v>
      </c>
      <c r="E31" s="21">
        <v>2716</v>
      </c>
      <c r="F31" s="21">
        <v>2564.63</v>
      </c>
      <c r="G31" s="21">
        <v>2219.5</v>
      </c>
      <c r="H31" s="21">
        <v>2338.27</v>
      </c>
      <c r="I31" s="21">
        <v>2817.3</v>
      </c>
      <c r="J31" s="21">
        <v>2601.19</v>
      </c>
      <c r="K31" s="20">
        <f t="shared" si="0"/>
        <v>2508.1780000000003</v>
      </c>
      <c r="L31" s="22">
        <f t="shared" si="1"/>
        <v>2219.5</v>
      </c>
      <c r="M31" s="22">
        <f t="shared" si="2"/>
        <v>2817.3</v>
      </c>
      <c r="N31" s="19">
        <f t="shared" si="4"/>
        <v>-7.6517673048600798E-2</v>
      </c>
      <c r="O31" s="6" t="s">
        <v>141</v>
      </c>
    </row>
    <row r="34" spans="1:4" x14ac:dyDescent="0.3">
      <c r="A34" s="3" t="s">
        <v>142</v>
      </c>
    </row>
    <row r="35" spans="1:4" x14ac:dyDescent="0.3">
      <c r="A35" s="3" t="s">
        <v>143</v>
      </c>
    </row>
    <row r="36" spans="1:4" ht="26.4" x14ac:dyDescent="0.3">
      <c r="A36" s="5" t="s">
        <v>4</v>
      </c>
      <c r="B36" s="5" t="s">
        <v>5</v>
      </c>
      <c r="C36" s="5" t="s">
        <v>6</v>
      </c>
      <c r="D36" s="5" t="s">
        <v>7</v>
      </c>
    </row>
    <row r="37" spans="1:4" x14ac:dyDescent="0.3">
      <c r="A37" s="6" t="s">
        <v>138</v>
      </c>
      <c r="B37" s="23">
        <f>$E$5</f>
        <v>23.65</v>
      </c>
      <c r="C37" s="23">
        <f>$E$5</f>
        <v>23.65</v>
      </c>
      <c r="D37" s="23">
        <f>$E$5</f>
        <v>23.65</v>
      </c>
    </row>
    <row r="38" spans="1:4" x14ac:dyDescent="0.3">
      <c r="A38" s="6" t="s">
        <v>8</v>
      </c>
      <c r="B38" s="23">
        <f>K5</f>
        <v>24.386000000000003</v>
      </c>
      <c r="C38" s="23">
        <f>K8</f>
        <v>24.396000000000001</v>
      </c>
      <c r="D38" s="23">
        <f>K11</f>
        <v>24.544</v>
      </c>
    </row>
    <row r="39" spans="1:4" x14ac:dyDescent="0.3">
      <c r="A39" s="6" t="s">
        <v>9</v>
      </c>
      <c r="B39" s="23">
        <f>K6</f>
        <v>24.713999999999999</v>
      </c>
      <c r="C39" s="23">
        <f>K9</f>
        <v>25.040000000000003</v>
      </c>
      <c r="D39" s="23">
        <f>K12</f>
        <v>25.541999999999994</v>
      </c>
    </row>
    <row r="40" spans="1:4" x14ac:dyDescent="0.3">
      <c r="A40" s="6" t="s">
        <v>10</v>
      </c>
      <c r="B40" s="23">
        <f>K7</f>
        <v>24.72</v>
      </c>
      <c r="C40" s="23">
        <f>K10</f>
        <v>25.786000000000001</v>
      </c>
      <c r="D40" s="23">
        <f>K13</f>
        <v>28.225999999999999</v>
      </c>
    </row>
    <row r="42" spans="1:4" x14ac:dyDescent="0.3">
      <c r="A42" s="3" t="s">
        <v>144</v>
      </c>
    </row>
    <row r="43" spans="1:4" ht="26.4" x14ac:dyDescent="0.3">
      <c r="A43" s="5" t="s">
        <v>4</v>
      </c>
      <c r="B43" s="5" t="s">
        <v>5</v>
      </c>
      <c r="C43" s="5" t="s">
        <v>6</v>
      </c>
      <c r="D43" s="5" t="s">
        <v>7</v>
      </c>
    </row>
    <row r="44" spans="1:4" x14ac:dyDescent="0.3">
      <c r="A44" s="6" t="s">
        <v>138</v>
      </c>
      <c r="B44" s="24">
        <f>$E$14</f>
        <v>2628.32</v>
      </c>
      <c r="C44" s="24">
        <f>$E$14</f>
        <v>2628.32</v>
      </c>
      <c r="D44" s="24">
        <f>$E$14</f>
        <v>2628.32</v>
      </c>
    </row>
    <row r="45" spans="1:4" x14ac:dyDescent="0.3">
      <c r="A45" s="6" t="s">
        <v>8</v>
      </c>
      <c r="B45" s="24">
        <f>K14</f>
        <v>2646.8199999999997</v>
      </c>
      <c r="C45" s="24">
        <f>K17</f>
        <v>2636.7959999999998</v>
      </c>
      <c r="D45" s="24">
        <f>K20</f>
        <v>2592.2239999999997</v>
      </c>
    </row>
    <row r="46" spans="1:4" x14ac:dyDescent="0.3">
      <c r="A46" s="6" t="s">
        <v>9</v>
      </c>
      <c r="B46" s="24">
        <f>K15</f>
        <v>2681.2359999999999</v>
      </c>
      <c r="C46" s="24">
        <f>K18</f>
        <v>2629.6019999999999</v>
      </c>
      <c r="D46" s="24">
        <f>K21</f>
        <v>2523.0640000000003</v>
      </c>
    </row>
    <row r="47" spans="1:4" x14ac:dyDescent="0.3">
      <c r="A47" s="6" t="s">
        <v>10</v>
      </c>
      <c r="B47" s="24">
        <f>K16</f>
        <v>2683.0119999999997</v>
      </c>
      <c r="C47" s="24">
        <f>K19</f>
        <v>2640</v>
      </c>
      <c r="D47" s="24">
        <f>K22</f>
        <v>2427.2040000000002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28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1" customWidth="1"/>
    <col min="3" max="3" width="20" customWidth="1"/>
    <col min="4" max="4" width="18" customWidth="1"/>
    <col min="5" max="5" width="8" customWidth="1"/>
    <col min="6" max="6" width="18" customWidth="1"/>
    <col min="7" max="7" width="15" customWidth="1"/>
    <col min="8" max="9" width="11" customWidth="1"/>
    <col min="10" max="10" width="10" customWidth="1"/>
  </cols>
  <sheetData>
    <row r="1" spans="1:10" ht="17.399999999999999" x14ac:dyDescent="0.3">
      <c r="A1" s="1" t="s">
        <v>145</v>
      </c>
    </row>
    <row r="2" spans="1:10" x14ac:dyDescent="0.3">
      <c r="A2" s="2" t="s">
        <v>146</v>
      </c>
    </row>
    <row r="4" spans="1:10" ht="31.95" customHeight="1" x14ac:dyDescent="0.3">
      <c r="A4" s="5" t="s">
        <v>108</v>
      </c>
      <c r="B4" s="5" t="s">
        <v>109</v>
      </c>
      <c r="C4" s="5" t="s">
        <v>14</v>
      </c>
      <c r="D4" s="5" t="s">
        <v>4</v>
      </c>
      <c r="E4" s="5" t="s">
        <v>71</v>
      </c>
      <c r="F4" s="5" t="s">
        <v>138</v>
      </c>
      <c r="G4" s="5" t="s">
        <v>20</v>
      </c>
      <c r="H4" s="5" t="s">
        <v>21</v>
      </c>
      <c r="I4" s="5" t="s">
        <v>22</v>
      </c>
      <c r="J4" s="5" t="s">
        <v>117</v>
      </c>
    </row>
    <row r="5" spans="1:10" x14ac:dyDescent="0.3">
      <c r="A5" s="6" t="s">
        <v>118</v>
      </c>
      <c r="B5" s="6" t="s">
        <v>119</v>
      </c>
      <c r="C5" s="6" t="s">
        <v>5</v>
      </c>
      <c r="D5" s="6" t="s">
        <v>8</v>
      </c>
      <c r="E5" s="6" t="s">
        <v>92</v>
      </c>
      <c r="F5" s="13">
        <v>24.76</v>
      </c>
      <c r="G5" s="13">
        <v>25.45</v>
      </c>
      <c r="H5" s="13">
        <v>25.17</v>
      </c>
      <c r="I5" s="13">
        <v>25.87</v>
      </c>
      <c r="J5" s="6" t="s">
        <v>120</v>
      </c>
    </row>
    <row r="6" spans="1:10" x14ac:dyDescent="0.3">
      <c r="A6" s="6" t="s">
        <v>118</v>
      </c>
      <c r="B6" s="6" t="s">
        <v>119</v>
      </c>
      <c r="C6" s="6" t="s">
        <v>5</v>
      </c>
      <c r="D6" s="6" t="s">
        <v>8</v>
      </c>
      <c r="E6" s="6" t="s">
        <v>93</v>
      </c>
      <c r="F6" s="13">
        <v>25.12</v>
      </c>
      <c r="G6" s="13">
        <v>26.01</v>
      </c>
      <c r="H6" s="13">
        <v>25.65</v>
      </c>
      <c r="I6" s="13">
        <v>26.72</v>
      </c>
      <c r="J6" s="6" t="s">
        <v>120</v>
      </c>
    </row>
    <row r="7" spans="1:10" x14ac:dyDescent="0.3">
      <c r="A7" s="6" t="s">
        <v>118</v>
      </c>
      <c r="B7" s="6" t="s">
        <v>119</v>
      </c>
      <c r="C7" s="6" t="s">
        <v>5</v>
      </c>
      <c r="D7" s="6" t="s">
        <v>8</v>
      </c>
      <c r="E7" s="6" t="s">
        <v>94</v>
      </c>
      <c r="F7" s="13">
        <v>24.42</v>
      </c>
      <c r="G7" s="13">
        <v>25.38</v>
      </c>
      <c r="H7" s="13">
        <v>25.09</v>
      </c>
      <c r="I7" s="13">
        <v>25.79</v>
      </c>
      <c r="J7" s="6" t="s">
        <v>120</v>
      </c>
    </row>
    <row r="8" spans="1:10" x14ac:dyDescent="0.3">
      <c r="A8" s="6" t="s">
        <v>118</v>
      </c>
      <c r="B8" s="6" t="s">
        <v>119</v>
      </c>
      <c r="C8" s="6" t="s">
        <v>5</v>
      </c>
      <c r="D8" s="6" t="s">
        <v>8</v>
      </c>
      <c r="E8" s="6" t="s">
        <v>95</v>
      </c>
      <c r="F8" s="13">
        <v>23.69</v>
      </c>
      <c r="G8" s="13">
        <v>24.3</v>
      </c>
      <c r="H8" s="13">
        <v>23.86</v>
      </c>
      <c r="I8" s="13">
        <v>24.62</v>
      </c>
      <c r="J8" s="6" t="s">
        <v>120</v>
      </c>
    </row>
    <row r="9" spans="1:10" x14ac:dyDescent="0.3">
      <c r="A9" s="6" t="s">
        <v>118</v>
      </c>
      <c r="B9" s="6" t="s">
        <v>119</v>
      </c>
      <c r="C9" s="6" t="s">
        <v>5</v>
      </c>
      <c r="D9" s="6" t="s">
        <v>8</v>
      </c>
      <c r="E9" s="6" t="s">
        <v>96</v>
      </c>
      <c r="F9" s="13">
        <v>23.2</v>
      </c>
      <c r="G9" s="13">
        <v>23.85</v>
      </c>
      <c r="H9" s="13">
        <v>23.41</v>
      </c>
      <c r="I9" s="13">
        <v>24.25</v>
      </c>
      <c r="J9" s="6" t="s">
        <v>120</v>
      </c>
    </row>
    <row r="10" spans="1:10" x14ac:dyDescent="0.3">
      <c r="A10" s="6" t="s">
        <v>118</v>
      </c>
      <c r="B10" s="6" t="s">
        <v>119</v>
      </c>
      <c r="C10" s="6" t="s">
        <v>5</v>
      </c>
      <c r="D10" s="6" t="s">
        <v>8</v>
      </c>
      <c r="E10" s="6" t="s">
        <v>97</v>
      </c>
      <c r="F10" s="13">
        <v>22.61</v>
      </c>
      <c r="G10" s="13">
        <v>23.36</v>
      </c>
      <c r="H10" s="13">
        <v>23.04</v>
      </c>
      <c r="I10" s="13">
        <v>23.74</v>
      </c>
      <c r="J10" s="6" t="s">
        <v>120</v>
      </c>
    </row>
    <row r="11" spans="1:10" x14ac:dyDescent="0.3">
      <c r="A11" s="6" t="s">
        <v>118</v>
      </c>
      <c r="B11" s="6" t="s">
        <v>119</v>
      </c>
      <c r="C11" s="6" t="s">
        <v>5</v>
      </c>
      <c r="D11" s="6" t="s">
        <v>8</v>
      </c>
      <c r="E11" s="6" t="s">
        <v>98</v>
      </c>
      <c r="F11" s="13">
        <v>22.39</v>
      </c>
      <c r="G11" s="13">
        <v>23.03</v>
      </c>
      <c r="H11" s="13">
        <v>22.79</v>
      </c>
      <c r="I11" s="13">
        <v>23.46</v>
      </c>
      <c r="J11" s="6" t="s">
        <v>120</v>
      </c>
    </row>
    <row r="12" spans="1:10" x14ac:dyDescent="0.3">
      <c r="A12" s="6" t="s">
        <v>118</v>
      </c>
      <c r="B12" s="6" t="s">
        <v>119</v>
      </c>
      <c r="C12" s="6" t="s">
        <v>5</v>
      </c>
      <c r="D12" s="6" t="s">
        <v>8</v>
      </c>
      <c r="E12" s="6" t="s">
        <v>99</v>
      </c>
      <c r="F12" s="13">
        <v>22.89</v>
      </c>
      <c r="G12" s="13">
        <v>23.59</v>
      </c>
      <c r="H12" s="13">
        <v>23.26</v>
      </c>
      <c r="I12" s="13">
        <v>23.99</v>
      </c>
      <c r="J12" s="6" t="s">
        <v>120</v>
      </c>
    </row>
    <row r="13" spans="1:10" x14ac:dyDescent="0.3">
      <c r="A13" s="6" t="s">
        <v>118</v>
      </c>
      <c r="B13" s="6" t="s">
        <v>119</v>
      </c>
      <c r="C13" s="6" t="s">
        <v>5</v>
      </c>
      <c r="D13" s="6" t="s">
        <v>8</v>
      </c>
      <c r="E13" s="6" t="s">
        <v>100</v>
      </c>
      <c r="F13" s="13">
        <v>23.35</v>
      </c>
      <c r="G13" s="13">
        <v>24.12</v>
      </c>
      <c r="H13" s="13">
        <v>23.74</v>
      </c>
      <c r="I13" s="13">
        <v>24.46</v>
      </c>
      <c r="J13" s="6" t="s">
        <v>120</v>
      </c>
    </row>
    <row r="14" spans="1:10" x14ac:dyDescent="0.3">
      <c r="A14" s="6" t="s">
        <v>118</v>
      </c>
      <c r="B14" s="6" t="s">
        <v>119</v>
      </c>
      <c r="C14" s="6" t="s">
        <v>5</v>
      </c>
      <c r="D14" s="6" t="s">
        <v>8</v>
      </c>
      <c r="E14" s="6" t="s">
        <v>101</v>
      </c>
      <c r="F14" s="13">
        <v>23.7</v>
      </c>
      <c r="G14" s="13">
        <v>24.41</v>
      </c>
      <c r="H14" s="13">
        <v>24.15</v>
      </c>
      <c r="I14" s="13">
        <v>24.89</v>
      </c>
      <c r="J14" s="6" t="s">
        <v>120</v>
      </c>
    </row>
    <row r="15" spans="1:10" x14ac:dyDescent="0.3">
      <c r="A15" s="6" t="s">
        <v>118</v>
      </c>
      <c r="B15" s="6" t="s">
        <v>119</v>
      </c>
      <c r="C15" s="6" t="s">
        <v>5</v>
      </c>
      <c r="D15" s="6" t="s">
        <v>8</v>
      </c>
      <c r="E15" s="6" t="s">
        <v>102</v>
      </c>
      <c r="F15" s="13">
        <v>23.76</v>
      </c>
      <c r="G15" s="13">
        <v>24.43</v>
      </c>
      <c r="H15" s="13">
        <v>24.1</v>
      </c>
      <c r="I15" s="13">
        <v>24.95</v>
      </c>
      <c r="J15" s="6" t="s">
        <v>120</v>
      </c>
    </row>
    <row r="16" spans="1:10" x14ac:dyDescent="0.3">
      <c r="A16" s="6" t="s">
        <v>118</v>
      </c>
      <c r="B16" s="6" t="s">
        <v>119</v>
      </c>
      <c r="C16" s="6" t="s">
        <v>5</v>
      </c>
      <c r="D16" s="6" t="s">
        <v>8</v>
      </c>
      <c r="E16" s="6" t="s">
        <v>103</v>
      </c>
      <c r="F16" s="13">
        <v>23.95</v>
      </c>
      <c r="G16" s="13">
        <v>24.71</v>
      </c>
      <c r="H16" s="13">
        <v>24.41</v>
      </c>
      <c r="I16" s="13">
        <v>25.09</v>
      </c>
      <c r="J16" s="6" t="s">
        <v>120</v>
      </c>
    </row>
    <row r="17" spans="1:10" x14ac:dyDescent="0.3">
      <c r="A17" s="6" t="s">
        <v>118</v>
      </c>
      <c r="B17" s="6" t="s">
        <v>119</v>
      </c>
      <c r="C17" s="6" t="s">
        <v>5</v>
      </c>
      <c r="D17" s="6" t="s">
        <v>9</v>
      </c>
      <c r="E17" s="6" t="s">
        <v>92</v>
      </c>
      <c r="F17" s="13">
        <v>24.76</v>
      </c>
      <c r="G17" s="13">
        <v>25.88</v>
      </c>
      <c r="H17" s="13">
        <v>25.35</v>
      </c>
      <c r="I17" s="13">
        <v>26.62</v>
      </c>
      <c r="J17" s="6" t="s">
        <v>120</v>
      </c>
    </row>
    <row r="18" spans="1:10" x14ac:dyDescent="0.3">
      <c r="A18" s="6" t="s">
        <v>118</v>
      </c>
      <c r="B18" s="6" t="s">
        <v>119</v>
      </c>
      <c r="C18" s="6" t="s">
        <v>5</v>
      </c>
      <c r="D18" s="6" t="s">
        <v>9</v>
      </c>
      <c r="E18" s="6" t="s">
        <v>93</v>
      </c>
      <c r="F18" s="13">
        <v>25.12</v>
      </c>
      <c r="G18" s="13">
        <v>26.33</v>
      </c>
      <c r="H18" s="13">
        <v>25.78</v>
      </c>
      <c r="I18" s="13">
        <v>27.34</v>
      </c>
      <c r="J18" s="6" t="s">
        <v>120</v>
      </c>
    </row>
    <row r="19" spans="1:10" x14ac:dyDescent="0.3">
      <c r="A19" s="6" t="s">
        <v>118</v>
      </c>
      <c r="B19" s="6" t="s">
        <v>119</v>
      </c>
      <c r="C19" s="6" t="s">
        <v>5</v>
      </c>
      <c r="D19" s="6" t="s">
        <v>9</v>
      </c>
      <c r="E19" s="6" t="s">
        <v>94</v>
      </c>
      <c r="F19" s="13">
        <v>24.42</v>
      </c>
      <c r="G19" s="13">
        <v>25.47</v>
      </c>
      <c r="H19" s="13">
        <v>25.03</v>
      </c>
      <c r="I19" s="13">
        <v>26.01</v>
      </c>
      <c r="J19" s="6" t="s">
        <v>120</v>
      </c>
    </row>
    <row r="20" spans="1:10" x14ac:dyDescent="0.3">
      <c r="A20" s="6" t="s">
        <v>118</v>
      </c>
      <c r="B20" s="6" t="s">
        <v>119</v>
      </c>
      <c r="C20" s="6" t="s">
        <v>5</v>
      </c>
      <c r="D20" s="6" t="s">
        <v>9</v>
      </c>
      <c r="E20" s="6" t="s">
        <v>95</v>
      </c>
      <c r="F20" s="13">
        <v>23.69</v>
      </c>
      <c r="G20" s="13">
        <v>24.73</v>
      </c>
      <c r="H20" s="13">
        <v>24.52</v>
      </c>
      <c r="I20" s="13">
        <v>25.23</v>
      </c>
      <c r="J20" s="6" t="s">
        <v>120</v>
      </c>
    </row>
    <row r="21" spans="1:10" x14ac:dyDescent="0.3">
      <c r="A21" s="6" t="s">
        <v>118</v>
      </c>
      <c r="B21" s="6" t="s">
        <v>119</v>
      </c>
      <c r="C21" s="6" t="s">
        <v>5</v>
      </c>
      <c r="D21" s="6" t="s">
        <v>9</v>
      </c>
      <c r="E21" s="6" t="s">
        <v>96</v>
      </c>
      <c r="F21" s="13">
        <v>23.2</v>
      </c>
      <c r="G21" s="13">
        <v>24.18</v>
      </c>
      <c r="H21" s="13">
        <v>23.79</v>
      </c>
      <c r="I21" s="13">
        <v>24.88</v>
      </c>
      <c r="J21" s="6" t="s">
        <v>120</v>
      </c>
    </row>
    <row r="22" spans="1:10" x14ac:dyDescent="0.3">
      <c r="A22" s="6" t="s">
        <v>118</v>
      </c>
      <c r="B22" s="6" t="s">
        <v>119</v>
      </c>
      <c r="C22" s="6" t="s">
        <v>5</v>
      </c>
      <c r="D22" s="6" t="s">
        <v>9</v>
      </c>
      <c r="E22" s="6" t="s">
        <v>97</v>
      </c>
      <c r="F22" s="13">
        <v>22.61</v>
      </c>
      <c r="G22" s="13">
        <v>23.65</v>
      </c>
      <c r="H22" s="13">
        <v>23.3</v>
      </c>
      <c r="I22" s="13">
        <v>24.42</v>
      </c>
      <c r="J22" s="6" t="s">
        <v>120</v>
      </c>
    </row>
    <row r="23" spans="1:10" x14ac:dyDescent="0.3">
      <c r="A23" s="6" t="s">
        <v>118</v>
      </c>
      <c r="B23" s="6" t="s">
        <v>119</v>
      </c>
      <c r="C23" s="6" t="s">
        <v>5</v>
      </c>
      <c r="D23" s="6" t="s">
        <v>9</v>
      </c>
      <c r="E23" s="6" t="s">
        <v>98</v>
      </c>
      <c r="F23" s="13">
        <v>22.39</v>
      </c>
      <c r="G23" s="13">
        <v>23.37</v>
      </c>
      <c r="H23" s="13">
        <v>23</v>
      </c>
      <c r="I23" s="13">
        <v>23.93</v>
      </c>
      <c r="J23" s="6" t="s">
        <v>120</v>
      </c>
    </row>
    <row r="24" spans="1:10" x14ac:dyDescent="0.3">
      <c r="A24" s="6" t="s">
        <v>118</v>
      </c>
      <c r="B24" s="6" t="s">
        <v>119</v>
      </c>
      <c r="C24" s="6" t="s">
        <v>5</v>
      </c>
      <c r="D24" s="6" t="s">
        <v>9</v>
      </c>
      <c r="E24" s="6" t="s">
        <v>99</v>
      </c>
      <c r="F24" s="13">
        <v>22.89</v>
      </c>
      <c r="G24" s="13">
        <v>23.9</v>
      </c>
      <c r="H24" s="13">
        <v>23.52</v>
      </c>
      <c r="I24" s="13">
        <v>24.47</v>
      </c>
      <c r="J24" s="6" t="s">
        <v>120</v>
      </c>
    </row>
    <row r="25" spans="1:10" x14ac:dyDescent="0.3">
      <c r="A25" s="6" t="s">
        <v>118</v>
      </c>
      <c r="B25" s="6" t="s">
        <v>119</v>
      </c>
      <c r="C25" s="6" t="s">
        <v>5</v>
      </c>
      <c r="D25" s="6" t="s">
        <v>9</v>
      </c>
      <c r="E25" s="6" t="s">
        <v>100</v>
      </c>
      <c r="F25" s="13">
        <v>23.35</v>
      </c>
      <c r="G25" s="13">
        <v>24.5</v>
      </c>
      <c r="H25" s="13">
        <v>24.15</v>
      </c>
      <c r="I25" s="13">
        <v>25.02</v>
      </c>
      <c r="J25" s="6" t="s">
        <v>120</v>
      </c>
    </row>
    <row r="26" spans="1:10" x14ac:dyDescent="0.3">
      <c r="A26" s="6" t="s">
        <v>118</v>
      </c>
      <c r="B26" s="6" t="s">
        <v>119</v>
      </c>
      <c r="C26" s="6" t="s">
        <v>5</v>
      </c>
      <c r="D26" s="6" t="s">
        <v>9</v>
      </c>
      <c r="E26" s="6" t="s">
        <v>101</v>
      </c>
      <c r="F26" s="13">
        <v>23.7</v>
      </c>
      <c r="G26" s="13">
        <v>24.77</v>
      </c>
      <c r="H26" s="13">
        <v>24.55</v>
      </c>
      <c r="I26" s="13">
        <v>25.45</v>
      </c>
      <c r="J26" s="6" t="s">
        <v>120</v>
      </c>
    </row>
    <row r="27" spans="1:10" x14ac:dyDescent="0.3">
      <c r="A27" s="6" t="s">
        <v>118</v>
      </c>
      <c r="B27" s="6" t="s">
        <v>119</v>
      </c>
      <c r="C27" s="6" t="s">
        <v>5</v>
      </c>
      <c r="D27" s="6" t="s">
        <v>9</v>
      </c>
      <c r="E27" s="6" t="s">
        <v>102</v>
      </c>
      <c r="F27" s="13">
        <v>23.76</v>
      </c>
      <c r="G27" s="13">
        <v>24.72</v>
      </c>
      <c r="H27" s="13">
        <v>24.37</v>
      </c>
      <c r="I27" s="13">
        <v>25.46</v>
      </c>
      <c r="J27" s="6" t="s">
        <v>120</v>
      </c>
    </row>
    <row r="28" spans="1:10" x14ac:dyDescent="0.3">
      <c r="A28" s="6" t="s">
        <v>118</v>
      </c>
      <c r="B28" s="6" t="s">
        <v>119</v>
      </c>
      <c r="C28" s="6" t="s">
        <v>5</v>
      </c>
      <c r="D28" s="6" t="s">
        <v>9</v>
      </c>
      <c r="E28" s="6" t="s">
        <v>103</v>
      </c>
      <c r="F28" s="13">
        <v>23.95</v>
      </c>
      <c r="G28" s="13">
        <v>25.07</v>
      </c>
      <c r="H28" s="13">
        <v>24.82</v>
      </c>
      <c r="I28" s="13">
        <v>25.75</v>
      </c>
      <c r="J28" s="6" t="s">
        <v>120</v>
      </c>
    </row>
    <row r="29" spans="1:10" x14ac:dyDescent="0.3">
      <c r="A29" s="6" t="s">
        <v>118</v>
      </c>
      <c r="B29" s="6" t="s">
        <v>119</v>
      </c>
      <c r="C29" s="6" t="s">
        <v>5</v>
      </c>
      <c r="D29" s="6" t="s">
        <v>10</v>
      </c>
      <c r="E29" s="6" t="s">
        <v>92</v>
      </c>
      <c r="F29" s="13">
        <v>24.76</v>
      </c>
      <c r="G29" s="13">
        <v>25.85</v>
      </c>
      <c r="H29" s="13">
        <v>25.35</v>
      </c>
      <c r="I29" s="13">
        <v>26.91</v>
      </c>
      <c r="J29" s="6" t="s">
        <v>120</v>
      </c>
    </row>
    <row r="30" spans="1:10" x14ac:dyDescent="0.3">
      <c r="A30" s="6" t="s">
        <v>118</v>
      </c>
      <c r="B30" s="6" t="s">
        <v>119</v>
      </c>
      <c r="C30" s="6" t="s">
        <v>5</v>
      </c>
      <c r="D30" s="6" t="s">
        <v>10</v>
      </c>
      <c r="E30" s="6" t="s">
        <v>93</v>
      </c>
      <c r="F30" s="13">
        <v>25.12</v>
      </c>
      <c r="G30" s="13">
        <v>26.29</v>
      </c>
      <c r="H30" s="13">
        <v>25.73</v>
      </c>
      <c r="I30" s="13">
        <v>27.56</v>
      </c>
      <c r="J30" s="6" t="s">
        <v>120</v>
      </c>
    </row>
    <row r="31" spans="1:10" x14ac:dyDescent="0.3">
      <c r="A31" s="6" t="s">
        <v>118</v>
      </c>
      <c r="B31" s="6" t="s">
        <v>119</v>
      </c>
      <c r="C31" s="6" t="s">
        <v>5</v>
      </c>
      <c r="D31" s="6" t="s">
        <v>10</v>
      </c>
      <c r="E31" s="6" t="s">
        <v>94</v>
      </c>
      <c r="F31" s="13">
        <v>24.42</v>
      </c>
      <c r="G31" s="13">
        <v>25.62</v>
      </c>
      <c r="H31" s="13">
        <v>24.9</v>
      </c>
      <c r="I31" s="13">
        <v>26.24</v>
      </c>
      <c r="J31" s="6" t="s">
        <v>120</v>
      </c>
    </row>
    <row r="32" spans="1:10" x14ac:dyDescent="0.3">
      <c r="A32" s="6" t="s">
        <v>118</v>
      </c>
      <c r="B32" s="6" t="s">
        <v>119</v>
      </c>
      <c r="C32" s="6" t="s">
        <v>5</v>
      </c>
      <c r="D32" s="6" t="s">
        <v>10</v>
      </c>
      <c r="E32" s="6" t="s">
        <v>95</v>
      </c>
      <c r="F32" s="13">
        <v>23.69</v>
      </c>
      <c r="G32" s="13">
        <v>24.75</v>
      </c>
      <c r="H32" s="13">
        <v>24.11</v>
      </c>
      <c r="I32" s="13">
        <v>25.24</v>
      </c>
      <c r="J32" s="6" t="s">
        <v>120</v>
      </c>
    </row>
    <row r="33" spans="1:10" x14ac:dyDescent="0.3">
      <c r="A33" s="6" t="s">
        <v>118</v>
      </c>
      <c r="B33" s="6" t="s">
        <v>119</v>
      </c>
      <c r="C33" s="6" t="s">
        <v>5</v>
      </c>
      <c r="D33" s="6" t="s">
        <v>10</v>
      </c>
      <c r="E33" s="6" t="s">
        <v>96</v>
      </c>
      <c r="F33" s="13">
        <v>23.2</v>
      </c>
      <c r="G33" s="13">
        <v>24.3</v>
      </c>
      <c r="H33" s="13">
        <v>23.83</v>
      </c>
      <c r="I33" s="13">
        <v>25</v>
      </c>
      <c r="J33" s="6" t="s">
        <v>120</v>
      </c>
    </row>
    <row r="34" spans="1:10" x14ac:dyDescent="0.3">
      <c r="A34" s="6" t="s">
        <v>118</v>
      </c>
      <c r="B34" s="6" t="s">
        <v>119</v>
      </c>
      <c r="C34" s="6" t="s">
        <v>5</v>
      </c>
      <c r="D34" s="6" t="s">
        <v>10</v>
      </c>
      <c r="E34" s="6" t="s">
        <v>97</v>
      </c>
      <c r="F34" s="13">
        <v>22.61</v>
      </c>
      <c r="G34" s="13">
        <v>23.73</v>
      </c>
      <c r="H34" s="13">
        <v>23.34</v>
      </c>
      <c r="I34" s="13">
        <v>24.39</v>
      </c>
      <c r="J34" s="6" t="s">
        <v>120</v>
      </c>
    </row>
    <row r="35" spans="1:10" x14ac:dyDescent="0.3">
      <c r="A35" s="6" t="s">
        <v>118</v>
      </c>
      <c r="B35" s="6" t="s">
        <v>119</v>
      </c>
      <c r="C35" s="6" t="s">
        <v>5</v>
      </c>
      <c r="D35" s="6" t="s">
        <v>10</v>
      </c>
      <c r="E35" s="6" t="s">
        <v>98</v>
      </c>
      <c r="F35" s="13">
        <v>22.39</v>
      </c>
      <c r="G35" s="13">
        <v>23.3</v>
      </c>
      <c r="H35" s="13">
        <v>22.77</v>
      </c>
      <c r="I35" s="13">
        <v>24.06</v>
      </c>
      <c r="J35" s="6" t="s">
        <v>120</v>
      </c>
    </row>
    <row r="36" spans="1:10" x14ac:dyDescent="0.3">
      <c r="A36" s="6" t="s">
        <v>118</v>
      </c>
      <c r="B36" s="6" t="s">
        <v>119</v>
      </c>
      <c r="C36" s="6" t="s">
        <v>5</v>
      </c>
      <c r="D36" s="6" t="s">
        <v>10</v>
      </c>
      <c r="E36" s="6" t="s">
        <v>99</v>
      </c>
      <c r="F36" s="13">
        <v>22.89</v>
      </c>
      <c r="G36" s="13">
        <v>23.92</v>
      </c>
      <c r="H36" s="13">
        <v>23.2</v>
      </c>
      <c r="I36" s="13">
        <v>24.68</v>
      </c>
      <c r="J36" s="6" t="s">
        <v>120</v>
      </c>
    </row>
    <row r="37" spans="1:10" x14ac:dyDescent="0.3">
      <c r="A37" s="6" t="s">
        <v>118</v>
      </c>
      <c r="B37" s="6" t="s">
        <v>119</v>
      </c>
      <c r="C37" s="6" t="s">
        <v>5</v>
      </c>
      <c r="D37" s="6" t="s">
        <v>10</v>
      </c>
      <c r="E37" s="6" t="s">
        <v>100</v>
      </c>
      <c r="F37" s="13">
        <v>23.35</v>
      </c>
      <c r="G37" s="13">
        <v>24.44</v>
      </c>
      <c r="H37" s="13">
        <v>23.89</v>
      </c>
      <c r="I37" s="13">
        <v>25.13</v>
      </c>
      <c r="J37" s="6" t="s">
        <v>120</v>
      </c>
    </row>
    <row r="38" spans="1:10" x14ac:dyDescent="0.3">
      <c r="A38" s="6" t="s">
        <v>118</v>
      </c>
      <c r="B38" s="6" t="s">
        <v>119</v>
      </c>
      <c r="C38" s="6" t="s">
        <v>5</v>
      </c>
      <c r="D38" s="6" t="s">
        <v>10</v>
      </c>
      <c r="E38" s="6" t="s">
        <v>101</v>
      </c>
      <c r="F38" s="13">
        <v>23.7</v>
      </c>
      <c r="G38" s="13">
        <v>24.67</v>
      </c>
      <c r="H38" s="13">
        <v>24.16</v>
      </c>
      <c r="I38" s="13">
        <v>25.55</v>
      </c>
      <c r="J38" s="6" t="s">
        <v>120</v>
      </c>
    </row>
    <row r="39" spans="1:10" x14ac:dyDescent="0.3">
      <c r="A39" s="6" t="s">
        <v>118</v>
      </c>
      <c r="B39" s="6" t="s">
        <v>119</v>
      </c>
      <c r="C39" s="6" t="s">
        <v>5</v>
      </c>
      <c r="D39" s="6" t="s">
        <v>10</v>
      </c>
      <c r="E39" s="6" t="s">
        <v>102</v>
      </c>
      <c r="F39" s="13">
        <v>23.76</v>
      </c>
      <c r="G39" s="13">
        <v>24.74</v>
      </c>
      <c r="H39" s="13">
        <v>24.19</v>
      </c>
      <c r="I39" s="13">
        <v>25.65</v>
      </c>
      <c r="J39" s="6" t="s">
        <v>120</v>
      </c>
    </row>
    <row r="40" spans="1:10" x14ac:dyDescent="0.3">
      <c r="A40" s="6" t="s">
        <v>118</v>
      </c>
      <c r="B40" s="6" t="s">
        <v>119</v>
      </c>
      <c r="C40" s="6" t="s">
        <v>5</v>
      </c>
      <c r="D40" s="6" t="s">
        <v>10</v>
      </c>
      <c r="E40" s="6" t="s">
        <v>103</v>
      </c>
      <c r="F40" s="13">
        <v>23.95</v>
      </c>
      <c r="G40" s="13">
        <v>25.04</v>
      </c>
      <c r="H40" s="13">
        <v>24.59</v>
      </c>
      <c r="I40" s="13">
        <v>25.96</v>
      </c>
      <c r="J40" s="6" t="s">
        <v>120</v>
      </c>
    </row>
    <row r="41" spans="1:10" x14ac:dyDescent="0.3">
      <c r="A41" s="6" t="s">
        <v>118</v>
      </c>
      <c r="B41" s="6" t="s">
        <v>119</v>
      </c>
      <c r="C41" s="6" t="s">
        <v>6</v>
      </c>
      <c r="D41" s="6" t="s">
        <v>8</v>
      </c>
      <c r="E41" s="6" t="s">
        <v>92</v>
      </c>
      <c r="F41" s="13">
        <v>24.76</v>
      </c>
      <c r="G41" s="13">
        <v>25.5</v>
      </c>
      <c r="H41" s="13">
        <v>25.17</v>
      </c>
      <c r="I41" s="13">
        <v>25.79</v>
      </c>
      <c r="J41" s="6" t="s">
        <v>120</v>
      </c>
    </row>
    <row r="42" spans="1:10" x14ac:dyDescent="0.3">
      <c r="A42" s="6" t="s">
        <v>118</v>
      </c>
      <c r="B42" s="6" t="s">
        <v>119</v>
      </c>
      <c r="C42" s="6" t="s">
        <v>6</v>
      </c>
      <c r="D42" s="6" t="s">
        <v>8</v>
      </c>
      <c r="E42" s="6" t="s">
        <v>93</v>
      </c>
      <c r="F42" s="13">
        <v>25.12</v>
      </c>
      <c r="G42" s="13">
        <v>25.94</v>
      </c>
      <c r="H42" s="13">
        <v>25.65</v>
      </c>
      <c r="I42" s="13">
        <v>26.59</v>
      </c>
      <c r="J42" s="6" t="s">
        <v>120</v>
      </c>
    </row>
    <row r="43" spans="1:10" x14ac:dyDescent="0.3">
      <c r="A43" s="6" t="s">
        <v>118</v>
      </c>
      <c r="B43" s="6" t="s">
        <v>119</v>
      </c>
      <c r="C43" s="6" t="s">
        <v>6</v>
      </c>
      <c r="D43" s="6" t="s">
        <v>8</v>
      </c>
      <c r="E43" s="6" t="s">
        <v>94</v>
      </c>
      <c r="F43" s="13">
        <v>24.42</v>
      </c>
      <c r="G43" s="13">
        <v>25.22</v>
      </c>
      <c r="H43" s="13">
        <v>24.96</v>
      </c>
      <c r="I43" s="13">
        <v>25.61</v>
      </c>
      <c r="J43" s="6" t="s">
        <v>120</v>
      </c>
    </row>
    <row r="44" spans="1:10" x14ac:dyDescent="0.3">
      <c r="A44" s="6" t="s">
        <v>118</v>
      </c>
      <c r="B44" s="6" t="s">
        <v>119</v>
      </c>
      <c r="C44" s="6" t="s">
        <v>6</v>
      </c>
      <c r="D44" s="6" t="s">
        <v>8</v>
      </c>
      <c r="E44" s="6" t="s">
        <v>95</v>
      </c>
      <c r="F44" s="13">
        <v>23.69</v>
      </c>
      <c r="G44" s="13">
        <v>24.37</v>
      </c>
      <c r="H44" s="13">
        <v>24.09</v>
      </c>
      <c r="I44" s="13">
        <v>24.62</v>
      </c>
      <c r="J44" s="6" t="s">
        <v>120</v>
      </c>
    </row>
    <row r="45" spans="1:10" x14ac:dyDescent="0.3">
      <c r="A45" s="6" t="s">
        <v>118</v>
      </c>
      <c r="B45" s="6" t="s">
        <v>119</v>
      </c>
      <c r="C45" s="6" t="s">
        <v>6</v>
      </c>
      <c r="D45" s="6" t="s">
        <v>8</v>
      </c>
      <c r="E45" s="6" t="s">
        <v>96</v>
      </c>
      <c r="F45" s="13">
        <v>23.2</v>
      </c>
      <c r="G45" s="13">
        <v>23.91</v>
      </c>
      <c r="H45" s="13">
        <v>23.48</v>
      </c>
      <c r="I45" s="13">
        <v>24.2</v>
      </c>
      <c r="J45" s="6" t="s">
        <v>120</v>
      </c>
    </row>
    <row r="46" spans="1:10" x14ac:dyDescent="0.3">
      <c r="A46" s="6" t="s">
        <v>118</v>
      </c>
      <c r="B46" s="6" t="s">
        <v>119</v>
      </c>
      <c r="C46" s="6" t="s">
        <v>6</v>
      </c>
      <c r="D46" s="6" t="s">
        <v>8</v>
      </c>
      <c r="E46" s="6" t="s">
        <v>97</v>
      </c>
      <c r="F46" s="13">
        <v>22.61</v>
      </c>
      <c r="G46" s="13">
        <v>23.38</v>
      </c>
      <c r="H46" s="13">
        <v>23.12</v>
      </c>
      <c r="I46" s="13">
        <v>23.67</v>
      </c>
      <c r="J46" s="6" t="s">
        <v>120</v>
      </c>
    </row>
    <row r="47" spans="1:10" x14ac:dyDescent="0.3">
      <c r="A47" s="6" t="s">
        <v>118</v>
      </c>
      <c r="B47" s="6" t="s">
        <v>119</v>
      </c>
      <c r="C47" s="6" t="s">
        <v>6</v>
      </c>
      <c r="D47" s="6" t="s">
        <v>8</v>
      </c>
      <c r="E47" s="6" t="s">
        <v>98</v>
      </c>
      <c r="F47" s="13">
        <v>22.39</v>
      </c>
      <c r="G47" s="13">
        <v>23.06</v>
      </c>
      <c r="H47" s="13">
        <v>22.83</v>
      </c>
      <c r="I47" s="13">
        <v>23.32</v>
      </c>
      <c r="J47" s="6" t="s">
        <v>120</v>
      </c>
    </row>
    <row r="48" spans="1:10" x14ac:dyDescent="0.3">
      <c r="A48" s="6" t="s">
        <v>118</v>
      </c>
      <c r="B48" s="6" t="s">
        <v>119</v>
      </c>
      <c r="C48" s="6" t="s">
        <v>6</v>
      </c>
      <c r="D48" s="6" t="s">
        <v>8</v>
      </c>
      <c r="E48" s="6" t="s">
        <v>99</v>
      </c>
      <c r="F48" s="13">
        <v>22.89</v>
      </c>
      <c r="G48" s="13">
        <v>23.6</v>
      </c>
      <c r="H48" s="13">
        <v>23.42</v>
      </c>
      <c r="I48" s="13">
        <v>23.89</v>
      </c>
      <c r="J48" s="6" t="s">
        <v>120</v>
      </c>
    </row>
    <row r="49" spans="1:10" x14ac:dyDescent="0.3">
      <c r="A49" s="6" t="s">
        <v>118</v>
      </c>
      <c r="B49" s="6" t="s">
        <v>119</v>
      </c>
      <c r="C49" s="6" t="s">
        <v>6</v>
      </c>
      <c r="D49" s="6" t="s">
        <v>8</v>
      </c>
      <c r="E49" s="6" t="s">
        <v>100</v>
      </c>
      <c r="F49" s="13">
        <v>23.35</v>
      </c>
      <c r="G49" s="13">
        <v>24.16</v>
      </c>
      <c r="H49" s="13">
        <v>23.9</v>
      </c>
      <c r="I49" s="13">
        <v>24.41</v>
      </c>
      <c r="J49" s="6" t="s">
        <v>120</v>
      </c>
    </row>
    <row r="50" spans="1:10" x14ac:dyDescent="0.3">
      <c r="A50" s="6" t="s">
        <v>118</v>
      </c>
      <c r="B50" s="6" t="s">
        <v>119</v>
      </c>
      <c r="C50" s="6" t="s">
        <v>6</v>
      </c>
      <c r="D50" s="6" t="s">
        <v>8</v>
      </c>
      <c r="E50" s="6" t="s">
        <v>101</v>
      </c>
      <c r="F50" s="13">
        <v>23.7</v>
      </c>
      <c r="G50" s="13">
        <v>24.42</v>
      </c>
      <c r="H50" s="13">
        <v>24.24</v>
      </c>
      <c r="I50" s="13">
        <v>24.78</v>
      </c>
      <c r="J50" s="6" t="s">
        <v>120</v>
      </c>
    </row>
    <row r="51" spans="1:10" x14ac:dyDescent="0.3">
      <c r="A51" s="6" t="s">
        <v>118</v>
      </c>
      <c r="B51" s="6" t="s">
        <v>119</v>
      </c>
      <c r="C51" s="6" t="s">
        <v>6</v>
      </c>
      <c r="D51" s="6" t="s">
        <v>8</v>
      </c>
      <c r="E51" s="6" t="s">
        <v>102</v>
      </c>
      <c r="F51" s="13">
        <v>23.76</v>
      </c>
      <c r="G51" s="13">
        <v>24.47</v>
      </c>
      <c r="H51" s="13">
        <v>24.26</v>
      </c>
      <c r="I51" s="13">
        <v>24.85</v>
      </c>
      <c r="J51" s="6" t="s">
        <v>120</v>
      </c>
    </row>
    <row r="52" spans="1:10" x14ac:dyDescent="0.3">
      <c r="A52" s="6" t="s">
        <v>118</v>
      </c>
      <c r="B52" s="6" t="s">
        <v>119</v>
      </c>
      <c r="C52" s="6" t="s">
        <v>6</v>
      </c>
      <c r="D52" s="6" t="s">
        <v>8</v>
      </c>
      <c r="E52" s="6" t="s">
        <v>103</v>
      </c>
      <c r="F52" s="13">
        <v>23.95</v>
      </c>
      <c r="G52" s="13">
        <v>24.73</v>
      </c>
      <c r="H52" s="13">
        <v>24.35</v>
      </c>
      <c r="I52" s="13">
        <v>25.1</v>
      </c>
      <c r="J52" s="6" t="s">
        <v>120</v>
      </c>
    </row>
    <row r="53" spans="1:10" x14ac:dyDescent="0.3">
      <c r="A53" s="6" t="s">
        <v>118</v>
      </c>
      <c r="B53" s="6" t="s">
        <v>119</v>
      </c>
      <c r="C53" s="6" t="s">
        <v>6</v>
      </c>
      <c r="D53" s="6" t="s">
        <v>9</v>
      </c>
      <c r="E53" s="6" t="s">
        <v>92</v>
      </c>
      <c r="F53" s="13">
        <v>24.76</v>
      </c>
      <c r="G53" s="13">
        <v>26.17</v>
      </c>
      <c r="H53" s="13">
        <v>25.67</v>
      </c>
      <c r="I53" s="13">
        <v>27.15</v>
      </c>
      <c r="J53" s="6" t="s">
        <v>120</v>
      </c>
    </row>
    <row r="54" spans="1:10" x14ac:dyDescent="0.3">
      <c r="A54" s="6" t="s">
        <v>118</v>
      </c>
      <c r="B54" s="6" t="s">
        <v>119</v>
      </c>
      <c r="C54" s="6" t="s">
        <v>6</v>
      </c>
      <c r="D54" s="6" t="s">
        <v>9</v>
      </c>
      <c r="E54" s="6" t="s">
        <v>93</v>
      </c>
      <c r="F54" s="13">
        <v>25.12</v>
      </c>
      <c r="G54" s="13">
        <v>26.74</v>
      </c>
      <c r="H54" s="13">
        <v>26.31</v>
      </c>
      <c r="I54" s="13">
        <v>27.82</v>
      </c>
      <c r="J54" s="6" t="s">
        <v>120</v>
      </c>
    </row>
    <row r="55" spans="1:10" x14ac:dyDescent="0.3">
      <c r="A55" s="6" t="s">
        <v>118</v>
      </c>
      <c r="B55" s="6" t="s">
        <v>119</v>
      </c>
      <c r="C55" s="6" t="s">
        <v>6</v>
      </c>
      <c r="D55" s="6" t="s">
        <v>9</v>
      </c>
      <c r="E55" s="6" t="s">
        <v>94</v>
      </c>
      <c r="F55" s="13">
        <v>24.42</v>
      </c>
      <c r="G55" s="13">
        <v>26.14</v>
      </c>
      <c r="H55" s="13">
        <v>25.71</v>
      </c>
      <c r="I55" s="13">
        <v>26.95</v>
      </c>
      <c r="J55" s="6" t="s">
        <v>120</v>
      </c>
    </row>
    <row r="56" spans="1:10" x14ac:dyDescent="0.3">
      <c r="A56" s="6" t="s">
        <v>118</v>
      </c>
      <c r="B56" s="6" t="s">
        <v>119</v>
      </c>
      <c r="C56" s="6" t="s">
        <v>6</v>
      </c>
      <c r="D56" s="6" t="s">
        <v>9</v>
      </c>
      <c r="E56" s="6" t="s">
        <v>95</v>
      </c>
      <c r="F56" s="13">
        <v>23.69</v>
      </c>
      <c r="G56" s="13">
        <v>25.11</v>
      </c>
      <c r="H56" s="13">
        <v>24.69</v>
      </c>
      <c r="I56" s="13">
        <v>25.78</v>
      </c>
      <c r="J56" s="6" t="s">
        <v>120</v>
      </c>
    </row>
    <row r="57" spans="1:10" x14ac:dyDescent="0.3">
      <c r="A57" s="6" t="s">
        <v>118</v>
      </c>
      <c r="B57" s="6" t="s">
        <v>119</v>
      </c>
      <c r="C57" s="6" t="s">
        <v>6</v>
      </c>
      <c r="D57" s="6" t="s">
        <v>9</v>
      </c>
      <c r="E57" s="6" t="s">
        <v>96</v>
      </c>
      <c r="F57" s="13">
        <v>23.2</v>
      </c>
      <c r="G57" s="13">
        <v>24.49</v>
      </c>
      <c r="H57" s="13">
        <v>23.92</v>
      </c>
      <c r="I57" s="13">
        <v>25.16</v>
      </c>
      <c r="J57" s="6" t="s">
        <v>120</v>
      </c>
    </row>
    <row r="58" spans="1:10" x14ac:dyDescent="0.3">
      <c r="A58" s="6" t="s">
        <v>118</v>
      </c>
      <c r="B58" s="6" t="s">
        <v>119</v>
      </c>
      <c r="C58" s="6" t="s">
        <v>6</v>
      </c>
      <c r="D58" s="6" t="s">
        <v>9</v>
      </c>
      <c r="E58" s="6" t="s">
        <v>97</v>
      </c>
      <c r="F58" s="13">
        <v>22.61</v>
      </c>
      <c r="G58" s="13">
        <v>23.89</v>
      </c>
      <c r="H58" s="13">
        <v>23.46</v>
      </c>
      <c r="I58" s="13">
        <v>24.65</v>
      </c>
      <c r="J58" s="6" t="s">
        <v>120</v>
      </c>
    </row>
    <row r="59" spans="1:10" x14ac:dyDescent="0.3">
      <c r="A59" s="6" t="s">
        <v>118</v>
      </c>
      <c r="B59" s="6" t="s">
        <v>119</v>
      </c>
      <c r="C59" s="6" t="s">
        <v>6</v>
      </c>
      <c r="D59" s="6" t="s">
        <v>9</v>
      </c>
      <c r="E59" s="6" t="s">
        <v>98</v>
      </c>
      <c r="F59" s="13">
        <v>22.39</v>
      </c>
      <c r="G59" s="13">
        <v>23.6</v>
      </c>
      <c r="H59" s="13">
        <v>22.98</v>
      </c>
      <c r="I59" s="13">
        <v>24.19</v>
      </c>
      <c r="J59" s="6" t="s">
        <v>120</v>
      </c>
    </row>
    <row r="60" spans="1:10" x14ac:dyDescent="0.3">
      <c r="A60" s="6" t="s">
        <v>118</v>
      </c>
      <c r="B60" s="6" t="s">
        <v>119</v>
      </c>
      <c r="C60" s="6" t="s">
        <v>6</v>
      </c>
      <c r="D60" s="6" t="s">
        <v>9</v>
      </c>
      <c r="E60" s="6" t="s">
        <v>99</v>
      </c>
      <c r="F60" s="13">
        <v>22.89</v>
      </c>
      <c r="G60" s="13">
        <v>24.15</v>
      </c>
      <c r="H60" s="13">
        <v>23.64</v>
      </c>
      <c r="I60" s="13">
        <v>24.71</v>
      </c>
      <c r="J60" s="6" t="s">
        <v>120</v>
      </c>
    </row>
    <row r="61" spans="1:10" x14ac:dyDescent="0.3">
      <c r="A61" s="6" t="s">
        <v>118</v>
      </c>
      <c r="B61" s="6" t="s">
        <v>119</v>
      </c>
      <c r="C61" s="6" t="s">
        <v>6</v>
      </c>
      <c r="D61" s="6" t="s">
        <v>9</v>
      </c>
      <c r="E61" s="6" t="s">
        <v>100</v>
      </c>
      <c r="F61" s="13">
        <v>23.35</v>
      </c>
      <c r="G61" s="13">
        <v>24.7</v>
      </c>
      <c r="H61" s="13">
        <v>24.26</v>
      </c>
      <c r="I61" s="13">
        <v>25.27</v>
      </c>
      <c r="J61" s="6" t="s">
        <v>120</v>
      </c>
    </row>
    <row r="62" spans="1:10" x14ac:dyDescent="0.3">
      <c r="A62" s="6" t="s">
        <v>118</v>
      </c>
      <c r="B62" s="6" t="s">
        <v>119</v>
      </c>
      <c r="C62" s="6" t="s">
        <v>6</v>
      </c>
      <c r="D62" s="6" t="s">
        <v>9</v>
      </c>
      <c r="E62" s="6" t="s">
        <v>101</v>
      </c>
      <c r="F62" s="13">
        <v>23.7</v>
      </c>
      <c r="G62" s="13">
        <v>25.03</v>
      </c>
      <c r="H62" s="13">
        <v>24.71</v>
      </c>
      <c r="I62" s="13">
        <v>25.7</v>
      </c>
      <c r="J62" s="6" t="s">
        <v>120</v>
      </c>
    </row>
    <row r="63" spans="1:10" x14ac:dyDescent="0.3">
      <c r="A63" s="6" t="s">
        <v>118</v>
      </c>
      <c r="B63" s="6" t="s">
        <v>119</v>
      </c>
      <c r="C63" s="6" t="s">
        <v>6</v>
      </c>
      <c r="D63" s="6" t="s">
        <v>9</v>
      </c>
      <c r="E63" s="6" t="s">
        <v>102</v>
      </c>
      <c r="F63" s="13">
        <v>23.76</v>
      </c>
      <c r="G63" s="13">
        <v>25.05</v>
      </c>
      <c r="H63" s="13">
        <v>24.51</v>
      </c>
      <c r="I63" s="13">
        <v>25.84</v>
      </c>
      <c r="J63" s="6" t="s">
        <v>120</v>
      </c>
    </row>
    <row r="64" spans="1:10" x14ac:dyDescent="0.3">
      <c r="A64" s="6" t="s">
        <v>118</v>
      </c>
      <c r="B64" s="6" t="s">
        <v>119</v>
      </c>
      <c r="C64" s="6" t="s">
        <v>6</v>
      </c>
      <c r="D64" s="6" t="s">
        <v>9</v>
      </c>
      <c r="E64" s="6" t="s">
        <v>103</v>
      </c>
      <c r="F64" s="13">
        <v>23.95</v>
      </c>
      <c r="G64" s="13">
        <v>25.39</v>
      </c>
      <c r="H64" s="13">
        <v>24.83</v>
      </c>
      <c r="I64" s="13">
        <v>26.21</v>
      </c>
      <c r="J64" s="6" t="s">
        <v>120</v>
      </c>
    </row>
    <row r="65" spans="1:10" x14ac:dyDescent="0.3">
      <c r="A65" s="6" t="s">
        <v>118</v>
      </c>
      <c r="B65" s="6" t="s">
        <v>119</v>
      </c>
      <c r="C65" s="6" t="s">
        <v>6</v>
      </c>
      <c r="D65" s="6" t="s">
        <v>10</v>
      </c>
      <c r="E65" s="6" t="s">
        <v>92</v>
      </c>
      <c r="F65" s="13">
        <v>24.76</v>
      </c>
      <c r="G65" s="13">
        <v>27.16</v>
      </c>
      <c r="H65" s="13">
        <v>26.67</v>
      </c>
      <c r="I65" s="13">
        <v>28.46</v>
      </c>
      <c r="J65" s="6" t="s">
        <v>120</v>
      </c>
    </row>
    <row r="66" spans="1:10" x14ac:dyDescent="0.3">
      <c r="A66" s="6" t="s">
        <v>118</v>
      </c>
      <c r="B66" s="6" t="s">
        <v>119</v>
      </c>
      <c r="C66" s="6" t="s">
        <v>6</v>
      </c>
      <c r="D66" s="6" t="s">
        <v>10</v>
      </c>
      <c r="E66" s="6" t="s">
        <v>93</v>
      </c>
      <c r="F66" s="13">
        <v>25.12</v>
      </c>
      <c r="G66" s="13">
        <v>27.51</v>
      </c>
      <c r="H66" s="13">
        <v>26.8</v>
      </c>
      <c r="I66" s="13">
        <v>28.95</v>
      </c>
      <c r="J66" s="6" t="s">
        <v>120</v>
      </c>
    </row>
    <row r="67" spans="1:10" x14ac:dyDescent="0.3">
      <c r="A67" s="6" t="s">
        <v>118</v>
      </c>
      <c r="B67" s="6" t="s">
        <v>119</v>
      </c>
      <c r="C67" s="6" t="s">
        <v>6</v>
      </c>
      <c r="D67" s="6" t="s">
        <v>10</v>
      </c>
      <c r="E67" s="6" t="s">
        <v>94</v>
      </c>
      <c r="F67" s="13">
        <v>24.42</v>
      </c>
      <c r="G67" s="13">
        <v>26.47</v>
      </c>
      <c r="H67" s="13">
        <v>25.79</v>
      </c>
      <c r="I67" s="13">
        <v>27.66</v>
      </c>
      <c r="J67" s="6" t="s">
        <v>120</v>
      </c>
    </row>
    <row r="68" spans="1:10" x14ac:dyDescent="0.3">
      <c r="A68" s="6" t="s">
        <v>118</v>
      </c>
      <c r="B68" s="6" t="s">
        <v>119</v>
      </c>
      <c r="C68" s="6" t="s">
        <v>6</v>
      </c>
      <c r="D68" s="6" t="s">
        <v>10</v>
      </c>
      <c r="E68" s="6" t="s">
        <v>95</v>
      </c>
      <c r="F68" s="13">
        <v>23.69</v>
      </c>
      <c r="G68" s="13">
        <v>25.7</v>
      </c>
      <c r="H68" s="13">
        <v>25.05</v>
      </c>
      <c r="I68" s="13">
        <v>26.75</v>
      </c>
      <c r="J68" s="6" t="s">
        <v>120</v>
      </c>
    </row>
    <row r="69" spans="1:10" x14ac:dyDescent="0.3">
      <c r="A69" s="6" t="s">
        <v>118</v>
      </c>
      <c r="B69" s="6" t="s">
        <v>119</v>
      </c>
      <c r="C69" s="6" t="s">
        <v>6</v>
      </c>
      <c r="D69" s="6" t="s">
        <v>10</v>
      </c>
      <c r="E69" s="6" t="s">
        <v>96</v>
      </c>
      <c r="F69" s="13">
        <v>23.2</v>
      </c>
      <c r="G69" s="13">
        <v>25.13</v>
      </c>
      <c r="H69" s="13">
        <v>24.29</v>
      </c>
      <c r="I69" s="13">
        <v>26.15</v>
      </c>
      <c r="J69" s="6" t="s">
        <v>120</v>
      </c>
    </row>
    <row r="70" spans="1:10" x14ac:dyDescent="0.3">
      <c r="A70" s="6" t="s">
        <v>118</v>
      </c>
      <c r="B70" s="6" t="s">
        <v>119</v>
      </c>
      <c r="C70" s="6" t="s">
        <v>6</v>
      </c>
      <c r="D70" s="6" t="s">
        <v>10</v>
      </c>
      <c r="E70" s="6" t="s">
        <v>97</v>
      </c>
      <c r="F70" s="13">
        <v>22.61</v>
      </c>
      <c r="G70" s="13">
        <v>24.67</v>
      </c>
      <c r="H70" s="13">
        <v>24.09</v>
      </c>
      <c r="I70" s="13">
        <v>25.62</v>
      </c>
      <c r="J70" s="6" t="s">
        <v>120</v>
      </c>
    </row>
    <row r="71" spans="1:10" x14ac:dyDescent="0.3">
      <c r="A71" s="6" t="s">
        <v>118</v>
      </c>
      <c r="B71" s="6" t="s">
        <v>119</v>
      </c>
      <c r="C71" s="6" t="s">
        <v>6</v>
      </c>
      <c r="D71" s="6" t="s">
        <v>10</v>
      </c>
      <c r="E71" s="6" t="s">
        <v>98</v>
      </c>
      <c r="F71" s="13">
        <v>22.39</v>
      </c>
      <c r="G71" s="13">
        <v>24.39</v>
      </c>
      <c r="H71" s="13">
        <v>23.67</v>
      </c>
      <c r="I71" s="13">
        <v>25.23</v>
      </c>
      <c r="J71" s="6" t="s">
        <v>120</v>
      </c>
    </row>
    <row r="72" spans="1:10" x14ac:dyDescent="0.3">
      <c r="A72" s="6" t="s">
        <v>118</v>
      </c>
      <c r="B72" s="6" t="s">
        <v>119</v>
      </c>
      <c r="C72" s="6" t="s">
        <v>6</v>
      </c>
      <c r="D72" s="6" t="s">
        <v>10</v>
      </c>
      <c r="E72" s="6" t="s">
        <v>99</v>
      </c>
      <c r="F72" s="13">
        <v>22.89</v>
      </c>
      <c r="G72" s="13">
        <v>24.96</v>
      </c>
      <c r="H72" s="13">
        <v>24.25</v>
      </c>
      <c r="I72" s="13">
        <v>25.85</v>
      </c>
      <c r="J72" s="6" t="s">
        <v>120</v>
      </c>
    </row>
    <row r="73" spans="1:10" x14ac:dyDescent="0.3">
      <c r="A73" s="6" t="s">
        <v>118</v>
      </c>
      <c r="B73" s="6" t="s">
        <v>119</v>
      </c>
      <c r="C73" s="6" t="s">
        <v>6</v>
      </c>
      <c r="D73" s="6" t="s">
        <v>10</v>
      </c>
      <c r="E73" s="6" t="s">
        <v>100</v>
      </c>
      <c r="F73" s="13">
        <v>23.35</v>
      </c>
      <c r="G73" s="13">
        <v>25.57</v>
      </c>
      <c r="H73" s="13">
        <v>24.9</v>
      </c>
      <c r="I73" s="13">
        <v>26.36</v>
      </c>
      <c r="J73" s="6" t="s">
        <v>120</v>
      </c>
    </row>
    <row r="74" spans="1:10" x14ac:dyDescent="0.3">
      <c r="A74" s="6" t="s">
        <v>118</v>
      </c>
      <c r="B74" s="6" t="s">
        <v>119</v>
      </c>
      <c r="C74" s="6" t="s">
        <v>6</v>
      </c>
      <c r="D74" s="6" t="s">
        <v>10</v>
      </c>
      <c r="E74" s="6" t="s">
        <v>101</v>
      </c>
      <c r="F74" s="13">
        <v>23.7</v>
      </c>
      <c r="G74" s="13">
        <v>25.87</v>
      </c>
      <c r="H74" s="13">
        <v>25.52</v>
      </c>
      <c r="I74" s="13">
        <v>26.78</v>
      </c>
      <c r="J74" s="6" t="s">
        <v>120</v>
      </c>
    </row>
    <row r="75" spans="1:10" x14ac:dyDescent="0.3">
      <c r="A75" s="6" t="s">
        <v>118</v>
      </c>
      <c r="B75" s="6" t="s">
        <v>119</v>
      </c>
      <c r="C75" s="6" t="s">
        <v>6</v>
      </c>
      <c r="D75" s="6" t="s">
        <v>10</v>
      </c>
      <c r="E75" s="6" t="s">
        <v>102</v>
      </c>
      <c r="F75" s="13">
        <v>23.76</v>
      </c>
      <c r="G75" s="13">
        <v>25.76</v>
      </c>
      <c r="H75" s="13">
        <v>25.36</v>
      </c>
      <c r="I75" s="13">
        <v>26.86</v>
      </c>
      <c r="J75" s="6" t="s">
        <v>120</v>
      </c>
    </row>
    <row r="76" spans="1:10" x14ac:dyDescent="0.3">
      <c r="A76" s="6" t="s">
        <v>118</v>
      </c>
      <c r="B76" s="6" t="s">
        <v>119</v>
      </c>
      <c r="C76" s="6" t="s">
        <v>6</v>
      </c>
      <c r="D76" s="6" t="s">
        <v>10</v>
      </c>
      <c r="E76" s="6" t="s">
        <v>103</v>
      </c>
      <c r="F76" s="13">
        <v>23.95</v>
      </c>
      <c r="G76" s="13">
        <v>26.23</v>
      </c>
      <c r="H76" s="13">
        <v>25.73</v>
      </c>
      <c r="I76" s="13">
        <v>27.4</v>
      </c>
      <c r="J76" s="6" t="s">
        <v>120</v>
      </c>
    </row>
    <row r="77" spans="1:10" x14ac:dyDescent="0.3">
      <c r="A77" s="6" t="s">
        <v>118</v>
      </c>
      <c r="B77" s="6" t="s">
        <v>119</v>
      </c>
      <c r="C77" s="6" t="s">
        <v>7</v>
      </c>
      <c r="D77" s="6" t="s">
        <v>8</v>
      </c>
      <c r="E77" s="6" t="s">
        <v>92</v>
      </c>
      <c r="F77" s="13">
        <v>24.76</v>
      </c>
      <c r="G77" s="13">
        <v>25.75</v>
      </c>
      <c r="H77" s="13">
        <v>25.43</v>
      </c>
      <c r="I77" s="13">
        <v>26.04</v>
      </c>
      <c r="J77" s="6" t="s">
        <v>120</v>
      </c>
    </row>
    <row r="78" spans="1:10" x14ac:dyDescent="0.3">
      <c r="A78" s="6" t="s">
        <v>118</v>
      </c>
      <c r="B78" s="6" t="s">
        <v>119</v>
      </c>
      <c r="C78" s="6" t="s">
        <v>7</v>
      </c>
      <c r="D78" s="6" t="s">
        <v>8</v>
      </c>
      <c r="E78" s="6" t="s">
        <v>93</v>
      </c>
      <c r="F78" s="13">
        <v>25.12</v>
      </c>
      <c r="G78" s="13">
        <v>26.27</v>
      </c>
      <c r="H78" s="13">
        <v>25.91</v>
      </c>
      <c r="I78" s="13">
        <v>26.78</v>
      </c>
      <c r="J78" s="6" t="s">
        <v>120</v>
      </c>
    </row>
    <row r="79" spans="1:10" x14ac:dyDescent="0.3">
      <c r="A79" s="6" t="s">
        <v>118</v>
      </c>
      <c r="B79" s="6" t="s">
        <v>119</v>
      </c>
      <c r="C79" s="6" t="s">
        <v>7</v>
      </c>
      <c r="D79" s="6" t="s">
        <v>8</v>
      </c>
      <c r="E79" s="6" t="s">
        <v>94</v>
      </c>
      <c r="F79" s="13">
        <v>24.42</v>
      </c>
      <c r="G79" s="13">
        <v>25.54</v>
      </c>
      <c r="H79" s="13">
        <v>25.21</v>
      </c>
      <c r="I79" s="13">
        <v>25.83</v>
      </c>
      <c r="J79" s="6" t="s">
        <v>120</v>
      </c>
    </row>
    <row r="80" spans="1:10" x14ac:dyDescent="0.3">
      <c r="A80" s="6" t="s">
        <v>118</v>
      </c>
      <c r="B80" s="6" t="s">
        <v>119</v>
      </c>
      <c r="C80" s="6" t="s">
        <v>7</v>
      </c>
      <c r="D80" s="6" t="s">
        <v>8</v>
      </c>
      <c r="E80" s="6" t="s">
        <v>95</v>
      </c>
      <c r="F80" s="13">
        <v>23.69</v>
      </c>
      <c r="G80" s="13">
        <v>24.43</v>
      </c>
      <c r="H80" s="13">
        <v>23.7</v>
      </c>
      <c r="I80" s="13">
        <v>24.89</v>
      </c>
      <c r="J80" s="6" t="s">
        <v>120</v>
      </c>
    </row>
    <row r="81" spans="1:10" x14ac:dyDescent="0.3">
      <c r="A81" s="6" t="s">
        <v>118</v>
      </c>
      <c r="B81" s="6" t="s">
        <v>119</v>
      </c>
      <c r="C81" s="6" t="s">
        <v>7</v>
      </c>
      <c r="D81" s="6" t="s">
        <v>8</v>
      </c>
      <c r="E81" s="6" t="s">
        <v>96</v>
      </c>
      <c r="F81" s="13">
        <v>23.2</v>
      </c>
      <c r="G81" s="13">
        <v>23.86</v>
      </c>
      <c r="H81" s="13">
        <v>23.43</v>
      </c>
      <c r="I81" s="13">
        <v>24.26</v>
      </c>
      <c r="J81" s="6" t="s">
        <v>120</v>
      </c>
    </row>
    <row r="82" spans="1:10" x14ac:dyDescent="0.3">
      <c r="A82" s="6" t="s">
        <v>118</v>
      </c>
      <c r="B82" s="6" t="s">
        <v>119</v>
      </c>
      <c r="C82" s="6" t="s">
        <v>7</v>
      </c>
      <c r="D82" s="6" t="s">
        <v>8</v>
      </c>
      <c r="E82" s="6" t="s">
        <v>97</v>
      </c>
      <c r="F82" s="13">
        <v>22.61</v>
      </c>
      <c r="G82" s="13">
        <v>23.4</v>
      </c>
      <c r="H82" s="13">
        <v>23.13</v>
      </c>
      <c r="I82" s="13">
        <v>23.72</v>
      </c>
      <c r="J82" s="6" t="s">
        <v>120</v>
      </c>
    </row>
    <row r="83" spans="1:10" x14ac:dyDescent="0.3">
      <c r="A83" s="6" t="s">
        <v>118</v>
      </c>
      <c r="B83" s="6" t="s">
        <v>119</v>
      </c>
      <c r="C83" s="6" t="s">
        <v>7</v>
      </c>
      <c r="D83" s="6" t="s">
        <v>8</v>
      </c>
      <c r="E83" s="6" t="s">
        <v>98</v>
      </c>
      <c r="F83" s="13">
        <v>22.39</v>
      </c>
      <c r="G83" s="13">
        <v>23.14</v>
      </c>
      <c r="H83" s="13">
        <v>22.83</v>
      </c>
      <c r="I83" s="13">
        <v>23.34</v>
      </c>
      <c r="J83" s="6" t="s">
        <v>120</v>
      </c>
    </row>
    <row r="84" spans="1:10" x14ac:dyDescent="0.3">
      <c r="A84" s="6" t="s">
        <v>118</v>
      </c>
      <c r="B84" s="6" t="s">
        <v>119</v>
      </c>
      <c r="C84" s="6" t="s">
        <v>7</v>
      </c>
      <c r="D84" s="6" t="s">
        <v>8</v>
      </c>
      <c r="E84" s="6" t="s">
        <v>99</v>
      </c>
      <c r="F84" s="13">
        <v>22.89</v>
      </c>
      <c r="G84" s="13">
        <v>23.75</v>
      </c>
      <c r="H84" s="13">
        <v>23.46</v>
      </c>
      <c r="I84" s="13">
        <v>23.96</v>
      </c>
      <c r="J84" s="6" t="s">
        <v>120</v>
      </c>
    </row>
    <row r="85" spans="1:10" x14ac:dyDescent="0.3">
      <c r="A85" s="6" t="s">
        <v>118</v>
      </c>
      <c r="B85" s="6" t="s">
        <v>119</v>
      </c>
      <c r="C85" s="6" t="s">
        <v>7</v>
      </c>
      <c r="D85" s="6" t="s">
        <v>8</v>
      </c>
      <c r="E85" s="6" t="s">
        <v>100</v>
      </c>
      <c r="F85" s="13">
        <v>23.35</v>
      </c>
      <c r="G85" s="13">
        <v>24.29</v>
      </c>
      <c r="H85" s="13">
        <v>23.89</v>
      </c>
      <c r="I85" s="13">
        <v>24.49</v>
      </c>
      <c r="J85" s="6" t="s">
        <v>120</v>
      </c>
    </row>
    <row r="86" spans="1:10" x14ac:dyDescent="0.3">
      <c r="A86" s="6" t="s">
        <v>118</v>
      </c>
      <c r="B86" s="6" t="s">
        <v>119</v>
      </c>
      <c r="C86" s="6" t="s">
        <v>7</v>
      </c>
      <c r="D86" s="6" t="s">
        <v>8</v>
      </c>
      <c r="E86" s="6" t="s">
        <v>101</v>
      </c>
      <c r="F86" s="13">
        <v>23.7</v>
      </c>
      <c r="G86" s="13">
        <v>24.56</v>
      </c>
      <c r="H86" s="13">
        <v>24.39</v>
      </c>
      <c r="I86" s="13">
        <v>24.88</v>
      </c>
      <c r="J86" s="6" t="s">
        <v>120</v>
      </c>
    </row>
    <row r="87" spans="1:10" x14ac:dyDescent="0.3">
      <c r="A87" s="6" t="s">
        <v>118</v>
      </c>
      <c r="B87" s="6" t="s">
        <v>119</v>
      </c>
      <c r="C87" s="6" t="s">
        <v>7</v>
      </c>
      <c r="D87" s="6" t="s">
        <v>8</v>
      </c>
      <c r="E87" s="6" t="s">
        <v>102</v>
      </c>
      <c r="F87" s="13">
        <v>23.76</v>
      </c>
      <c r="G87" s="13">
        <v>24.57</v>
      </c>
      <c r="H87" s="13">
        <v>24.33</v>
      </c>
      <c r="I87" s="13">
        <v>24.87</v>
      </c>
      <c r="J87" s="6" t="s">
        <v>120</v>
      </c>
    </row>
    <row r="88" spans="1:10" x14ac:dyDescent="0.3">
      <c r="A88" s="6" t="s">
        <v>118</v>
      </c>
      <c r="B88" s="6" t="s">
        <v>119</v>
      </c>
      <c r="C88" s="6" t="s">
        <v>7</v>
      </c>
      <c r="D88" s="6" t="s">
        <v>8</v>
      </c>
      <c r="E88" s="6" t="s">
        <v>103</v>
      </c>
      <c r="F88" s="13">
        <v>23.95</v>
      </c>
      <c r="G88" s="13">
        <v>24.97</v>
      </c>
      <c r="H88" s="13">
        <v>24.73</v>
      </c>
      <c r="I88" s="13">
        <v>25.27</v>
      </c>
      <c r="J88" s="6" t="s">
        <v>120</v>
      </c>
    </row>
    <row r="89" spans="1:10" x14ac:dyDescent="0.3">
      <c r="A89" s="6" t="s">
        <v>118</v>
      </c>
      <c r="B89" s="6" t="s">
        <v>119</v>
      </c>
      <c r="C89" s="6" t="s">
        <v>7</v>
      </c>
      <c r="D89" s="6" t="s">
        <v>9</v>
      </c>
      <c r="E89" s="6" t="s">
        <v>92</v>
      </c>
      <c r="F89" s="13">
        <v>24.76</v>
      </c>
      <c r="G89" s="13">
        <v>26.97</v>
      </c>
      <c r="H89" s="13">
        <v>26.52</v>
      </c>
      <c r="I89" s="13">
        <v>27.72</v>
      </c>
      <c r="J89" s="6" t="s">
        <v>120</v>
      </c>
    </row>
    <row r="90" spans="1:10" x14ac:dyDescent="0.3">
      <c r="A90" s="6" t="s">
        <v>118</v>
      </c>
      <c r="B90" s="6" t="s">
        <v>119</v>
      </c>
      <c r="C90" s="6" t="s">
        <v>7</v>
      </c>
      <c r="D90" s="6" t="s">
        <v>9</v>
      </c>
      <c r="E90" s="6" t="s">
        <v>93</v>
      </c>
      <c r="F90" s="13">
        <v>25.12</v>
      </c>
      <c r="G90" s="13">
        <v>27.37</v>
      </c>
      <c r="H90" s="13">
        <v>26.84</v>
      </c>
      <c r="I90" s="13">
        <v>28.26</v>
      </c>
      <c r="J90" s="6" t="s">
        <v>120</v>
      </c>
    </row>
    <row r="91" spans="1:10" x14ac:dyDescent="0.3">
      <c r="A91" s="6" t="s">
        <v>118</v>
      </c>
      <c r="B91" s="6" t="s">
        <v>119</v>
      </c>
      <c r="C91" s="6" t="s">
        <v>7</v>
      </c>
      <c r="D91" s="6" t="s">
        <v>9</v>
      </c>
      <c r="E91" s="6" t="s">
        <v>94</v>
      </c>
      <c r="F91" s="13">
        <v>24.42</v>
      </c>
      <c r="G91" s="13">
        <v>26.55</v>
      </c>
      <c r="H91" s="13">
        <v>26.13</v>
      </c>
      <c r="I91" s="13">
        <v>27.33</v>
      </c>
      <c r="J91" s="6" t="s">
        <v>120</v>
      </c>
    </row>
    <row r="92" spans="1:10" x14ac:dyDescent="0.3">
      <c r="A92" s="6" t="s">
        <v>118</v>
      </c>
      <c r="B92" s="6" t="s">
        <v>119</v>
      </c>
      <c r="C92" s="6" t="s">
        <v>7</v>
      </c>
      <c r="D92" s="6" t="s">
        <v>9</v>
      </c>
      <c r="E92" s="6" t="s">
        <v>95</v>
      </c>
      <c r="F92" s="13">
        <v>23.69</v>
      </c>
      <c r="G92" s="13">
        <v>25.51</v>
      </c>
      <c r="H92" s="13">
        <v>24.72</v>
      </c>
      <c r="I92" s="13">
        <v>26.29</v>
      </c>
      <c r="J92" s="6" t="s">
        <v>120</v>
      </c>
    </row>
    <row r="93" spans="1:10" x14ac:dyDescent="0.3">
      <c r="A93" s="6" t="s">
        <v>118</v>
      </c>
      <c r="B93" s="6" t="s">
        <v>119</v>
      </c>
      <c r="C93" s="6" t="s">
        <v>7</v>
      </c>
      <c r="D93" s="6" t="s">
        <v>9</v>
      </c>
      <c r="E93" s="6" t="s">
        <v>96</v>
      </c>
      <c r="F93" s="13">
        <v>23.2</v>
      </c>
      <c r="G93" s="13">
        <v>24.86</v>
      </c>
      <c r="H93" s="13">
        <v>24.11</v>
      </c>
      <c r="I93" s="13">
        <v>25.46</v>
      </c>
      <c r="J93" s="6" t="s">
        <v>120</v>
      </c>
    </row>
    <row r="94" spans="1:10" x14ac:dyDescent="0.3">
      <c r="A94" s="6" t="s">
        <v>118</v>
      </c>
      <c r="B94" s="6" t="s">
        <v>119</v>
      </c>
      <c r="C94" s="6" t="s">
        <v>7</v>
      </c>
      <c r="D94" s="6" t="s">
        <v>9</v>
      </c>
      <c r="E94" s="6" t="s">
        <v>97</v>
      </c>
      <c r="F94" s="13">
        <v>22.61</v>
      </c>
      <c r="G94" s="13">
        <v>24.24</v>
      </c>
      <c r="H94" s="13">
        <v>23.76</v>
      </c>
      <c r="I94" s="13">
        <v>24.95</v>
      </c>
      <c r="J94" s="6" t="s">
        <v>120</v>
      </c>
    </row>
    <row r="95" spans="1:10" x14ac:dyDescent="0.3">
      <c r="A95" s="6" t="s">
        <v>118</v>
      </c>
      <c r="B95" s="6" t="s">
        <v>119</v>
      </c>
      <c r="C95" s="6" t="s">
        <v>7</v>
      </c>
      <c r="D95" s="6" t="s">
        <v>9</v>
      </c>
      <c r="E95" s="6" t="s">
        <v>98</v>
      </c>
      <c r="F95" s="13">
        <v>22.39</v>
      </c>
      <c r="G95" s="13">
        <v>24.02</v>
      </c>
      <c r="H95" s="13">
        <v>23.42</v>
      </c>
      <c r="I95" s="13">
        <v>24.44</v>
      </c>
      <c r="J95" s="6" t="s">
        <v>120</v>
      </c>
    </row>
    <row r="96" spans="1:10" x14ac:dyDescent="0.3">
      <c r="A96" s="6" t="s">
        <v>118</v>
      </c>
      <c r="B96" s="6" t="s">
        <v>119</v>
      </c>
      <c r="C96" s="6" t="s">
        <v>7</v>
      </c>
      <c r="D96" s="6" t="s">
        <v>9</v>
      </c>
      <c r="E96" s="6" t="s">
        <v>99</v>
      </c>
      <c r="F96" s="13">
        <v>22.89</v>
      </c>
      <c r="G96" s="13">
        <v>24.65</v>
      </c>
      <c r="H96" s="13">
        <v>24.16</v>
      </c>
      <c r="I96" s="13">
        <v>25.05</v>
      </c>
      <c r="J96" s="6" t="s">
        <v>120</v>
      </c>
    </row>
    <row r="97" spans="1:10" x14ac:dyDescent="0.3">
      <c r="A97" s="6" t="s">
        <v>118</v>
      </c>
      <c r="B97" s="6" t="s">
        <v>119</v>
      </c>
      <c r="C97" s="6" t="s">
        <v>7</v>
      </c>
      <c r="D97" s="6" t="s">
        <v>9</v>
      </c>
      <c r="E97" s="6" t="s">
        <v>100</v>
      </c>
      <c r="F97" s="13">
        <v>23.35</v>
      </c>
      <c r="G97" s="13">
        <v>25.34</v>
      </c>
      <c r="H97" s="13">
        <v>24.9</v>
      </c>
      <c r="I97" s="13">
        <v>26.18</v>
      </c>
      <c r="J97" s="6" t="s">
        <v>120</v>
      </c>
    </row>
    <row r="98" spans="1:10" x14ac:dyDescent="0.3">
      <c r="A98" s="6" t="s">
        <v>118</v>
      </c>
      <c r="B98" s="6" t="s">
        <v>119</v>
      </c>
      <c r="C98" s="6" t="s">
        <v>7</v>
      </c>
      <c r="D98" s="6" t="s">
        <v>9</v>
      </c>
      <c r="E98" s="6" t="s">
        <v>101</v>
      </c>
      <c r="F98" s="13">
        <v>23.7</v>
      </c>
      <c r="G98" s="13">
        <v>25.55</v>
      </c>
      <c r="H98" s="13">
        <v>25.29</v>
      </c>
      <c r="I98" s="13">
        <v>26.19</v>
      </c>
      <c r="J98" s="6" t="s">
        <v>120</v>
      </c>
    </row>
    <row r="99" spans="1:10" x14ac:dyDescent="0.3">
      <c r="A99" s="6" t="s">
        <v>118</v>
      </c>
      <c r="B99" s="6" t="s">
        <v>119</v>
      </c>
      <c r="C99" s="6" t="s">
        <v>7</v>
      </c>
      <c r="D99" s="6" t="s">
        <v>9</v>
      </c>
      <c r="E99" s="6" t="s">
        <v>102</v>
      </c>
      <c r="F99" s="13">
        <v>23.76</v>
      </c>
      <c r="G99" s="13">
        <v>25.46</v>
      </c>
      <c r="H99" s="13">
        <v>25.03</v>
      </c>
      <c r="I99" s="13">
        <v>26.21</v>
      </c>
      <c r="J99" s="6" t="s">
        <v>120</v>
      </c>
    </row>
    <row r="100" spans="1:10" x14ac:dyDescent="0.3">
      <c r="A100" s="6" t="s">
        <v>118</v>
      </c>
      <c r="B100" s="6" t="s">
        <v>119</v>
      </c>
      <c r="C100" s="6" t="s">
        <v>7</v>
      </c>
      <c r="D100" s="6" t="s">
        <v>9</v>
      </c>
      <c r="E100" s="6" t="s">
        <v>103</v>
      </c>
      <c r="F100" s="13">
        <v>23.95</v>
      </c>
      <c r="G100" s="13">
        <v>26.03</v>
      </c>
      <c r="H100" s="13">
        <v>25.65</v>
      </c>
      <c r="I100" s="13">
        <v>26.81</v>
      </c>
      <c r="J100" s="6" t="s">
        <v>120</v>
      </c>
    </row>
    <row r="101" spans="1:10" x14ac:dyDescent="0.3">
      <c r="A101" s="6" t="s">
        <v>118</v>
      </c>
      <c r="B101" s="6" t="s">
        <v>119</v>
      </c>
      <c r="C101" s="6" t="s">
        <v>7</v>
      </c>
      <c r="D101" s="6" t="s">
        <v>10</v>
      </c>
      <c r="E101" s="6" t="s">
        <v>92</v>
      </c>
      <c r="F101" s="13">
        <v>24.76</v>
      </c>
      <c r="G101" s="13">
        <v>30.1</v>
      </c>
      <c r="H101" s="13">
        <v>28.89</v>
      </c>
      <c r="I101" s="13">
        <v>31.91</v>
      </c>
      <c r="J101" s="6" t="s">
        <v>120</v>
      </c>
    </row>
    <row r="102" spans="1:10" x14ac:dyDescent="0.3">
      <c r="A102" s="6" t="s">
        <v>118</v>
      </c>
      <c r="B102" s="6" t="s">
        <v>119</v>
      </c>
      <c r="C102" s="6" t="s">
        <v>7</v>
      </c>
      <c r="D102" s="6" t="s">
        <v>10</v>
      </c>
      <c r="E102" s="6" t="s">
        <v>93</v>
      </c>
      <c r="F102" s="13">
        <v>25.12</v>
      </c>
      <c r="G102" s="13">
        <v>30.52</v>
      </c>
      <c r="H102" s="13">
        <v>29.77</v>
      </c>
      <c r="I102" s="13">
        <v>32.26</v>
      </c>
      <c r="J102" s="6" t="s">
        <v>120</v>
      </c>
    </row>
    <row r="103" spans="1:10" x14ac:dyDescent="0.3">
      <c r="A103" s="6" t="s">
        <v>118</v>
      </c>
      <c r="B103" s="6" t="s">
        <v>119</v>
      </c>
      <c r="C103" s="6" t="s">
        <v>7</v>
      </c>
      <c r="D103" s="6" t="s">
        <v>10</v>
      </c>
      <c r="E103" s="6" t="s">
        <v>94</v>
      </c>
      <c r="F103" s="13">
        <v>24.42</v>
      </c>
      <c r="G103" s="13">
        <v>29.46</v>
      </c>
      <c r="H103" s="13">
        <v>28.67</v>
      </c>
      <c r="I103" s="13">
        <v>31.04</v>
      </c>
      <c r="J103" s="6" t="s">
        <v>120</v>
      </c>
    </row>
    <row r="104" spans="1:10" x14ac:dyDescent="0.3">
      <c r="A104" s="6" t="s">
        <v>118</v>
      </c>
      <c r="B104" s="6" t="s">
        <v>119</v>
      </c>
      <c r="C104" s="6" t="s">
        <v>7</v>
      </c>
      <c r="D104" s="6" t="s">
        <v>10</v>
      </c>
      <c r="E104" s="6" t="s">
        <v>95</v>
      </c>
      <c r="F104" s="13">
        <v>23.69</v>
      </c>
      <c r="G104" s="13">
        <v>27.89</v>
      </c>
      <c r="H104" s="13">
        <v>26.81</v>
      </c>
      <c r="I104" s="13">
        <v>29.82</v>
      </c>
      <c r="J104" s="6" t="s">
        <v>120</v>
      </c>
    </row>
    <row r="105" spans="1:10" x14ac:dyDescent="0.3">
      <c r="A105" s="6" t="s">
        <v>118</v>
      </c>
      <c r="B105" s="6" t="s">
        <v>119</v>
      </c>
      <c r="C105" s="6" t="s">
        <v>7</v>
      </c>
      <c r="D105" s="6" t="s">
        <v>10</v>
      </c>
      <c r="E105" s="6" t="s">
        <v>96</v>
      </c>
      <c r="F105" s="13">
        <v>23.2</v>
      </c>
      <c r="G105" s="13">
        <v>27.08</v>
      </c>
      <c r="H105" s="13">
        <v>25.86</v>
      </c>
      <c r="I105" s="13">
        <v>28.9</v>
      </c>
      <c r="J105" s="6" t="s">
        <v>120</v>
      </c>
    </row>
    <row r="106" spans="1:10" x14ac:dyDescent="0.3">
      <c r="A106" s="6" t="s">
        <v>118</v>
      </c>
      <c r="B106" s="6" t="s">
        <v>119</v>
      </c>
      <c r="C106" s="6" t="s">
        <v>7</v>
      </c>
      <c r="D106" s="6" t="s">
        <v>10</v>
      </c>
      <c r="E106" s="6" t="s">
        <v>97</v>
      </c>
      <c r="F106" s="13">
        <v>22.61</v>
      </c>
      <c r="G106" s="13">
        <v>26.52</v>
      </c>
      <c r="H106" s="13">
        <v>25.69</v>
      </c>
      <c r="I106" s="13">
        <v>28.08</v>
      </c>
      <c r="J106" s="6" t="s">
        <v>120</v>
      </c>
    </row>
    <row r="107" spans="1:10" x14ac:dyDescent="0.3">
      <c r="A107" s="6" t="s">
        <v>118</v>
      </c>
      <c r="B107" s="6" t="s">
        <v>119</v>
      </c>
      <c r="C107" s="6" t="s">
        <v>7</v>
      </c>
      <c r="D107" s="6" t="s">
        <v>10</v>
      </c>
      <c r="E107" s="6" t="s">
        <v>98</v>
      </c>
      <c r="F107" s="13">
        <v>22.39</v>
      </c>
      <c r="G107" s="13">
        <v>26.39</v>
      </c>
      <c r="H107" s="13">
        <v>25.31</v>
      </c>
      <c r="I107" s="13">
        <v>27.66</v>
      </c>
      <c r="J107" s="6" t="s">
        <v>120</v>
      </c>
    </row>
    <row r="108" spans="1:10" x14ac:dyDescent="0.3">
      <c r="A108" s="6" t="s">
        <v>118</v>
      </c>
      <c r="B108" s="6" t="s">
        <v>119</v>
      </c>
      <c r="C108" s="6" t="s">
        <v>7</v>
      </c>
      <c r="D108" s="6" t="s">
        <v>10</v>
      </c>
      <c r="E108" s="6" t="s">
        <v>99</v>
      </c>
      <c r="F108" s="13">
        <v>22.89</v>
      </c>
      <c r="G108" s="13">
        <v>27.23</v>
      </c>
      <c r="H108" s="13">
        <v>26.15</v>
      </c>
      <c r="I108" s="13">
        <v>28.41</v>
      </c>
      <c r="J108" s="6" t="s">
        <v>120</v>
      </c>
    </row>
    <row r="109" spans="1:10" x14ac:dyDescent="0.3">
      <c r="A109" s="6" t="s">
        <v>118</v>
      </c>
      <c r="B109" s="6" t="s">
        <v>119</v>
      </c>
      <c r="C109" s="6" t="s">
        <v>7</v>
      </c>
      <c r="D109" s="6" t="s">
        <v>10</v>
      </c>
      <c r="E109" s="6" t="s">
        <v>100</v>
      </c>
      <c r="F109" s="13">
        <v>23.35</v>
      </c>
      <c r="G109" s="13">
        <v>28.11</v>
      </c>
      <c r="H109" s="13">
        <v>26.74</v>
      </c>
      <c r="I109" s="13">
        <v>29.98</v>
      </c>
      <c r="J109" s="6" t="s">
        <v>120</v>
      </c>
    </row>
    <row r="110" spans="1:10" x14ac:dyDescent="0.3">
      <c r="A110" s="6" t="s">
        <v>118</v>
      </c>
      <c r="B110" s="6" t="s">
        <v>119</v>
      </c>
      <c r="C110" s="6" t="s">
        <v>7</v>
      </c>
      <c r="D110" s="6" t="s">
        <v>10</v>
      </c>
      <c r="E110" s="6" t="s">
        <v>101</v>
      </c>
      <c r="F110" s="13">
        <v>23.7</v>
      </c>
      <c r="G110" s="13">
        <v>28.46</v>
      </c>
      <c r="H110" s="13">
        <v>27.34</v>
      </c>
      <c r="I110" s="13">
        <v>29.6</v>
      </c>
      <c r="J110" s="6" t="s">
        <v>120</v>
      </c>
    </row>
    <row r="111" spans="1:10" x14ac:dyDescent="0.3">
      <c r="A111" s="6" t="s">
        <v>118</v>
      </c>
      <c r="B111" s="6" t="s">
        <v>119</v>
      </c>
      <c r="C111" s="6" t="s">
        <v>7</v>
      </c>
      <c r="D111" s="6" t="s">
        <v>10</v>
      </c>
      <c r="E111" s="6" t="s">
        <v>102</v>
      </c>
      <c r="F111" s="13">
        <v>23.76</v>
      </c>
      <c r="G111" s="13">
        <v>28.08</v>
      </c>
      <c r="H111" s="13">
        <v>26.83</v>
      </c>
      <c r="I111" s="13">
        <v>29.83</v>
      </c>
      <c r="J111" s="6" t="s">
        <v>120</v>
      </c>
    </row>
    <row r="112" spans="1:10" x14ac:dyDescent="0.3">
      <c r="A112" s="6" t="s">
        <v>118</v>
      </c>
      <c r="B112" s="6" t="s">
        <v>119</v>
      </c>
      <c r="C112" s="6" t="s">
        <v>7</v>
      </c>
      <c r="D112" s="6" t="s">
        <v>10</v>
      </c>
      <c r="E112" s="6" t="s">
        <v>103</v>
      </c>
      <c r="F112" s="13">
        <v>23.95</v>
      </c>
      <c r="G112" s="13">
        <v>28.88</v>
      </c>
      <c r="H112" s="13">
        <v>27.71</v>
      </c>
      <c r="I112" s="13">
        <v>31.12</v>
      </c>
      <c r="J112" s="6" t="s">
        <v>120</v>
      </c>
    </row>
    <row r="113" spans="1:10" x14ac:dyDescent="0.3">
      <c r="A113" s="6" t="s">
        <v>123</v>
      </c>
      <c r="B113" s="6" t="s">
        <v>119</v>
      </c>
      <c r="C113" s="6" t="s">
        <v>5</v>
      </c>
      <c r="D113" s="6" t="s">
        <v>8</v>
      </c>
      <c r="E113" s="6" t="s">
        <v>92</v>
      </c>
      <c r="F113" s="13">
        <v>65.92</v>
      </c>
      <c r="G113" s="13">
        <v>74.28</v>
      </c>
      <c r="H113" s="13">
        <v>62.28</v>
      </c>
      <c r="I113" s="13">
        <v>92.27</v>
      </c>
      <c r="J113" s="6" t="s">
        <v>124</v>
      </c>
    </row>
    <row r="114" spans="1:10" x14ac:dyDescent="0.3">
      <c r="A114" s="6" t="s">
        <v>123</v>
      </c>
      <c r="B114" s="6" t="s">
        <v>119</v>
      </c>
      <c r="C114" s="6" t="s">
        <v>5</v>
      </c>
      <c r="D114" s="6" t="s">
        <v>8</v>
      </c>
      <c r="E114" s="6" t="s">
        <v>93</v>
      </c>
      <c r="F114" s="13">
        <v>104.6</v>
      </c>
      <c r="G114" s="13">
        <v>101.46</v>
      </c>
      <c r="H114" s="13">
        <v>82.45</v>
      </c>
      <c r="I114" s="13">
        <v>130.36000000000001</v>
      </c>
      <c r="J114" s="6" t="s">
        <v>124</v>
      </c>
    </row>
    <row r="115" spans="1:10" x14ac:dyDescent="0.3">
      <c r="A115" s="6" t="s">
        <v>123</v>
      </c>
      <c r="B115" s="6" t="s">
        <v>119</v>
      </c>
      <c r="C115" s="6" t="s">
        <v>5</v>
      </c>
      <c r="D115" s="6" t="s">
        <v>8</v>
      </c>
      <c r="E115" s="6" t="s">
        <v>94</v>
      </c>
      <c r="F115" s="13">
        <v>201.8</v>
      </c>
      <c r="G115" s="13">
        <v>210.69</v>
      </c>
      <c r="H115" s="13">
        <v>177.93</v>
      </c>
      <c r="I115" s="13">
        <v>263.62</v>
      </c>
      <c r="J115" s="6" t="s">
        <v>124</v>
      </c>
    </row>
    <row r="116" spans="1:10" x14ac:dyDescent="0.3">
      <c r="A116" s="6" t="s">
        <v>123</v>
      </c>
      <c r="B116" s="6" t="s">
        <v>119</v>
      </c>
      <c r="C116" s="6" t="s">
        <v>5</v>
      </c>
      <c r="D116" s="6" t="s">
        <v>8</v>
      </c>
      <c r="E116" s="6" t="s">
        <v>95</v>
      </c>
      <c r="F116" s="13">
        <v>324.56</v>
      </c>
      <c r="G116" s="13">
        <v>342.76</v>
      </c>
      <c r="H116" s="13">
        <v>320.43</v>
      </c>
      <c r="I116" s="13">
        <v>377.66</v>
      </c>
      <c r="J116" s="6" t="s">
        <v>124</v>
      </c>
    </row>
    <row r="117" spans="1:10" x14ac:dyDescent="0.3">
      <c r="A117" s="6" t="s">
        <v>123</v>
      </c>
      <c r="B117" s="6" t="s">
        <v>119</v>
      </c>
      <c r="C117" s="6" t="s">
        <v>5</v>
      </c>
      <c r="D117" s="6" t="s">
        <v>8</v>
      </c>
      <c r="E117" s="6" t="s">
        <v>96</v>
      </c>
      <c r="F117" s="13">
        <v>351.74</v>
      </c>
      <c r="G117" s="13">
        <v>365.48</v>
      </c>
      <c r="H117" s="13">
        <v>353.79</v>
      </c>
      <c r="I117" s="13">
        <v>383.48</v>
      </c>
      <c r="J117" s="6" t="s">
        <v>124</v>
      </c>
    </row>
    <row r="118" spans="1:10" x14ac:dyDescent="0.3">
      <c r="A118" s="6" t="s">
        <v>123</v>
      </c>
      <c r="B118" s="6" t="s">
        <v>119</v>
      </c>
      <c r="C118" s="6" t="s">
        <v>5</v>
      </c>
      <c r="D118" s="6" t="s">
        <v>8</v>
      </c>
      <c r="E118" s="6" t="s">
        <v>97</v>
      </c>
      <c r="F118" s="13">
        <v>318.51</v>
      </c>
      <c r="G118" s="13">
        <v>320.70999999999998</v>
      </c>
      <c r="H118" s="13">
        <v>300.10000000000002</v>
      </c>
      <c r="I118" s="13">
        <v>331.41</v>
      </c>
      <c r="J118" s="6" t="s">
        <v>124</v>
      </c>
    </row>
    <row r="119" spans="1:10" x14ac:dyDescent="0.3">
      <c r="A119" s="6" t="s">
        <v>123</v>
      </c>
      <c r="B119" s="6" t="s">
        <v>119</v>
      </c>
      <c r="C119" s="6" t="s">
        <v>5</v>
      </c>
      <c r="D119" s="6" t="s">
        <v>8</v>
      </c>
      <c r="E119" s="6" t="s">
        <v>98</v>
      </c>
      <c r="F119" s="13">
        <v>285.52999999999997</v>
      </c>
      <c r="G119" s="13">
        <v>274.97000000000003</v>
      </c>
      <c r="H119" s="13">
        <v>252.64</v>
      </c>
      <c r="I119" s="13">
        <v>288.94</v>
      </c>
      <c r="J119" s="6" t="s">
        <v>124</v>
      </c>
    </row>
    <row r="120" spans="1:10" x14ac:dyDescent="0.3">
      <c r="A120" s="6" t="s">
        <v>123</v>
      </c>
      <c r="B120" s="6" t="s">
        <v>119</v>
      </c>
      <c r="C120" s="6" t="s">
        <v>5</v>
      </c>
      <c r="D120" s="6" t="s">
        <v>8</v>
      </c>
      <c r="E120" s="6" t="s">
        <v>99</v>
      </c>
      <c r="F120" s="13">
        <v>218.07</v>
      </c>
      <c r="G120" s="13">
        <v>199.33</v>
      </c>
      <c r="H120" s="13">
        <v>188.1</v>
      </c>
      <c r="I120" s="13">
        <v>212</v>
      </c>
      <c r="J120" s="6" t="s">
        <v>124</v>
      </c>
    </row>
    <row r="121" spans="1:10" x14ac:dyDescent="0.3">
      <c r="A121" s="6" t="s">
        <v>123</v>
      </c>
      <c r="B121" s="6" t="s">
        <v>119</v>
      </c>
      <c r="C121" s="6" t="s">
        <v>5</v>
      </c>
      <c r="D121" s="6" t="s">
        <v>8</v>
      </c>
      <c r="E121" s="6" t="s">
        <v>100</v>
      </c>
      <c r="F121" s="13">
        <v>202.2</v>
      </c>
      <c r="G121" s="13">
        <v>184.13</v>
      </c>
      <c r="H121" s="13">
        <v>175.54</v>
      </c>
      <c r="I121" s="13">
        <v>191.41</v>
      </c>
      <c r="J121" s="6" t="s">
        <v>124</v>
      </c>
    </row>
    <row r="122" spans="1:10" x14ac:dyDescent="0.3">
      <c r="A122" s="6" t="s">
        <v>123</v>
      </c>
      <c r="B122" s="6" t="s">
        <v>119</v>
      </c>
      <c r="C122" s="6" t="s">
        <v>5</v>
      </c>
      <c r="D122" s="6" t="s">
        <v>8</v>
      </c>
      <c r="E122" s="6" t="s">
        <v>101</v>
      </c>
      <c r="F122" s="13">
        <v>224.15</v>
      </c>
      <c r="G122" s="13">
        <v>214.81</v>
      </c>
      <c r="H122" s="13">
        <v>198.92</v>
      </c>
      <c r="I122" s="13">
        <v>244.97</v>
      </c>
      <c r="J122" s="6" t="s">
        <v>124</v>
      </c>
    </row>
    <row r="123" spans="1:10" x14ac:dyDescent="0.3">
      <c r="A123" s="6" t="s">
        <v>123</v>
      </c>
      <c r="B123" s="6" t="s">
        <v>119</v>
      </c>
      <c r="C123" s="6" t="s">
        <v>5</v>
      </c>
      <c r="D123" s="6" t="s">
        <v>8</v>
      </c>
      <c r="E123" s="6" t="s">
        <v>102</v>
      </c>
      <c r="F123" s="13">
        <v>202.29</v>
      </c>
      <c r="G123" s="13">
        <v>207.64</v>
      </c>
      <c r="H123" s="13">
        <v>179.66</v>
      </c>
      <c r="I123" s="13">
        <v>240.51</v>
      </c>
      <c r="J123" s="6" t="s">
        <v>124</v>
      </c>
    </row>
    <row r="124" spans="1:10" x14ac:dyDescent="0.3">
      <c r="A124" s="6" t="s">
        <v>123</v>
      </c>
      <c r="B124" s="6" t="s">
        <v>119</v>
      </c>
      <c r="C124" s="6" t="s">
        <v>5</v>
      </c>
      <c r="D124" s="6" t="s">
        <v>8</v>
      </c>
      <c r="E124" s="6" t="s">
        <v>103</v>
      </c>
      <c r="F124" s="13">
        <v>128.94</v>
      </c>
      <c r="G124" s="13">
        <v>150.57</v>
      </c>
      <c r="H124" s="13">
        <v>118.6</v>
      </c>
      <c r="I124" s="13">
        <v>196.12</v>
      </c>
      <c r="J124" s="6" t="s">
        <v>124</v>
      </c>
    </row>
    <row r="125" spans="1:10" x14ac:dyDescent="0.3">
      <c r="A125" s="6" t="s">
        <v>123</v>
      </c>
      <c r="B125" s="6" t="s">
        <v>119</v>
      </c>
      <c r="C125" s="6" t="s">
        <v>5</v>
      </c>
      <c r="D125" s="6" t="s">
        <v>9</v>
      </c>
      <c r="E125" s="6" t="s">
        <v>92</v>
      </c>
      <c r="F125" s="13">
        <v>65.92</v>
      </c>
      <c r="G125" s="13">
        <v>79.290000000000006</v>
      </c>
      <c r="H125" s="13">
        <v>62.19</v>
      </c>
      <c r="I125" s="13">
        <v>91.12</v>
      </c>
      <c r="J125" s="6" t="s">
        <v>124</v>
      </c>
    </row>
    <row r="126" spans="1:10" x14ac:dyDescent="0.3">
      <c r="A126" s="6" t="s">
        <v>123</v>
      </c>
      <c r="B126" s="6" t="s">
        <v>119</v>
      </c>
      <c r="C126" s="6" t="s">
        <v>5</v>
      </c>
      <c r="D126" s="6" t="s">
        <v>9</v>
      </c>
      <c r="E126" s="6" t="s">
        <v>93</v>
      </c>
      <c r="F126" s="13">
        <v>104.6</v>
      </c>
      <c r="G126" s="13">
        <v>120.79</v>
      </c>
      <c r="H126" s="13">
        <v>101.27</v>
      </c>
      <c r="I126" s="13">
        <v>175.6</v>
      </c>
      <c r="J126" s="6" t="s">
        <v>124</v>
      </c>
    </row>
    <row r="127" spans="1:10" x14ac:dyDescent="0.3">
      <c r="A127" s="6" t="s">
        <v>123</v>
      </c>
      <c r="B127" s="6" t="s">
        <v>119</v>
      </c>
      <c r="C127" s="6" t="s">
        <v>5</v>
      </c>
      <c r="D127" s="6" t="s">
        <v>9</v>
      </c>
      <c r="E127" s="6" t="s">
        <v>94</v>
      </c>
      <c r="F127" s="13">
        <v>201.8</v>
      </c>
      <c r="G127" s="13">
        <v>221.2</v>
      </c>
      <c r="H127" s="13">
        <v>191.76</v>
      </c>
      <c r="I127" s="13">
        <v>299.72000000000003</v>
      </c>
      <c r="J127" s="6" t="s">
        <v>124</v>
      </c>
    </row>
    <row r="128" spans="1:10" x14ac:dyDescent="0.3">
      <c r="A128" s="6" t="s">
        <v>123</v>
      </c>
      <c r="B128" s="6" t="s">
        <v>119</v>
      </c>
      <c r="C128" s="6" t="s">
        <v>5</v>
      </c>
      <c r="D128" s="6" t="s">
        <v>9</v>
      </c>
      <c r="E128" s="6" t="s">
        <v>95</v>
      </c>
      <c r="F128" s="13">
        <v>324.56</v>
      </c>
      <c r="G128" s="13">
        <v>347.29</v>
      </c>
      <c r="H128" s="13">
        <v>318.3</v>
      </c>
      <c r="I128" s="13">
        <v>420.28</v>
      </c>
      <c r="J128" s="6" t="s">
        <v>124</v>
      </c>
    </row>
    <row r="129" spans="1:10" x14ac:dyDescent="0.3">
      <c r="A129" s="6" t="s">
        <v>123</v>
      </c>
      <c r="B129" s="6" t="s">
        <v>119</v>
      </c>
      <c r="C129" s="6" t="s">
        <v>5</v>
      </c>
      <c r="D129" s="6" t="s">
        <v>9</v>
      </c>
      <c r="E129" s="6" t="s">
        <v>96</v>
      </c>
      <c r="F129" s="13">
        <v>351.74</v>
      </c>
      <c r="G129" s="13">
        <v>363.57</v>
      </c>
      <c r="H129" s="13">
        <v>338.01</v>
      </c>
      <c r="I129" s="13">
        <v>408.56</v>
      </c>
      <c r="J129" s="6" t="s">
        <v>124</v>
      </c>
    </row>
    <row r="130" spans="1:10" x14ac:dyDescent="0.3">
      <c r="A130" s="6" t="s">
        <v>123</v>
      </c>
      <c r="B130" s="6" t="s">
        <v>119</v>
      </c>
      <c r="C130" s="6" t="s">
        <v>5</v>
      </c>
      <c r="D130" s="6" t="s">
        <v>9</v>
      </c>
      <c r="E130" s="6" t="s">
        <v>97</v>
      </c>
      <c r="F130" s="13">
        <v>318.51</v>
      </c>
      <c r="G130" s="13">
        <v>325.01</v>
      </c>
      <c r="H130" s="13">
        <v>301.67</v>
      </c>
      <c r="I130" s="13">
        <v>342.72</v>
      </c>
      <c r="J130" s="6" t="s">
        <v>124</v>
      </c>
    </row>
    <row r="131" spans="1:10" x14ac:dyDescent="0.3">
      <c r="A131" s="6" t="s">
        <v>123</v>
      </c>
      <c r="B131" s="6" t="s">
        <v>119</v>
      </c>
      <c r="C131" s="6" t="s">
        <v>5</v>
      </c>
      <c r="D131" s="6" t="s">
        <v>9</v>
      </c>
      <c r="E131" s="6" t="s">
        <v>98</v>
      </c>
      <c r="F131" s="13">
        <v>285.52999999999997</v>
      </c>
      <c r="G131" s="13">
        <v>280.13</v>
      </c>
      <c r="H131" s="13">
        <v>254.78</v>
      </c>
      <c r="I131" s="13">
        <v>300.95999999999998</v>
      </c>
      <c r="J131" s="6" t="s">
        <v>124</v>
      </c>
    </row>
    <row r="132" spans="1:10" x14ac:dyDescent="0.3">
      <c r="A132" s="6" t="s">
        <v>123</v>
      </c>
      <c r="B132" s="6" t="s">
        <v>119</v>
      </c>
      <c r="C132" s="6" t="s">
        <v>5</v>
      </c>
      <c r="D132" s="6" t="s">
        <v>9</v>
      </c>
      <c r="E132" s="6" t="s">
        <v>99</v>
      </c>
      <c r="F132" s="13">
        <v>218.07</v>
      </c>
      <c r="G132" s="13">
        <v>203.15</v>
      </c>
      <c r="H132" s="13">
        <v>181.41</v>
      </c>
      <c r="I132" s="13">
        <v>232</v>
      </c>
      <c r="J132" s="6" t="s">
        <v>124</v>
      </c>
    </row>
    <row r="133" spans="1:10" x14ac:dyDescent="0.3">
      <c r="A133" s="6" t="s">
        <v>123</v>
      </c>
      <c r="B133" s="6" t="s">
        <v>119</v>
      </c>
      <c r="C133" s="6" t="s">
        <v>5</v>
      </c>
      <c r="D133" s="6" t="s">
        <v>9</v>
      </c>
      <c r="E133" s="6" t="s">
        <v>100</v>
      </c>
      <c r="F133" s="13">
        <v>202.2</v>
      </c>
      <c r="G133" s="13">
        <v>184.28</v>
      </c>
      <c r="H133" s="13">
        <v>171.48</v>
      </c>
      <c r="I133" s="13">
        <v>196.46</v>
      </c>
      <c r="J133" s="6" t="s">
        <v>124</v>
      </c>
    </row>
    <row r="134" spans="1:10" x14ac:dyDescent="0.3">
      <c r="A134" s="6" t="s">
        <v>123</v>
      </c>
      <c r="B134" s="6" t="s">
        <v>119</v>
      </c>
      <c r="C134" s="6" t="s">
        <v>5</v>
      </c>
      <c r="D134" s="6" t="s">
        <v>9</v>
      </c>
      <c r="E134" s="6" t="s">
        <v>101</v>
      </c>
      <c r="F134" s="13">
        <v>224.15</v>
      </c>
      <c r="G134" s="13">
        <v>209.1</v>
      </c>
      <c r="H134" s="13">
        <v>178.08</v>
      </c>
      <c r="I134" s="13">
        <v>236.22</v>
      </c>
      <c r="J134" s="6" t="s">
        <v>124</v>
      </c>
    </row>
    <row r="135" spans="1:10" x14ac:dyDescent="0.3">
      <c r="A135" s="6" t="s">
        <v>123</v>
      </c>
      <c r="B135" s="6" t="s">
        <v>119</v>
      </c>
      <c r="C135" s="6" t="s">
        <v>5</v>
      </c>
      <c r="D135" s="6" t="s">
        <v>9</v>
      </c>
      <c r="E135" s="6" t="s">
        <v>102</v>
      </c>
      <c r="F135" s="13">
        <v>202.29</v>
      </c>
      <c r="G135" s="13">
        <v>203.02</v>
      </c>
      <c r="H135" s="13">
        <v>176.36</v>
      </c>
      <c r="I135" s="13">
        <v>229.3</v>
      </c>
      <c r="J135" s="6" t="s">
        <v>124</v>
      </c>
    </row>
    <row r="136" spans="1:10" x14ac:dyDescent="0.3">
      <c r="A136" s="6" t="s">
        <v>123</v>
      </c>
      <c r="B136" s="6" t="s">
        <v>119</v>
      </c>
      <c r="C136" s="6" t="s">
        <v>5</v>
      </c>
      <c r="D136" s="6" t="s">
        <v>9</v>
      </c>
      <c r="E136" s="6" t="s">
        <v>103</v>
      </c>
      <c r="F136" s="13">
        <v>128.94</v>
      </c>
      <c r="G136" s="13">
        <v>144.4</v>
      </c>
      <c r="H136" s="13">
        <v>122.62</v>
      </c>
      <c r="I136" s="13">
        <v>176.24</v>
      </c>
      <c r="J136" s="6" t="s">
        <v>124</v>
      </c>
    </row>
    <row r="137" spans="1:10" x14ac:dyDescent="0.3">
      <c r="A137" s="6" t="s">
        <v>123</v>
      </c>
      <c r="B137" s="6" t="s">
        <v>119</v>
      </c>
      <c r="C137" s="6" t="s">
        <v>5</v>
      </c>
      <c r="D137" s="6" t="s">
        <v>10</v>
      </c>
      <c r="E137" s="6" t="s">
        <v>92</v>
      </c>
      <c r="F137" s="13">
        <v>65.92</v>
      </c>
      <c r="G137" s="13">
        <v>78.63</v>
      </c>
      <c r="H137" s="13">
        <v>50.58</v>
      </c>
      <c r="I137" s="13">
        <v>95.02</v>
      </c>
      <c r="J137" s="6" t="s">
        <v>124</v>
      </c>
    </row>
    <row r="138" spans="1:10" x14ac:dyDescent="0.3">
      <c r="A138" s="6" t="s">
        <v>123</v>
      </c>
      <c r="B138" s="6" t="s">
        <v>119</v>
      </c>
      <c r="C138" s="6" t="s">
        <v>5</v>
      </c>
      <c r="D138" s="6" t="s">
        <v>10</v>
      </c>
      <c r="E138" s="6" t="s">
        <v>93</v>
      </c>
      <c r="F138" s="13">
        <v>104.6</v>
      </c>
      <c r="G138" s="13">
        <v>117.83</v>
      </c>
      <c r="H138" s="13">
        <v>64.209999999999994</v>
      </c>
      <c r="I138" s="13">
        <v>183.07</v>
      </c>
      <c r="J138" s="6" t="s">
        <v>124</v>
      </c>
    </row>
    <row r="139" spans="1:10" x14ac:dyDescent="0.3">
      <c r="A139" s="6" t="s">
        <v>123</v>
      </c>
      <c r="B139" s="6" t="s">
        <v>119</v>
      </c>
      <c r="C139" s="6" t="s">
        <v>5</v>
      </c>
      <c r="D139" s="6" t="s">
        <v>10</v>
      </c>
      <c r="E139" s="6" t="s">
        <v>94</v>
      </c>
      <c r="F139" s="13">
        <v>201.8</v>
      </c>
      <c r="G139" s="13">
        <v>216.61</v>
      </c>
      <c r="H139" s="13">
        <v>155.71</v>
      </c>
      <c r="I139" s="13">
        <v>297.83999999999997</v>
      </c>
      <c r="J139" s="6" t="s">
        <v>124</v>
      </c>
    </row>
    <row r="140" spans="1:10" x14ac:dyDescent="0.3">
      <c r="A140" s="6" t="s">
        <v>123</v>
      </c>
      <c r="B140" s="6" t="s">
        <v>119</v>
      </c>
      <c r="C140" s="6" t="s">
        <v>5</v>
      </c>
      <c r="D140" s="6" t="s">
        <v>10</v>
      </c>
      <c r="E140" s="6" t="s">
        <v>95</v>
      </c>
      <c r="F140" s="13">
        <v>324.56</v>
      </c>
      <c r="G140" s="13">
        <v>339.55</v>
      </c>
      <c r="H140" s="13">
        <v>302.04000000000002</v>
      </c>
      <c r="I140" s="13">
        <v>418.01</v>
      </c>
      <c r="J140" s="6" t="s">
        <v>124</v>
      </c>
    </row>
    <row r="141" spans="1:10" x14ac:dyDescent="0.3">
      <c r="A141" s="6" t="s">
        <v>123</v>
      </c>
      <c r="B141" s="6" t="s">
        <v>119</v>
      </c>
      <c r="C141" s="6" t="s">
        <v>5</v>
      </c>
      <c r="D141" s="6" t="s">
        <v>10</v>
      </c>
      <c r="E141" s="6" t="s">
        <v>96</v>
      </c>
      <c r="F141" s="13">
        <v>351.74</v>
      </c>
      <c r="G141" s="13">
        <v>371.99</v>
      </c>
      <c r="H141" s="13">
        <v>339.04</v>
      </c>
      <c r="I141" s="13">
        <v>407.47</v>
      </c>
      <c r="J141" s="6" t="s">
        <v>124</v>
      </c>
    </row>
    <row r="142" spans="1:10" x14ac:dyDescent="0.3">
      <c r="A142" s="6" t="s">
        <v>123</v>
      </c>
      <c r="B142" s="6" t="s">
        <v>119</v>
      </c>
      <c r="C142" s="6" t="s">
        <v>5</v>
      </c>
      <c r="D142" s="6" t="s">
        <v>10</v>
      </c>
      <c r="E142" s="6" t="s">
        <v>97</v>
      </c>
      <c r="F142" s="13">
        <v>318.51</v>
      </c>
      <c r="G142" s="13">
        <v>327.23</v>
      </c>
      <c r="H142" s="13">
        <v>281.18</v>
      </c>
      <c r="I142" s="13">
        <v>372.51</v>
      </c>
      <c r="J142" s="6" t="s">
        <v>124</v>
      </c>
    </row>
    <row r="143" spans="1:10" x14ac:dyDescent="0.3">
      <c r="A143" s="6" t="s">
        <v>123</v>
      </c>
      <c r="B143" s="6" t="s">
        <v>119</v>
      </c>
      <c r="C143" s="6" t="s">
        <v>5</v>
      </c>
      <c r="D143" s="6" t="s">
        <v>10</v>
      </c>
      <c r="E143" s="6" t="s">
        <v>98</v>
      </c>
      <c r="F143" s="13">
        <v>285.52999999999997</v>
      </c>
      <c r="G143" s="13">
        <v>284.73</v>
      </c>
      <c r="H143" s="13">
        <v>238.61</v>
      </c>
      <c r="I143" s="13">
        <v>340.27</v>
      </c>
      <c r="J143" s="6" t="s">
        <v>124</v>
      </c>
    </row>
    <row r="144" spans="1:10" x14ac:dyDescent="0.3">
      <c r="A144" s="6" t="s">
        <v>123</v>
      </c>
      <c r="B144" s="6" t="s">
        <v>119</v>
      </c>
      <c r="C144" s="6" t="s">
        <v>5</v>
      </c>
      <c r="D144" s="6" t="s">
        <v>10</v>
      </c>
      <c r="E144" s="6" t="s">
        <v>99</v>
      </c>
      <c r="F144" s="13">
        <v>218.07</v>
      </c>
      <c r="G144" s="13">
        <v>202.36</v>
      </c>
      <c r="H144" s="13">
        <v>179.9</v>
      </c>
      <c r="I144" s="13">
        <v>253.68</v>
      </c>
      <c r="J144" s="6" t="s">
        <v>124</v>
      </c>
    </row>
    <row r="145" spans="1:10" x14ac:dyDescent="0.3">
      <c r="A145" s="6" t="s">
        <v>123</v>
      </c>
      <c r="B145" s="6" t="s">
        <v>119</v>
      </c>
      <c r="C145" s="6" t="s">
        <v>5</v>
      </c>
      <c r="D145" s="6" t="s">
        <v>10</v>
      </c>
      <c r="E145" s="6" t="s">
        <v>100</v>
      </c>
      <c r="F145" s="13">
        <v>202.2</v>
      </c>
      <c r="G145" s="13">
        <v>188.63</v>
      </c>
      <c r="H145" s="13">
        <v>168.82</v>
      </c>
      <c r="I145" s="13">
        <v>226.05</v>
      </c>
      <c r="J145" s="6" t="s">
        <v>124</v>
      </c>
    </row>
    <row r="146" spans="1:10" x14ac:dyDescent="0.3">
      <c r="A146" s="6" t="s">
        <v>123</v>
      </c>
      <c r="B146" s="6" t="s">
        <v>119</v>
      </c>
      <c r="C146" s="6" t="s">
        <v>5</v>
      </c>
      <c r="D146" s="6" t="s">
        <v>10</v>
      </c>
      <c r="E146" s="6" t="s">
        <v>101</v>
      </c>
      <c r="F146" s="13">
        <v>224.15</v>
      </c>
      <c r="G146" s="13">
        <v>213.5</v>
      </c>
      <c r="H146" s="13">
        <v>194.96</v>
      </c>
      <c r="I146" s="13">
        <v>248.32</v>
      </c>
      <c r="J146" s="6" t="s">
        <v>124</v>
      </c>
    </row>
    <row r="147" spans="1:10" x14ac:dyDescent="0.3">
      <c r="A147" s="6" t="s">
        <v>123</v>
      </c>
      <c r="B147" s="6" t="s">
        <v>119</v>
      </c>
      <c r="C147" s="6" t="s">
        <v>5</v>
      </c>
      <c r="D147" s="6" t="s">
        <v>10</v>
      </c>
      <c r="E147" s="6" t="s">
        <v>102</v>
      </c>
      <c r="F147" s="13">
        <v>202.29</v>
      </c>
      <c r="G147" s="13">
        <v>203.17</v>
      </c>
      <c r="H147" s="13">
        <v>185.13</v>
      </c>
      <c r="I147" s="13">
        <v>221.32</v>
      </c>
      <c r="J147" s="6" t="s">
        <v>124</v>
      </c>
    </row>
    <row r="148" spans="1:10" x14ac:dyDescent="0.3">
      <c r="A148" s="6" t="s">
        <v>123</v>
      </c>
      <c r="B148" s="6" t="s">
        <v>119</v>
      </c>
      <c r="C148" s="6" t="s">
        <v>5</v>
      </c>
      <c r="D148" s="6" t="s">
        <v>10</v>
      </c>
      <c r="E148" s="6" t="s">
        <v>103</v>
      </c>
      <c r="F148" s="13">
        <v>128.94</v>
      </c>
      <c r="G148" s="13">
        <v>138.79</v>
      </c>
      <c r="H148" s="13">
        <v>131.07</v>
      </c>
      <c r="I148" s="13">
        <v>147.61000000000001</v>
      </c>
      <c r="J148" s="6" t="s">
        <v>124</v>
      </c>
    </row>
    <row r="149" spans="1:10" x14ac:dyDescent="0.3">
      <c r="A149" s="6" t="s">
        <v>123</v>
      </c>
      <c r="B149" s="6" t="s">
        <v>119</v>
      </c>
      <c r="C149" s="6" t="s">
        <v>6</v>
      </c>
      <c r="D149" s="6" t="s">
        <v>8</v>
      </c>
      <c r="E149" s="6" t="s">
        <v>92</v>
      </c>
      <c r="F149" s="13">
        <v>65.92</v>
      </c>
      <c r="G149" s="13">
        <v>80.88</v>
      </c>
      <c r="H149" s="13">
        <v>76.28</v>
      </c>
      <c r="I149" s="13">
        <v>86.43</v>
      </c>
      <c r="J149" s="6" t="s">
        <v>124</v>
      </c>
    </row>
    <row r="150" spans="1:10" x14ac:dyDescent="0.3">
      <c r="A150" s="6" t="s">
        <v>123</v>
      </c>
      <c r="B150" s="6" t="s">
        <v>119</v>
      </c>
      <c r="C150" s="6" t="s">
        <v>6</v>
      </c>
      <c r="D150" s="6" t="s">
        <v>8</v>
      </c>
      <c r="E150" s="6" t="s">
        <v>93</v>
      </c>
      <c r="F150" s="13">
        <v>104.6</v>
      </c>
      <c r="G150" s="13">
        <v>117.11</v>
      </c>
      <c r="H150" s="13">
        <v>105.96</v>
      </c>
      <c r="I150" s="13">
        <v>135.36000000000001</v>
      </c>
      <c r="J150" s="6" t="s">
        <v>124</v>
      </c>
    </row>
    <row r="151" spans="1:10" x14ac:dyDescent="0.3">
      <c r="A151" s="6" t="s">
        <v>123</v>
      </c>
      <c r="B151" s="6" t="s">
        <v>119</v>
      </c>
      <c r="C151" s="6" t="s">
        <v>6</v>
      </c>
      <c r="D151" s="6" t="s">
        <v>8</v>
      </c>
      <c r="E151" s="6" t="s">
        <v>94</v>
      </c>
      <c r="F151" s="13">
        <v>201.8</v>
      </c>
      <c r="G151" s="13">
        <v>214.34</v>
      </c>
      <c r="H151" s="13">
        <v>191.4</v>
      </c>
      <c r="I151" s="13">
        <v>243</v>
      </c>
      <c r="J151" s="6" t="s">
        <v>124</v>
      </c>
    </row>
    <row r="152" spans="1:10" x14ac:dyDescent="0.3">
      <c r="A152" s="6" t="s">
        <v>123</v>
      </c>
      <c r="B152" s="6" t="s">
        <v>119</v>
      </c>
      <c r="C152" s="6" t="s">
        <v>6</v>
      </c>
      <c r="D152" s="6" t="s">
        <v>8</v>
      </c>
      <c r="E152" s="6" t="s">
        <v>95</v>
      </c>
      <c r="F152" s="13">
        <v>324.56</v>
      </c>
      <c r="G152" s="13">
        <v>335.37</v>
      </c>
      <c r="H152" s="13">
        <v>305.2</v>
      </c>
      <c r="I152" s="13">
        <v>360.32</v>
      </c>
      <c r="J152" s="6" t="s">
        <v>124</v>
      </c>
    </row>
    <row r="153" spans="1:10" x14ac:dyDescent="0.3">
      <c r="A153" s="6" t="s">
        <v>123</v>
      </c>
      <c r="B153" s="6" t="s">
        <v>119</v>
      </c>
      <c r="C153" s="6" t="s">
        <v>6</v>
      </c>
      <c r="D153" s="6" t="s">
        <v>8</v>
      </c>
      <c r="E153" s="6" t="s">
        <v>96</v>
      </c>
      <c r="F153" s="13">
        <v>351.74</v>
      </c>
      <c r="G153" s="13">
        <v>349.41</v>
      </c>
      <c r="H153" s="13">
        <v>329.14</v>
      </c>
      <c r="I153" s="13">
        <v>372.47</v>
      </c>
      <c r="J153" s="6" t="s">
        <v>124</v>
      </c>
    </row>
    <row r="154" spans="1:10" x14ac:dyDescent="0.3">
      <c r="A154" s="6" t="s">
        <v>123</v>
      </c>
      <c r="B154" s="6" t="s">
        <v>119</v>
      </c>
      <c r="C154" s="6" t="s">
        <v>6</v>
      </c>
      <c r="D154" s="6" t="s">
        <v>8</v>
      </c>
      <c r="E154" s="6" t="s">
        <v>97</v>
      </c>
      <c r="F154" s="13">
        <v>318.51</v>
      </c>
      <c r="G154" s="13">
        <v>312.52999999999997</v>
      </c>
      <c r="H154" s="13">
        <v>294.66000000000003</v>
      </c>
      <c r="I154" s="13">
        <v>326.18</v>
      </c>
      <c r="J154" s="6" t="s">
        <v>124</v>
      </c>
    </row>
    <row r="155" spans="1:10" x14ac:dyDescent="0.3">
      <c r="A155" s="6" t="s">
        <v>123</v>
      </c>
      <c r="B155" s="6" t="s">
        <v>119</v>
      </c>
      <c r="C155" s="6" t="s">
        <v>6</v>
      </c>
      <c r="D155" s="6" t="s">
        <v>8</v>
      </c>
      <c r="E155" s="6" t="s">
        <v>98</v>
      </c>
      <c r="F155" s="13">
        <v>285.52999999999997</v>
      </c>
      <c r="G155" s="13">
        <v>273.99</v>
      </c>
      <c r="H155" s="13">
        <v>255.44</v>
      </c>
      <c r="I155" s="13">
        <v>296.47000000000003</v>
      </c>
      <c r="J155" s="6" t="s">
        <v>124</v>
      </c>
    </row>
    <row r="156" spans="1:10" x14ac:dyDescent="0.3">
      <c r="A156" s="6" t="s">
        <v>123</v>
      </c>
      <c r="B156" s="6" t="s">
        <v>119</v>
      </c>
      <c r="C156" s="6" t="s">
        <v>6</v>
      </c>
      <c r="D156" s="6" t="s">
        <v>8</v>
      </c>
      <c r="E156" s="6" t="s">
        <v>99</v>
      </c>
      <c r="F156" s="13">
        <v>218.07</v>
      </c>
      <c r="G156" s="13">
        <v>205.35</v>
      </c>
      <c r="H156" s="13">
        <v>184.72</v>
      </c>
      <c r="I156" s="13">
        <v>223.78</v>
      </c>
      <c r="J156" s="6" t="s">
        <v>124</v>
      </c>
    </row>
    <row r="157" spans="1:10" x14ac:dyDescent="0.3">
      <c r="A157" s="6" t="s">
        <v>123</v>
      </c>
      <c r="B157" s="6" t="s">
        <v>119</v>
      </c>
      <c r="C157" s="6" t="s">
        <v>6</v>
      </c>
      <c r="D157" s="6" t="s">
        <v>8</v>
      </c>
      <c r="E157" s="6" t="s">
        <v>100</v>
      </c>
      <c r="F157" s="13">
        <v>202.2</v>
      </c>
      <c r="G157" s="13">
        <v>188.4</v>
      </c>
      <c r="H157" s="13">
        <v>164.7</v>
      </c>
      <c r="I157" s="13">
        <v>204.98</v>
      </c>
      <c r="J157" s="6" t="s">
        <v>124</v>
      </c>
    </row>
    <row r="158" spans="1:10" x14ac:dyDescent="0.3">
      <c r="A158" s="6" t="s">
        <v>123</v>
      </c>
      <c r="B158" s="6" t="s">
        <v>119</v>
      </c>
      <c r="C158" s="6" t="s">
        <v>6</v>
      </c>
      <c r="D158" s="6" t="s">
        <v>8</v>
      </c>
      <c r="E158" s="6" t="s">
        <v>101</v>
      </c>
      <c r="F158" s="13">
        <v>224.15</v>
      </c>
      <c r="G158" s="13">
        <v>213.46</v>
      </c>
      <c r="H158" s="13">
        <v>187.94</v>
      </c>
      <c r="I158" s="13">
        <v>229.28</v>
      </c>
      <c r="J158" s="6" t="s">
        <v>124</v>
      </c>
    </row>
    <row r="159" spans="1:10" x14ac:dyDescent="0.3">
      <c r="A159" s="6" t="s">
        <v>123</v>
      </c>
      <c r="B159" s="6" t="s">
        <v>119</v>
      </c>
      <c r="C159" s="6" t="s">
        <v>6</v>
      </c>
      <c r="D159" s="6" t="s">
        <v>8</v>
      </c>
      <c r="E159" s="6" t="s">
        <v>102</v>
      </c>
      <c r="F159" s="13">
        <v>202.29</v>
      </c>
      <c r="G159" s="13">
        <v>204.19</v>
      </c>
      <c r="H159" s="13">
        <v>179.1</v>
      </c>
      <c r="I159" s="13">
        <v>221.2</v>
      </c>
      <c r="J159" s="6" t="s">
        <v>124</v>
      </c>
    </row>
    <row r="160" spans="1:10" x14ac:dyDescent="0.3">
      <c r="A160" s="6" t="s">
        <v>123</v>
      </c>
      <c r="B160" s="6" t="s">
        <v>119</v>
      </c>
      <c r="C160" s="6" t="s">
        <v>6</v>
      </c>
      <c r="D160" s="6" t="s">
        <v>8</v>
      </c>
      <c r="E160" s="6" t="s">
        <v>103</v>
      </c>
      <c r="F160" s="13">
        <v>128.94</v>
      </c>
      <c r="G160" s="13">
        <v>141.76</v>
      </c>
      <c r="H160" s="13">
        <v>122.59</v>
      </c>
      <c r="I160" s="13">
        <v>152.44999999999999</v>
      </c>
      <c r="J160" s="6" t="s">
        <v>124</v>
      </c>
    </row>
    <row r="161" spans="1:10" x14ac:dyDescent="0.3">
      <c r="A161" s="6" t="s">
        <v>123</v>
      </c>
      <c r="B161" s="6" t="s">
        <v>119</v>
      </c>
      <c r="C161" s="6" t="s">
        <v>6</v>
      </c>
      <c r="D161" s="6" t="s">
        <v>9</v>
      </c>
      <c r="E161" s="6" t="s">
        <v>92</v>
      </c>
      <c r="F161" s="13">
        <v>65.92</v>
      </c>
      <c r="G161" s="13">
        <v>76.78</v>
      </c>
      <c r="H161" s="13">
        <v>70.52</v>
      </c>
      <c r="I161" s="13">
        <v>88.53</v>
      </c>
      <c r="J161" s="6" t="s">
        <v>124</v>
      </c>
    </row>
    <row r="162" spans="1:10" x14ac:dyDescent="0.3">
      <c r="A162" s="6" t="s">
        <v>123</v>
      </c>
      <c r="B162" s="6" t="s">
        <v>119</v>
      </c>
      <c r="C162" s="6" t="s">
        <v>6</v>
      </c>
      <c r="D162" s="6" t="s">
        <v>9</v>
      </c>
      <c r="E162" s="6" t="s">
        <v>93</v>
      </c>
      <c r="F162" s="13">
        <v>104.6</v>
      </c>
      <c r="G162" s="13">
        <v>102.04</v>
      </c>
      <c r="H162" s="13">
        <v>80.03</v>
      </c>
      <c r="I162" s="13">
        <v>122.75</v>
      </c>
      <c r="J162" s="6" t="s">
        <v>124</v>
      </c>
    </row>
    <row r="163" spans="1:10" x14ac:dyDescent="0.3">
      <c r="A163" s="6" t="s">
        <v>123</v>
      </c>
      <c r="B163" s="6" t="s">
        <v>119</v>
      </c>
      <c r="C163" s="6" t="s">
        <v>6</v>
      </c>
      <c r="D163" s="6" t="s">
        <v>9</v>
      </c>
      <c r="E163" s="6" t="s">
        <v>94</v>
      </c>
      <c r="F163" s="13">
        <v>201.8</v>
      </c>
      <c r="G163" s="13">
        <v>193.87</v>
      </c>
      <c r="H163" s="13">
        <v>163.89</v>
      </c>
      <c r="I163" s="13">
        <v>216.59</v>
      </c>
      <c r="J163" s="6" t="s">
        <v>124</v>
      </c>
    </row>
    <row r="164" spans="1:10" x14ac:dyDescent="0.3">
      <c r="A164" s="6" t="s">
        <v>123</v>
      </c>
      <c r="B164" s="6" t="s">
        <v>119</v>
      </c>
      <c r="C164" s="6" t="s">
        <v>6</v>
      </c>
      <c r="D164" s="6" t="s">
        <v>9</v>
      </c>
      <c r="E164" s="6" t="s">
        <v>95</v>
      </c>
      <c r="F164" s="13">
        <v>324.56</v>
      </c>
      <c r="G164" s="13">
        <v>324.52999999999997</v>
      </c>
      <c r="H164" s="13">
        <v>301</v>
      </c>
      <c r="I164" s="13">
        <v>356.52</v>
      </c>
      <c r="J164" s="6" t="s">
        <v>124</v>
      </c>
    </row>
    <row r="165" spans="1:10" x14ac:dyDescent="0.3">
      <c r="A165" s="6" t="s">
        <v>123</v>
      </c>
      <c r="B165" s="6" t="s">
        <v>119</v>
      </c>
      <c r="C165" s="6" t="s">
        <v>6</v>
      </c>
      <c r="D165" s="6" t="s">
        <v>9</v>
      </c>
      <c r="E165" s="6" t="s">
        <v>96</v>
      </c>
      <c r="F165" s="13">
        <v>351.74</v>
      </c>
      <c r="G165" s="13">
        <v>363.55</v>
      </c>
      <c r="H165" s="13">
        <v>336.9</v>
      </c>
      <c r="I165" s="13">
        <v>383.43</v>
      </c>
      <c r="J165" s="6" t="s">
        <v>124</v>
      </c>
    </row>
    <row r="166" spans="1:10" x14ac:dyDescent="0.3">
      <c r="A166" s="6" t="s">
        <v>123</v>
      </c>
      <c r="B166" s="6" t="s">
        <v>119</v>
      </c>
      <c r="C166" s="6" t="s">
        <v>6</v>
      </c>
      <c r="D166" s="6" t="s">
        <v>9</v>
      </c>
      <c r="E166" s="6" t="s">
        <v>97</v>
      </c>
      <c r="F166" s="13">
        <v>318.51</v>
      </c>
      <c r="G166" s="13">
        <v>327.49</v>
      </c>
      <c r="H166" s="13">
        <v>302.26</v>
      </c>
      <c r="I166" s="13">
        <v>367.59</v>
      </c>
      <c r="J166" s="6" t="s">
        <v>124</v>
      </c>
    </row>
    <row r="167" spans="1:10" x14ac:dyDescent="0.3">
      <c r="A167" s="6" t="s">
        <v>123</v>
      </c>
      <c r="B167" s="6" t="s">
        <v>119</v>
      </c>
      <c r="C167" s="6" t="s">
        <v>6</v>
      </c>
      <c r="D167" s="6" t="s">
        <v>9</v>
      </c>
      <c r="E167" s="6" t="s">
        <v>98</v>
      </c>
      <c r="F167" s="13">
        <v>285.52999999999997</v>
      </c>
      <c r="G167" s="13">
        <v>288.33999999999997</v>
      </c>
      <c r="H167" s="13">
        <v>267.17</v>
      </c>
      <c r="I167" s="13">
        <v>324.11</v>
      </c>
      <c r="J167" s="6" t="s">
        <v>124</v>
      </c>
    </row>
    <row r="168" spans="1:10" x14ac:dyDescent="0.3">
      <c r="A168" s="6" t="s">
        <v>123</v>
      </c>
      <c r="B168" s="6" t="s">
        <v>119</v>
      </c>
      <c r="C168" s="6" t="s">
        <v>6</v>
      </c>
      <c r="D168" s="6" t="s">
        <v>9</v>
      </c>
      <c r="E168" s="6" t="s">
        <v>99</v>
      </c>
      <c r="F168" s="13">
        <v>218.07</v>
      </c>
      <c r="G168" s="13">
        <v>206.96</v>
      </c>
      <c r="H168" s="13">
        <v>181.87</v>
      </c>
      <c r="I168" s="13">
        <v>241.2</v>
      </c>
      <c r="J168" s="6" t="s">
        <v>124</v>
      </c>
    </row>
    <row r="169" spans="1:10" x14ac:dyDescent="0.3">
      <c r="A169" s="6" t="s">
        <v>123</v>
      </c>
      <c r="B169" s="6" t="s">
        <v>119</v>
      </c>
      <c r="C169" s="6" t="s">
        <v>6</v>
      </c>
      <c r="D169" s="6" t="s">
        <v>9</v>
      </c>
      <c r="E169" s="6" t="s">
        <v>100</v>
      </c>
      <c r="F169" s="13">
        <v>202.2</v>
      </c>
      <c r="G169" s="13">
        <v>189.14</v>
      </c>
      <c r="H169" s="13">
        <v>165.03</v>
      </c>
      <c r="I169" s="13">
        <v>208</v>
      </c>
      <c r="J169" s="6" t="s">
        <v>124</v>
      </c>
    </row>
    <row r="170" spans="1:10" x14ac:dyDescent="0.3">
      <c r="A170" s="6" t="s">
        <v>123</v>
      </c>
      <c r="B170" s="6" t="s">
        <v>119</v>
      </c>
      <c r="C170" s="6" t="s">
        <v>6</v>
      </c>
      <c r="D170" s="6" t="s">
        <v>9</v>
      </c>
      <c r="E170" s="6" t="s">
        <v>101</v>
      </c>
      <c r="F170" s="13">
        <v>224.15</v>
      </c>
      <c r="G170" s="13">
        <v>212</v>
      </c>
      <c r="H170" s="13">
        <v>182.84</v>
      </c>
      <c r="I170" s="13">
        <v>245.87</v>
      </c>
      <c r="J170" s="6" t="s">
        <v>124</v>
      </c>
    </row>
    <row r="171" spans="1:10" x14ac:dyDescent="0.3">
      <c r="A171" s="6" t="s">
        <v>123</v>
      </c>
      <c r="B171" s="6" t="s">
        <v>119</v>
      </c>
      <c r="C171" s="6" t="s">
        <v>6</v>
      </c>
      <c r="D171" s="6" t="s">
        <v>9</v>
      </c>
      <c r="E171" s="6" t="s">
        <v>102</v>
      </c>
      <c r="F171" s="13">
        <v>202.29</v>
      </c>
      <c r="G171" s="13">
        <v>203.58</v>
      </c>
      <c r="H171" s="13">
        <v>180.02</v>
      </c>
      <c r="I171" s="13">
        <v>233.21</v>
      </c>
      <c r="J171" s="6" t="s">
        <v>124</v>
      </c>
    </row>
    <row r="172" spans="1:10" x14ac:dyDescent="0.3">
      <c r="A172" s="6" t="s">
        <v>123</v>
      </c>
      <c r="B172" s="6" t="s">
        <v>119</v>
      </c>
      <c r="C172" s="6" t="s">
        <v>6</v>
      </c>
      <c r="D172" s="6" t="s">
        <v>9</v>
      </c>
      <c r="E172" s="6" t="s">
        <v>103</v>
      </c>
      <c r="F172" s="13">
        <v>128.94</v>
      </c>
      <c r="G172" s="13">
        <v>141.33000000000001</v>
      </c>
      <c r="H172" s="13">
        <v>124.34</v>
      </c>
      <c r="I172" s="13">
        <v>160.46</v>
      </c>
      <c r="J172" s="6" t="s">
        <v>124</v>
      </c>
    </row>
    <row r="173" spans="1:10" x14ac:dyDescent="0.3">
      <c r="A173" s="6" t="s">
        <v>123</v>
      </c>
      <c r="B173" s="6" t="s">
        <v>119</v>
      </c>
      <c r="C173" s="6" t="s">
        <v>6</v>
      </c>
      <c r="D173" s="6" t="s">
        <v>10</v>
      </c>
      <c r="E173" s="6" t="s">
        <v>92</v>
      </c>
      <c r="F173" s="13">
        <v>65.92</v>
      </c>
      <c r="G173" s="13">
        <v>81.84</v>
      </c>
      <c r="H173" s="13">
        <v>48.57</v>
      </c>
      <c r="I173" s="13">
        <v>103.11</v>
      </c>
      <c r="J173" s="6" t="s">
        <v>124</v>
      </c>
    </row>
    <row r="174" spans="1:10" x14ac:dyDescent="0.3">
      <c r="A174" s="6" t="s">
        <v>123</v>
      </c>
      <c r="B174" s="6" t="s">
        <v>119</v>
      </c>
      <c r="C174" s="6" t="s">
        <v>6</v>
      </c>
      <c r="D174" s="6" t="s">
        <v>10</v>
      </c>
      <c r="E174" s="6" t="s">
        <v>93</v>
      </c>
      <c r="F174" s="13">
        <v>104.6</v>
      </c>
      <c r="G174" s="13">
        <v>131.79</v>
      </c>
      <c r="H174" s="13">
        <v>77.13</v>
      </c>
      <c r="I174" s="13">
        <v>175.2</v>
      </c>
      <c r="J174" s="6" t="s">
        <v>124</v>
      </c>
    </row>
    <row r="175" spans="1:10" x14ac:dyDescent="0.3">
      <c r="A175" s="6" t="s">
        <v>123</v>
      </c>
      <c r="B175" s="6" t="s">
        <v>119</v>
      </c>
      <c r="C175" s="6" t="s">
        <v>6</v>
      </c>
      <c r="D175" s="6" t="s">
        <v>10</v>
      </c>
      <c r="E175" s="6" t="s">
        <v>94</v>
      </c>
      <c r="F175" s="13">
        <v>201.8</v>
      </c>
      <c r="G175" s="13">
        <v>229.6</v>
      </c>
      <c r="H175" s="13">
        <v>162.68</v>
      </c>
      <c r="I175" s="13">
        <v>290.91000000000003</v>
      </c>
      <c r="J175" s="6" t="s">
        <v>124</v>
      </c>
    </row>
    <row r="176" spans="1:10" x14ac:dyDescent="0.3">
      <c r="A176" s="6" t="s">
        <v>123</v>
      </c>
      <c r="B176" s="6" t="s">
        <v>119</v>
      </c>
      <c r="C176" s="6" t="s">
        <v>6</v>
      </c>
      <c r="D176" s="6" t="s">
        <v>10</v>
      </c>
      <c r="E176" s="6" t="s">
        <v>95</v>
      </c>
      <c r="F176" s="13">
        <v>324.56</v>
      </c>
      <c r="G176" s="13">
        <v>352.42</v>
      </c>
      <c r="H176" s="13">
        <v>311.70999999999998</v>
      </c>
      <c r="I176" s="13">
        <v>428.94</v>
      </c>
      <c r="J176" s="6" t="s">
        <v>124</v>
      </c>
    </row>
    <row r="177" spans="1:10" x14ac:dyDescent="0.3">
      <c r="A177" s="6" t="s">
        <v>123</v>
      </c>
      <c r="B177" s="6" t="s">
        <v>119</v>
      </c>
      <c r="C177" s="6" t="s">
        <v>6</v>
      </c>
      <c r="D177" s="6" t="s">
        <v>10</v>
      </c>
      <c r="E177" s="6" t="s">
        <v>96</v>
      </c>
      <c r="F177" s="13">
        <v>351.74</v>
      </c>
      <c r="G177" s="13">
        <v>369.62</v>
      </c>
      <c r="H177" s="13">
        <v>332.17</v>
      </c>
      <c r="I177" s="13">
        <v>427.03</v>
      </c>
      <c r="J177" s="6" t="s">
        <v>124</v>
      </c>
    </row>
    <row r="178" spans="1:10" x14ac:dyDescent="0.3">
      <c r="A178" s="6" t="s">
        <v>123</v>
      </c>
      <c r="B178" s="6" t="s">
        <v>119</v>
      </c>
      <c r="C178" s="6" t="s">
        <v>6</v>
      </c>
      <c r="D178" s="6" t="s">
        <v>10</v>
      </c>
      <c r="E178" s="6" t="s">
        <v>97</v>
      </c>
      <c r="F178" s="13">
        <v>318.51</v>
      </c>
      <c r="G178" s="13">
        <v>324.06</v>
      </c>
      <c r="H178" s="13">
        <v>289.39999999999998</v>
      </c>
      <c r="I178" s="13">
        <v>370.1</v>
      </c>
      <c r="J178" s="6" t="s">
        <v>124</v>
      </c>
    </row>
    <row r="179" spans="1:10" x14ac:dyDescent="0.3">
      <c r="A179" s="6" t="s">
        <v>123</v>
      </c>
      <c r="B179" s="6" t="s">
        <v>119</v>
      </c>
      <c r="C179" s="6" t="s">
        <v>6</v>
      </c>
      <c r="D179" s="6" t="s">
        <v>10</v>
      </c>
      <c r="E179" s="6" t="s">
        <v>98</v>
      </c>
      <c r="F179" s="13">
        <v>285.52999999999997</v>
      </c>
      <c r="G179" s="13">
        <v>273.8</v>
      </c>
      <c r="H179" s="13">
        <v>251.07</v>
      </c>
      <c r="I179" s="13">
        <v>320.92</v>
      </c>
      <c r="J179" s="6" t="s">
        <v>124</v>
      </c>
    </row>
    <row r="180" spans="1:10" x14ac:dyDescent="0.3">
      <c r="A180" s="6" t="s">
        <v>123</v>
      </c>
      <c r="B180" s="6" t="s">
        <v>119</v>
      </c>
      <c r="C180" s="6" t="s">
        <v>6</v>
      </c>
      <c r="D180" s="6" t="s">
        <v>10</v>
      </c>
      <c r="E180" s="6" t="s">
        <v>99</v>
      </c>
      <c r="F180" s="13">
        <v>218.07</v>
      </c>
      <c r="G180" s="13">
        <v>190.15</v>
      </c>
      <c r="H180" s="13">
        <v>158.38999999999999</v>
      </c>
      <c r="I180" s="13">
        <v>232.49</v>
      </c>
      <c r="J180" s="6" t="s">
        <v>124</v>
      </c>
    </row>
    <row r="181" spans="1:10" x14ac:dyDescent="0.3">
      <c r="A181" s="6" t="s">
        <v>123</v>
      </c>
      <c r="B181" s="6" t="s">
        <v>119</v>
      </c>
      <c r="C181" s="6" t="s">
        <v>6</v>
      </c>
      <c r="D181" s="6" t="s">
        <v>10</v>
      </c>
      <c r="E181" s="6" t="s">
        <v>100</v>
      </c>
      <c r="F181" s="13">
        <v>202.2</v>
      </c>
      <c r="G181" s="13">
        <v>166.05</v>
      </c>
      <c r="H181" s="13">
        <v>125.6</v>
      </c>
      <c r="I181" s="13">
        <v>195.25</v>
      </c>
      <c r="J181" s="6" t="s">
        <v>124</v>
      </c>
    </row>
    <row r="182" spans="1:10" x14ac:dyDescent="0.3">
      <c r="A182" s="6" t="s">
        <v>123</v>
      </c>
      <c r="B182" s="6" t="s">
        <v>119</v>
      </c>
      <c r="C182" s="6" t="s">
        <v>6</v>
      </c>
      <c r="D182" s="6" t="s">
        <v>10</v>
      </c>
      <c r="E182" s="6" t="s">
        <v>101</v>
      </c>
      <c r="F182" s="13">
        <v>224.15</v>
      </c>
      <c r="G182" s="13">
        <v>191.44</v>
      </c>
      <c r="H182" s="13">
        <v>150.31</v>
      </c>
      <c r="I182" s="13">
        <v>221.68</v>
      </c>
      <c r="J182" s="6" t="s">
        <v>124</v>
      </c>
    </row>
    <row r="183" spans="1:10" x14ac:dyDescent="0.3">
      <c r="A183" s="6" t="s">
        <v>123</v>
      </c>
      <c r="B183" s="6" t="s">
        <v>119</v>
      </c>
      <c r="C183" s="6" t="s">
        <v>6</v>
      </c>
      <c r="D183" s="6" t="s">
        <v>10</v>
      </c>
      <c r="E183" s="6" t="s">
        <v>102</v>
      </c>
      <c r="F183" s="13">
        <v>202.29</v>
      </c>
      <c r="G183" s="13">
        <v>190.12</v>
      </c>
      <c r="H183" s="13">
        <v>152.56</v>
      </c>
      <c r="I183" s="13">
        <v>216.2</v>
      </c>
      <c r="J183" s="6" t="s">
        <v>124</v>
      </c>
    </row>
    <row r="184" spans="1:10" x14ac:dyDescent="0.3">
      <c r="A184" s="6" t="s">
        <v>123</v>
      </c>
      <c r="B184" s="6" t="s">
        <v>119</v>
      </c>
      <c r="C184" s="6" t="s">
        <v>6</v>
      </c>
      <c r="D184" s="6" t="s">
        <v>10</v>
      </c>
      <c r="E184" s="6" t="s">
        <v>103</v>
      </c>
      <c r="F184" s="13">
        <v>128.94</v>
      </c>
      <c r="G184" s="13">
        <v>139.1</v>
      </c>
      <c r="H184" s="13">
        <v>114.61</v>
      </c>
      <c r="I184" s="13">
        <v>167.42</v>
      </c>
      <c r="J184" s="6" t="s">
        <v>124</v>
      </c>
    </row>
    <row r="185" spans="1:10" x14ac:dyDescent="0.3">
      <c r="A185" s="6" t="s">
        <v>123</v>
      </c>
      <c r="B185" s="6" t="s">
        <v>119</v>
      </c>
      <c r="C185" s="6" t="s">
        <v>7</v>
      </c>
      <c r="D185" s="6" t="s">
        <v>8</v>
      </c>
      <c r="E185" s="6" t="s">
        <v>92</v>
      </c>
      <c r="F185" s="13">
        <v>65.92</v>
      </c>
      <c r="G185" s="13">
        <v>70.61</v>
      </c>
      <c r="H185" s="13">
        <v>48.77</v>
      </c>
      <c r="I185" s="13">
        <v>91.98</v>
      </c>
      <c r="J185" s="6" t="s">
        <v>124</v>
      </c>
    </row>
    <row r="186" spans="1:10" x14ac:dyDescent="0.3">
      <c r="A186" s="6" t="s">
        <v>123</v>
      </c>
      <c r="B186" s="6" t="s">
        <v>119</v>
      </c>
      <c r="C186" s="6" t="s">
        <v>7</v>
      </c>
      <c r="D186" s="6" t="s">
        <v>8</v>
      </c>
      <c r="E186" s="6" t="s">
        <v>93</v>
      </c>
      <c r="F186" s="13">
        <v>104.6</v>
      </c>
      <c r="G186" s="13">
        <v>108.2</v>
      </c>
      <c r="H186" s="13">
        <v>86.7</v>
      </c>
      <c r="I186" s="13">
        <v>131.41999999999999</v>
      </c>
      <c r="J186" s="6" t="s">
        <v>124</v>
      </c>
    </row>
    <row r="187" spans="1:10" x14ac:dyDescent="0.3">
      <c r="A187" s="6" t="s">
        <v>123</v>
      </c>
      <c r="B187" s="6" t="s">
        <v>119</v>
      </c>
      <c r="C187" s="6" t="s">
        <v>7</v>
      </c>
      <c r="D187" s="6" t="s">
        <v>8</v>
      </c>
      <c r="E187" s="6" t="s">
        <v>94</v>
      </c>
      <c r="F187" s="13">
        <v>201.8</v>
      </c>
      <c r="G187" s="13">
        <v>212.26</v>
      </c>
      <c r="H187" s="13">
        <v>177.83</v>
      </c>
      <c r="I187" s="13">
        <v>259.04000000000002</v>
      </c>
      <c r="J187" s="6" t="s">
        <v>124</v>
      </c>
    </row>
    <row r="188" spans="1:10" x14ac:dyDescent="0.3">
      <c r="A188" s="6" t="s">
        <v>123</v>
      </c>
      <c r="B188" s="6" t="s">
        <v>119</v>
      </c>
      <c r="C188" s="6" t="s">
        <v>7</v>
      </c>
      <c r="D188" s="6" t="s">
        <v>8</v>
      </c>
      <c r="E188" s="6" t="s">
        <v>95</v>
      </c>
      <c r="F188" s="13">
        <v>324.56</v>
      </c>
      <c r="G188" s="13">
        <v>331.85</v>
      </c>
      <c r="H188" s="13">
        <v>318.98</v>
      </c>
      <c r="I188" s="13">
        <v>346.77</v>
      </c>
      <c r="J188" s="6" t="s">
        <v>124</v>
      </c>
    </row>
    <row r="189" spans="1:10" x14ac:dyDescent="0.3">
      <c r="A189" s="6" t="s">
        <v>123</v>
      </c>
      <c r="B189" s="6" t="s">
        <v>119</v>
      </c>
      <c r="C189" s="6" t="s">
        <v>7</v>
      </c>
      <c r="D189" s="6" t="s">
        <v>8</v>
      </c>
      <c r="E189" s="6" t="s">
        <v>96</v>
      </c>
      <c r="F189" s="13">
        <v>351.74</v>
      </c>
      <c r="G189" s="13">
        <v>360.4</v>
      </c>
      <c r="H189" s="13">
        <v>336.43</v>
      </c>
      <c r="I189" s="13">
        <v>375.4</v>
      </c>
      <c r="J189" s="6" t="s">
        <v>124</v>
      </c>
    </row>
    <row r="190" spans="1:10" x14ac:dyDescent="0.3">
      <c r="A190" s="6" t="s">
        <v>123</v>
      </c>
      <c r="B190" s="6" t="s">
        <v>119</v>
      </c>
      <c r="C190" s="6" t="s">
        <v>7</v>
      </c>
      <c r="D190" s="6" t="s">
        <v>8</v>
      </c>
      <c r="E190" s="6" t="s">
        <v>97</v>
      </c>
      <c r="F190" s="13">
        <v>318.51</v>
      </c>
      <c r="G190" s="13">
        <v>320.14999999999998</v>
      </c>
      <c r="H190" s="13">
        <v>287.68</v>
      </c>
      <c r="I190" s="13">
        <v>363.64</v>
      </c>
      <c r="J190" s="6" t="s">
        <v>124</v>
      </c>
    </row>
    <row r="191" spans="1:10" x14ac:dyDescent="0.3">
      <c r="A191" s="6" t="s">
        <v>123</v>
      </c>
      <c r="B191" s="6" t="s">
        <v>119</v>
      </c>
      <c r="C191" s="6" t="s">
        <v>7</v>
      </c>
      <c r="D191" s="6" t="s">
        <v>8</v>
      </c>
      <c r="E191" s="6" t="s">
        <v>98</v>
      </c>
      <c r="F191" s="13">
        <v>285.52999999999997</v>
      </c>
      <c r="G191" s="13">
        <v>276.3</v>
      </c>
      <c r="H191" s="13">
        <v>249.61</v>
      </c>
      <c r="I191" s="13">
        <v>305.26</v>
      </c>
      <c r="J191" s="6" t="s">
        <v>124</v>
      </c>
    </row>
    <row r="192" spans="1:10" x14ac:dyDescent="0.3">
      <c r="A192" s="6" t="s">
        <v>123</v>
      </c>
      <c r="B192" s="6" t="s">
        <v>119</v>
      </c>
      <c r="C192" s="6" t="s">
        <v>7</v>
      </c>
      <c r="D192" s="6" t="s">
        <v>8</v>
      </c>
      <c r="E192" s="6" t="s">
        <v>99</v>
      </c>
      <c r="F192" s="13">
        <v>218.07</v>
      </c>
      <c r="G192" s="13">
        <v>196.96</v>
      </c>
      <c r="H192" s="13">
        <v>177.2</v>
      </c>
      <c r="I192" s="13">
        <v>222.31</v>
      </c>
      <c r="J192" s="6" t="s">
        <v>124</v>
      </c>
    </row>
    <row r="193" spans="1:10" x14ac:dyDescent="0.3">
      <c r="A193" s="6" t="s">
        <v>123</v>
      </c>
      <c r="B193" s="6" t="s">
        <v>119</v>
      </c>
      <c r="C193" s="6" t="s">
        <v>7</v>
      </c>
      <c r="D193" s="6" t="s">
        <v>8</v>
      </c>
      <c r="E193" s="6" t="s">
        <v>100</v>
      </c>
      <c r="F193" s="13">
        <v>202.2</v>
      </c>
      <c r="G193" s="13">
        <v>182.28</v>
      </c>
      <c r="H193" s="13">
        <v>164.34</v>
      </c>
      <c r="I193" s="13">
        <v>206.51</v>
      </c>
      <c r="J193" s="6" t="s">
        <v>124</v>
      </c>
    </row>
    <row r="194" spans="1:10" x14ac:dyDescent="0.3">
      <c r="A194" s="6" t="s">
        <v>123</v>
      </c>
      <c r="B194" s="6" t="s">
        <v>119</v>
      </c>
      <c r="C194" s="6" t="s">
        <v>7</v>
      </c>
      <c r="D194" s="6" t="s">
        <v>8</v>
      </c>
      <c r="E194" s="6" t="s">
        <v>101</v>
      </c>
      <c r="F194" s="13">
        <v>224.15</v>
      </c>
      <c r="G194" s="13">
        <v>204.22</v>
      </c>
      <c r="H194" s="13">
        <v>169.87</v>
      </c>
      <c r="I194" s="13">
        <v>229.47</v>
      </c>
      <c r="J194" s="6" t="s">
        <v>124</v>
      </c>
    </row>
    <row r="195" spans="1:10" x14ac:dyDescent="0.3">
      <c r="A195" s="6" t="s">
        <v>123</v>
      </c>
      <c r="B195" s="6" t="s">
        <v>119</v>
      </c>
      <c r="C195" s="6" t="s">
        <v>7</v>
      </c>
      <c r="D195" s="6" t="s">
        <v>8</v>
      </c>
      <c r="E195" s="6" t="s">
        <v>102</v>
      </c>
      <c r="F195" s="13">
        <v>202.29</v>
      </c>
      <c r="G195" s="13">
        <v>196.93</v>
      </c>
      <c r="H195" s="13">
        <v>162.52000000000001</v>
      </c>
      <c r="I195" s="13">
        <v>224.5</v>
      </c>
      <c r="J195" s="6" t="s">
        <v>124</v>
      </c>
    </row>
    <row r="196" spans="1:10" x14ac:dyDescent="0.3">
      <c r="A196" s="6" t="s">
        <v>123</v>
      </c>
      <c r="B196" s="6" t="s">
        <v>119</v>
      </c>
      <c r="C196" s="6" t="s">
        <v>7</v>
      </c>
      <c r="D196" s="6" t="s">
        <v>8</v>
      </c>
      <c r="E196" s="6" t="s">
        <v>103</v>
      </c>
      <c r="F196" s="13">
        <v>128.94</v>
      </c>
      <c r="G196" s="13">
        <v>132.07</v>
      </c>
      <c r="H196" s="13">
        <v>108.12</v>
      </c>
      <c r="I196" s="13">
        <v>151.71</v>
      </c>
      <c r="J196" s="6" t="s">
        <v>124</v>
      </c>
    </row>
    <row r="197" spans="1:10" x14ac:dyDescent="0.3">
      <c r="A197" s="6" t="s">
        <v>123</v>
      </c>
      <c r="B197" s="6" t="s">
        <v>119</v>
      </c>
      <c r="C197" s="6" t="s">
        <v>7</v>
      </c>
      <c r="D197" s="6" t="s">
        <v>9</v>
      </c>
      <c r="E197" s="6" t="s">
        <v>92</v>
      </c>
      <c r="F197" s="13">
        <v>65.92</v>
      </c>
      <c r="G197" s="13">
        <v>71.39</v>
      </c>
      <c r="H197" s="13">
        <v>52.33</v>
      </c>
      <c r="I197" s="13">
        <v>105.64</v>
      </c>
      <c r="J197" s="6" t="s">
        <v>124</v>
      </c>
    </row>
    <row r="198" spans="1:10" x14ac:dyDescent="0.3">
      <c r="A198" s="6" t="s">
        <v>123</v>
      </c>
      <c r="B198" s="6" t="s">
        <v>119</v>
      </c>
      <c r="C198" s="6" t="s">
        <v>7</v>
      </c>
      <c r="D198" s="6" t="s">
        <v>9</v>
      </c>
      <c r="E198" s="6" t="s">
        <v>93</v>
      </c>
      <c r="F198" s="13">
        <v>104.6</v>
      </c>
      <c r="G198" s="13">
        <v>113.49</v>
      </c>
      <c r="H198" s="13">
        <v>91.44</v>
      </c>
      <c r="I198" s="13">
        <v>145.41</v>
      </c>
      <c r="J198" s="6" t="s">
        <v>124</v>
      </c>
    </row>
    <row r="199" spans="1:10" x14ac:dyDescent="0.3">
      <c r="A199" s="6" t="s">
        <v>123</v>
      </c>
      <c r="B199" s="6" t="s">
        <v>119</v>
      </c>
      <c r="C199" s="6" t="s">
        <v>7</v>
      </c>
      <c r="D199" s="6" t="s">
        <v>9</v>
      </c>
      <c r="E199" s="6" t="s">
        <v>94</v>
      </c>
      <c r="F199" s="13">
        <v>201.8</v>
      </c>
      <c r="G199" s="13">
        <v>205.7</v>
      </c>
      <c r="H199" s="13">
        <v>171.25</v>
      </c>
      <c r="I199" s="13">
        <v>239.95</v>
      </c>
      <c r="J199" s="6" t="s">
        <v>124</v>
      </c>
    </row>
    <row r="200" spans="1:10" x14ac:dyDescent="0.3">
      <c r="A200" s="6" t="s">
        <v>123</v>
      </c>
      <c r="B200" s="6" t="s">
        <v>119</v>
      </c>
      <c r="C200" s="6" t="s">
        <v>7</v>
      </c>
      <c r="D200" s="6" t="s">
        <v>9</v>
      </c>
      <c r="E200" s="6" t="s">
        <v>95</v>
      </c>
      <c r="F200" s="13">
        <v>324.56</v>
      </c>
      <c r="G200" s="13">
        <v>327.58999999999997</v>
      </c>
      <c r="H200" s="13">
        <v>291.16000000000003</v>
      </c>
      <c r="I200" s="13">
        <v>346.68</v>
      </c>
      <c r="J200" s="6" t="s">
        <v>124</v>
      </c>
    </row>
    <row r="201" spans="1:10" x14ac:dyDescent="0.3">
      <c r="A201" s="6" t="s">
        <v>123</v>
      </c>
      <c r="B201" s="6" t="s">
        <v>119</v>
      </c>
      <c r="C201" s="6" t="s">
        <v>7</v>
      </c>
      <c r="D201" s="6" t="s">
        <v>9</v>
      </c>
      <c r="E201" s="6" t="s">
        <v>96</v>
      </c>
      <c r="F201" s="13">
        <v>351.74</v>
      </c>
      <c r="G201" s="13">
        <v>351.88</v>
      </c>
      <c r="H201" s="13">
        <v>323.97000000000003</v>
      </c>
      <c r="I201" s="13">
        <v>377.47</v>
      </c>
      <c r="J201" s="6" t="s">
        <v>124</v>
      </c>
    </row>
    <row r="202" spans="1:10" x14ac:dyDescent="0.3">
      <c r="A202" s="6" t="s">
        <v>123</v>
      </c>
      <c r="B202" s="6" t="s">
        <v>119</v>
      </c>
      <c r="C202" s="6" t="s">
        <v>7</v>
      </c>
      <c r="D202" s="6" t="s">
        <v>9</v>
      </c>
      <c r="E202" s="6" t="s">
        <v>97</v>
      </c>
      <c r="F202" s="13">
        <v>318.51</v>
      </c>
      <c r="G202" s="13">
        <v>314.98</v>
      </c>
      <c r="H202" s="13">
        <v>285.51</v>
      </c>
      <c r="I202" s="13">
        <v>365.96</v>
      </c>
      <c r="J202" s="6" t="s">
        <v>124</v>
      </c>
    </row>
    <row r="203" spans="1:10" x14ac:dyDescent="0.3">
      <c r="A203" s="6" t="s">
        <v>123</v>
      </c>
      <c r="B203" s="6" t="s">
        <v>119</v>
      </c>
      <c r="C203" s="6" t="s">
        <v>7</v>
      </c>
      <c r="D203" s="6" t="s">
        <v>9</v>
      </c>
      <c r="E203" s="6" t="s">
        <v>98</v>
      </c>
      <c r="F203" s="13">
        <v>285.52999999999997</v>
      </c>
      <c r="G203" s="13">
        <v>273.67</v>
      </c>
      <c r="H203" s="13">
        <v>252.64</v>
      </c>
      <c r="I203" s="13">
        <v>318.02999999999997</v>
      </c>
      <c r="J203" s="6" t="s">
        <v>124</v>
      </c>
    </row>
    <row r="204" spans="1:10" x14ac:dyDescent="0.3">
      <c r="A204" s="6" t="s">
        <v>123</v>
      </c>
      <c r="B204" s="6" t="s">
        <v>119</v>
      </c>
      <c r="C204" s="6" t="s">
        <v>7</v>
      </c>
      <c r="D204" s="6" t="s">
        <v>9</v>
      </c>
      <c r="E204" s="6" t="s">
        <v>99</v>
      </c>
      <c r="F204" s="13">
        <v>218.07</v>
      </c>
      <c r="G204" s="13">
        <v>190.79</v>
      </c>
      <c r="H204" s="13">
        <v>165.68</v>
      </c>
      <c r="I204" s="13">
        <v>231.98</v>
      </c>
      <c r="J204" s="6" t="s">
        <v>124</v>
      </c>
    </row>
    <row r="205" spans="1:10" x14ac:dyDescent="0.3">
      <c r="A205" s="6" t="s">
        <v>123</v>
      </c>
      <c r="B205" s="6" t="s">
        <v>119</v>
      </c>
      <c r="C205" s="6" t="s">
        <v>7</v>
      </c>
      <c r="D205" s="6" t="s">
        <v>9</v>
      </c>
      <c r="E205" s="6" t="s">
        <v>100</v>
      </c>
      <c r="F205" s="13">
        <v>202.2</v>
      </c>
      <c r="G205" s="13">
        <v>170.11</v>
      </c>
      <c r="H205" s="13">
        <v>131.51</v>
      </c>
      <c r="I205" s="13">
        <v>192.42</v>
      </c>
      <c r="J205" s="6" t="s">
        <v>124</v>
      </c>
    </row>
    <row r="206" spans="1:10" x14ac:dyDescent="0.3">
      <c r="A206" s="6" t="s">
        <v>123</v>
      </c>
      <c r="B206" s="6" t="s">
        <v>119</v>
      </c>
      <c r="C206" s="6" t="s">
        <v>7</v>
      </c>
      <c r="D206" s="6" t="s">
        <v>9</v>
      </c>
      <c r="E206" s="6" t="s">
        <v>101</v>
      </c>
      <c r="F206" s="13">
        <v>224.15</v>
      </c>
      <c r="G206" s="13">
        <v>189.11</v>
      </c>
      <c r="H206" s="13">
        <v>149.84</v>
      </c>
      <c r="I206" s="13">
        <v>213.45</v>
      </c>
      <c r="J206" s="6" t="s">
        <v>124</v>
      </c>
    </row>
    <row r="207" spans="1:10" x14ac:dyDescent="0.3">
      <c r="A207" s="6" t="s">
        <v>123</v>
      </c>
      <c r="B207" s="6" t="s">
        <v>119</v>
      </c>
      <c r="C207" s="6" t="s">
        <v>7</v>
      </c>
      <c r="D207" s="6" t="s">
        <v>9</v>
      </c>
      <c r="E207" s="6" t="s">
        <v>102</v>
      </c>
      <c r="F207" s="13">
        <v>202.29</v>
      </c>
      <c r="G207" s="13">
        <v>184.97</v>
      </c>
      <c r="H207" s="13">
        <v>154.31</v>
      </c>
      <c r="I207" s="13">
        <v>209.27</v>
      </c>
      <c r="J207" s="6" t="s">
        <v>124</v>
      </c>
    </row>
    <row r="208" spans="1:10" x14ac:dyDescent="0.3">
      <c r="A208" s="6" t="s">
        <v>123</v>
      </c>
      <c r="B208" s="6" t="s">
        <v>119</v>
      </c>
      <c r="C208" s="6" t="s">
        <v>7</v>
      </c>
      <c r="D208" s="6" t="s">
        <v>9</v>
      </c>
      <c r="E208" s="6" t="s">
        <v>103</v>
      </c>
      <c r="F208" s="13">
        <v>128.94</v>
      </c>
      <c r="G208" s="13">
        <v>129.38</v>
      </c>
      <c r="H208" s="13">
        <v>109.95</v>
      </c>
      <c r="I208" s="13">
        <v>143.02000000000001</v>
      </c>
      <c r="J208" s="6" t="s">
        <v>124</v>
      </c>
    </row>
    <row r="209" spans="1:10" x14ac:dyDescent="0.3">
      <c r="A209" s="6" t="s">
        <v>123</v>
      </c>
      <c r="B209" s="6" t="s">
        <v>119</v>
      </c>
      <c r="C209" s="6" t="s">
        <v>7</v>
      </c>
      <c r="D209" s="6" t="s">
        <v>10</v>
      </c>
      <c r="E209" s="6" t="s">
        <v>92</v>
      </c>
      <c r="F209" s="13">
        <v>65.92</v>
      </c>
      <c r="G209" s="13">
        <v>69.680000000000007</v>
      </c>
      <c r="H209" s="13">
        <v>36.729999999999997</v>
      </c>
      <c r="I209" s="13">
        <v>95.08</v>
      </c>
      <c r="J209" s="6" t="s">
        <v>124</v>
      </c>
    </row>
    <row r="210" spans="1:10" x14ac:dyDescent="0.3">
      <c r="A210" s="6" t="s">
        <v>123</v>
      </c>
      <c r="B210" s="6" t="s">
        <v>119</v>
      </c>
      <c r="C210" s="6" t="s">
        <v>7</v>
      </c>
      <c r="D210" s="6" t="s">
        <v>10</v>
      </c>
      <c r="E210" s="6" t="s">
        <v>93</v>
      </c>
      <c r="F210" s="13">
        <v>104.6</v>
      </c>
      <c r="G210" s="13">
        <v>113.29</v>
      </c>
      <c r="H210" s="13">
        <v>67.260000000000005</v>
      </c>
      <c r="I210" s="13">
        <v>161.51</v>
      </c>
      <c r="J210" s="6" t="s">
        <v>124</v>
      </c>
    </row>
    <row r="211" spans="1:10" x14ac:dyDescent="0.3">
      <c r="A211" s="6" t="s">
        <v>123</v>
      </c>
      <c r="B211" s="6" t="s">
        <v>119</v>
      </c>
      <c r="C211" s="6" t="s">
        <v>7</v>
      </c>
      <c r="D211" s="6" t="s">
        <v>10</v>
      </c>
      <c r="E211" s="6" t="s">
        <v>94</v>
      </c>
      <c r="F211" s="13">
        <v>201.8</v>
      </c>
      <c r="G211" s="13">
        <v>206.98</v>
      </c>
      <c r="H211" s="13">
        <v>149.58000000000001</v>
      </c>
      <c r="I211" s="13">
        <v>278.02999999999997</v>
      </c>
      <c r="J211" s="6" t="s">
        <v>124</v>
      </c>
    </row>
    <row r="212" spans="1:10" x14ac:dyDescent="0.3">
      <c r="A212" s="6" t="s">
        <v>123</v>
      </c>
      <c r="B212" s="6" t="s">
        <v>119</v>
      </c>
      <c r="C212" s="6" t="s">
        <v>7</v>
      </c>
      <c r="D212" s="6" t="s">
        <v>10</v>
      </c>
      <c r="E212" s="6" t="s">
        <v>95</v>
      </c>
      <c r="F212" s="13">
        <v>324.56</v>
      </c>
      <c r="G212" s="13">
        <v>325.29000000000002</v>
      </c>
      <c r="H212" s="13">
        <v>292.85000000000002</v>
      </c>
      <c r="I212" s="13">
        <v>351.35</v>
      </c>
      <c r="J212" s="6" t="s">
        <v>124</v>
      </c>
    </row>
    <row r="213" spans="1:10" x14ac:dyDescent="0.3">
      <c r="A213" s="6" t="s">
        <v>123</v>
      </c>
      <c r="B213" s="6" t="s">
        <v>119</v>
      </c>
      <c r="C213" s="6" t="s">
        <v>7</v>
      </c>
      <c r="D213" s="6" t="s">
        <v>10</v>
      </c>
      <c r="E213" s="6" t="s">
        <v>96</v>
      </c>
      <c r="F213" s="13">
        <v>351.74</v>
      </c>
      <c r="G213" s="13">
        <v>359.56</v>
      </c>
      <c r="H213" s="13">
        <v>320.52</v>
      </c>
      <c r="I213" s="13">
        <v>422.94</v>
      </c>
      <c r="J213" s="6" t="s">
        <v>124</v>
      </c>
    </row>
    <row r="214" spans="1:10" x14ac:dyDescent="0.3">
      <c r="A214" s="6" t="s">
        <v>123</v>
      </c>
      <c r="B214" s="6" t="s">
        <v>119</v>
      </c>
      <c r="C214" s="6" t="s">
        <v>7</v>
      </c>
      <c r="D214" s="6" t="s">
        <v>10</v>
      </c>
      <c r="E214" s="6" t="s">
        <v>97</v>
      </c>
      <c r="F214" s="13">
        <v>318.51</v>
      </c>
      <c r="G214" s="13">
        <v>328.19</v>
      </c>
      <c r="H214" s="13">
        <v>272.56</v>
      </c>
      <c r="I214" s="13">
        <v>450.34</v>
      </c>
      <c r="J214" s="6" t="s">
        <v>124</v>
      </c>
    </row>
    <row r="215" spans="1:10" x14ac:dyDescent="0.3">
      <c r="A215" s="6" t="s">
        <v>123</v>
      </c>
      <c r="B215" s="6" t="s">
        <v>119</v>
      </c>
      <c r="C215" s="6" t="s">
        <v>7</v>
      </c>
      <c r="D215" s="6" t="s">
        <v>10</v>
      </c>
      <c r="E215" s="6" t="s">
        <v>98</v>
      </c>
      <c r="F215" s="13">
        <v>285.52999999999997</v>
      </c>
      <c r="G215" s="13">
        <v>273.87</v>
      </c>
      <c r="H215" s="13">
        <v>211.4</v>
      </c>
      <c r="I215" s="13">
        <v>380.06</v>
      </c>
      <c r="J215" s="6" t="s">
        <v>124</v>
      </c>
    </row>
    <row r="216" spans="1:10" x14ac:dyDescent="0.3">
      <c r="A216" s="6" t="s">
        <v>123</v>
      </c>
      <c r="B216" s="6" t="s">
        <v>119</v>
      </c>
      <c r="C216" s="6" t="s">
        <v>7</v>
      </c>
      <c r="D216" s="6" t="s">
        <v>10</v>
      </c>
      <c r="E216" s="6" t="s">
        <v>99</v>
      </c>
      <c r="F216" s="13">
        <v>218.07</v>
      </c>
      <c r="G216" s="13">
        <v>177.32</v>
      </c>
      <c r="H216" s="13">
        <v>128.27000000000001</v>
      </c>
      <c r="I216" s="13">
        <v>258.83</v>
      </c>
      <c r="J216" s="6" t="s">
        <v>124</v>
      </c>
    </row>
    <row r="217" spans="1:10" x14ac:dyDescent="0.3">
      <c r="A217" s="6" t="s">
        <v>123</v>
      </c>
      <c r="B217" s="6" t="s">
        <v>119</v>
      </c>
      <c r="C217" s="6" t="s">
        <v>7</v>
      </c>
      <c r="D217" s="6" t="s">
        <v>10</v>
      </c>
      <c r="E217" s="6" t="s">
        <v>100</v>
      </c>
      <c r="F217" s="13">
        <v>202.2</v>
      </c>
      <c r="G217" s="13">
        <v>139.77000000000001</v>
      </c>
      <c r="H217" s="13">
        <v>69.55</v>
      </c>
      <c r="I217" s="13">
        <v>184.61</v>
      </c>
      <c r="J217" s="6" t="s">
        <v>124</v>
      </c>
    </row>
    <row r="218" spans="1:10" x14ac:dyDescent="0.3">
      <c r="A218" s="6" t="s">
        <v>123</v>
      </c>
      <c r="B218" s="6" t="s">
        <v>119</v>
      </c>
      <c r="C218" s="6" t="s">
        <v>7</v>
      </c>
      <c r="D218" s="6" t="s">
        <v>10</v>
      </c>
      <c r="E218" s="6" t="s">
        <v>101</v>
      </c>
      <c r="F218" s="13">
        <v>224.15</v>
      </c>
      <c r="G218" s="13">
        <v>156.5</v>
      </c>
      <c r="H218" s="13">
        <v>65.349999999999994</v>
      </c>
      <c r="I218" s="13">
        <v>208.41</v>
      </c>
      <c r="J218" s="6" t="s">
        <v>124</v>
      </c>
    </row>
    <row r="219" spans="1:10" x14ac:dyDescent="0.3">
      <c r="A219" s="6" t="s">
        <v>123</v>
      </c>
      <c r="B219" s="6" t="s">
        <v>119</v>
      </c>
      <c r="C219" s="6" t="s">
        <v>7</v>
      </c>
      <c r="D219" s="6" t="s">
        <v>10</v>
      </c>
      <c r="E219" s="6" t="s">
        <v>102</v>
      </c>
      <c r="F219" s="13">
        <v>202.29</v>
      </c>
      <c r="G219" s="13">
        <v>157.72</v>
      </c>
      <c r="H219" s="13">
        <v>74.510000000000005</v>
      </c>
      <c r="I219" s="13">
        <v>225.12</v>
      </c>
      <c r="J219" s="6" t="s">
        <v>124</v>
      </c>
    </row>
    <row r="220" spans="1:10" x14ac:dyDescent="0.3">
      <c r="A220" s="6" t="s">
        <v>123</v>
      </c>
      <c r="B220" s="6" t="s">
        <v>119</v>
      </c>
      <c r="C220" s="6" t="s">
        <v>7</v>
      </c>
      <c r="D220" s="6" t="s">
        <v>10</v>
      </c>
      <c r="E220" s="6" t="s">
        <v>103</v>
      </c>
      <c r="F220" s="13">
        <v>128.94</v>
      </c>
      <c r="G220" s="13">
        <v>119.04</v>
      </c>
      <c r="H220" s="13">
        <v>66.61</v>
      </c>
      <c r="I220" s="13">
        <v>168.07</v>
      </c>
      <c r="J220" s="6" t="s">
        <v>124</v>
      </c>
    </row>
    <row r="221" spans="1:10" x14ac:dyDescent="0.3">
      <c r="A221" s="6" t="s">
        <v>123</v>
      </c>
      <c r="B221" s="6" t="s">
        <v>125</v>
      </c>
      <c r="C221" s="6" t="s">
        <v>5</v>
      </c>
      <c r="D221" s="6" t="s">
        <v>8</v>
      </c>
      <c r="E221" s="6" t="s">
        <v>92</v>
      </c>
      <c r="F221" s="13">
        <v>41.01</v>
      </c>
      <c r="G221" s="13">
        <v>46.48</v>
      </c>
      <c r="H221" s="13">
        <v>38.700000000000003</v>
      </c>
      <c r="I221" s="13">
        <v>57.98</v>
      </c>
      <c r="J221" s="6" t="s">
        <v>124</v>
      </c>
    </row>
    <row r="222" spans="1:10" x14ac:dyDescent="0.3">
      <c r="A222" s="6" t="s">
        <v>123</v>
      </c>
      <c r="B222" s="6" t="s">
        <v>125</v>
      </c>
      <c r="C222" s="6" t="s">
        <v>5</v>
      </c>
      <c r="D222" s="6" t="s">
        <v>8</v>
      </c>
      <c r="E222" s="6" t="s">
        <v>93</v>
      </c>
      <c r="F222" s="13">
        <v>79.41</v>
      </c>
      <c r="G222" s="13">
        <v>77.53</v>
      </c>
      <c r="H222" s="13">
        <v>62.53</v>
      </c>
      <c r="I222" s="13">
        <v>100.46</v>
      </c>
      <c r="J222" s="6" t="s">
        <v>124</v>
      </c>
    </row>
    <row r="223" spans="1:10" x14ac:dyDescent="0.3">
      <c r="A223" s="6" t="s">
        <v>123</v>
      </c>
      <c r="B223" s="6" t="s">
        <v>125</v>
      </c>
      <c r="C223" s="6" t="s">
        <v>5</v>
      </c>
      <c r="D223" s="6" t="s">
        <v>8</v>
      </c>
      <c r="E223" s="6" t="s">
        <v>94</v>
      </c>
      <c r="F223" s="13">
        <v>166.43</v>
      </c>
      <c r="G223" s="13">
        <v>174.88</v>
      </c>
      <c r="H223" s="13">
        <v>146.91</v>
      </c>
      <c r="I223" s="13">
        <v>220.69</v>
      </c>
      <c r="J223" s="6" t="s">
        <v>124</v>
      </c>
    </row>
    <row r="224" spans="1:10" x14ac:dyDescent="0.3">
      <c r="A224" s="6" t="s">
        <v>123</v>
      </c>
      <c r="B224" s="6" t="s">
        <v>125</v>
      </c>
      <c r="C224" s="6" t="s">
        <v>5</v>
      </c>
      <c r="D224" s="6" t="s">
        <v>8</v>
      </c>
      <c r="E224" s="6" t="s">
        <v>95</v>
      </c>
      <c r="F224" s="13">
        <v>320.68</v>
      </c>
      <c r="G224" s="13">
        <v>340.66</v>
      </c>
      <c r="H224" s="13">
        <v>316.95999999999998</v>
      </c>
      <c r="I224" s="13">
        <v>378.76</v>
      </c>
      <c r="J224" s="6" t="s">
        <v>124</v>
      </c>
    </row>
    <row r="225" spans="1:10" x14ac:dyDescent="0.3">
      <c r="A225" s="6" t="s">
        <v>123</v>
      </c>
      <c r="B225" s="6" t="s">
        <v>125</v>
      </c>
      <c r="C225" s="6" t="s">
        <v>5</v>
      </c>
      <c r="D225" s="6" t="s">
        <v>8</v>
      </c>
      <c r="E225" s="6" t="s">
        <v>96</v>
      </c>
      <c r="F225" s="13">
        <v>371.72</v>
      </c>
      <c r="G225" s="13">
        <v>388.41</v>
      </c>
      <c r="H225" s="13">
        <v>374.09</v>
      </c>
      <c r="I225" s="13">
        <v>409.44</v>
      </c>
      <c r="J225" s="6" t="s">
        <v>124</v>
      </c>
    </row>
    <row r="226" spans="1:10" x14ac:dyDescent="0.3">
      <c r="A226" s="6" t="s">
        <v>123</v>
      </c>
      <c r="B226" s="6" t="s">
        <v>125</v>
      </c>
      <c r="C226" s="6" t="s">
        <v>5</v>
      </c>
      <c r="D226" s="6" t="s">
        <v>8</v>
      </c>
      <c r="E226" s="6" t="s">
        <v>97</v>
      </c>
      <c r="F226" s="13">
        <v>352.63</v>
      </c>
      <c r="G226" s="13">
        <v>356.96</v>
      </c>
      <c r="H226" s="13">
        <v>337.23</v>
      </c>
      <c r="I226" s="13">
        <v>370.7</v>
      </c>
      <c r="J226" s="6" t="s">
        <v>124</v>
      </c>
    </row>
    <row r="227" spans="1:10" x14ac:dyDescent="0.3">
      <c r="A227" s="6" t="s">
        <v>123</v>
      </c>
      <c r="B227" s="6" t="s">
        <v>125</v>
      </c>
      <c r="C227" s="6" t="s">
        <v>5</v>
      </c>
      <c r="D227" s="6" t="s">
        <v>8</v>
      </c>
      <c r="E227" s="6" t="s">
        <v>98</v>
      </c>
      <c r="F227" s="13">
        <v>307</v>
      </c>
      <c r="G227" s="13">
        <v>297.22000000000003</v>
      </c>
      <c r="H227" s="13">
        <v>275.72000000000003</v>
      </c>
      <c r="I227" s="13">
        <v>313.88</v>
      </c>
      <c r="J227" s="6" t="s">
        <v>124</v>
      </c>
    </row>
    <row r="228" spans="1:10" x14ac:dyDescent="0.3">
      <c r="A228" s="6" t="s">
        <v>123</v>
      </c>
      <c r="B228" s="6" t="s">
        <v>125</v>
      </c>
      <c r="C228" s="6" t="s">
        <v>5</v>
      </c>
      <c r="D228" s="6" t="s">
        <v>8</v>
      </c>
      <c r="E228" s="6" t="s">
        <v>99</v>
      </c>
      <c r="F228" s="13">
        <v>256.87</v>
      </c>
      <c r="G228" s="13">
        <v>236.05</v>
      </c>
      <c r="H228" s="13">
        <v>224.89</v>
      </c>
      <c r="I228" s="13">
        <v>250</v>
      </c>
      <c r="J228" s="6" t="s">
        <v>124</v>
      </c>
    </row>
    <row r="229" spans="1:10" x14ac:dyDescent="0.3">
      <c r="A229" s="6" t="s">
        <v>123</v>
      </c>
      <c r="B229" s="6" t="s">
        <v>125</v>
      </c>
      <c r="C229" s="6" t="s">
        <v>5</v>
      </c>
      <c r="D229" s="6" t="s">
        <v>8</v>
      </c>
      <c r="E229" s="6" t="s">
        <v>100</v>
      </c>
      <c r="F229" s="13">
        <v>236</v>
      </c>
      <c r="G229" s="13">
        <v>216.05</v>
      </c>
      <c r="H229" s="13">
        <v>207.96</v>
      </c>
      <c r="I229" s="13">
        <v>223.65</v>
      </c>
      <c r="J229" s="6" t="s">
        <v>124</v>
      </c>
    </row>
    <row r="230" spans="1:10" x14ac:dyDescent="0.3">
      <c r="A230" s="6" t="s">
        <v>123</v>
      </c>
      <c r="B230" s="6" t="s">
        <v>125</v>
      </c>
      <c r="C230" s="6" t="s">
        <v>5</v>
      </c>
      <c r="D230" s="6" t="s">
        <v>8</v>
      </c>
      <c r="E230" s="6" t="s">
        <v>101</v>
      </c>
      <c r="F230" s="13">
        <v>260.39999999999998</v>
      </c>
      <c r="G230" s="13">
        <v>250.85</v>
      </c>
      <c r="H230" s="13">
        <v>234.2</v>
      </c>
      <c r="I230" s="13">
        <v>284.89999999999998</v>
      </c>
      <c r="J230" s="6" t="s">
        <v>124</v>
      </c>
    </row>
    <row r="231" spans="1:10" x14ac:dyDescent="0.3">
      <c r="A231" s="6" t="s">
        <v>123</v>
      </c>
      <c r="B231" s="6" t="s">
        <v>125</v>
      </c>
      <c r="C231" s="6" t="s">
        <v>5</v>
      </c>
      <c r="D231" s="6" t="s">
        <v>8</v>
      </c>
      <c r="E231" s="6" t="s">
        <v>102</v>
      </c>
      <c r="F231" s="13">
        <v>212.07</v>
      </c>
      <c r="G231" s="13">
        <v>218.81</v>
      </c>
      <c r="H231" s="13">
        <v>191.18</v>
      </c>
      <c r="I231" s="13">
        <v>252.42</v>
      </c>
      <c r="J231" s="6" t="s">
        <v>124</v>
      </c>
    </row>
    <row r="232" spans="1:10" x14ac:dyDescent="0.3">
      <c r="A232" s="6" t="s">
        <v>123</v>
      </c>
      <c r="B232" s="6" t="s">
        <v>125</v>
      </c>
      <c r="C232" s="6" t="s">
        <v>5</v>
      </c>
      <c r="D232" s="6" t="s">
        <v>8</v>
      </c>
      <c r="E232" s="6" t="s">
        <v>103</v>
      </c>
      <c r="F232" s="13">
        <v>111.78</v>
      </c>
      <c r="G232" s="13">
        <v>131.22999999999999</v>
      </c>
      <c r="H232" s="13">
        <v>102.71</v>
      </c>
      <c r="I232" s="13">
        <v>170.22</v>
      </c>
      <c r="J232" s="6" t="s">
        <v>124</v>
      </c>
    </row>
    <row r="233" spans="1:10" x14ac:dyDescent="0.3">
      <c r="A233" s="6" t="s">
        <v>123</v>
      </c>
      <c r="B233" s="6" t="s">
        <v>125</v>
      </c>
      <c r="C233" s="6" t="s">
        <v>5</v>
      </c>
      <c r="D233" s="6" t="s">
        <v>9</v>
      </c>
      <c r="E233" s="6" t="s">
        <v>92</v>
      </c>
      <c r="F233" s="13">
        <v>41.01</v>
      </c>
      <c r="G233" s="13">
        <v>49.76</v>
      </c>
      <c r="H233" s="13">
        <v>38.71</v>
      </c>
      <c r="I233" s="13">
        <v>57.86</v>
      </c>
      <c r="J233" s="6" t="s">
        <v>124</v>
      </c>
    </row>
    <row r="234" spans="1:10" x14ac:dyDescent="0.3">
      <c r="A234" s="6" t="s">
        <v>123</v>
      </c>
      <c r="B234" s="6" t="s">
        <v>125</v>
      </c>
      <c r="C234" s="6" t="s">
        <v>5</v>
      </c>
      <c r="D234" s="6" t="s">
        <v>9</v>
      </c>
      <c r="E234" s="6" t="s">
        <v>93</v>
      </c>
      <c r="F234" s="13">
        <v>79.41</v>
      </c>
      <c r="G234" s="13">
        <v>92.61</v>
      </c>
      <c r="H234" s="13">
        <v>76.95</v>
      </c>
      <c r="I234" s="13">
        <v>136.11000000000001</v>
      </c>
      <c r="J234" s="6" t="s">
        <v>124</v>
      </c>
    </row>
    <row r="235" spans="1:10" x14ac:dyDescent="0.3">
      <c r="A235" s="6" t="s">
        <v>123</v>
      </c>
      <c r="B235" s="6" t="s">
        <v>125</v>
      </c>
      <c r="C235" s="6" t="s">
        <v>5</v>
      </c>
      <c r="D235" s="6" t="s">
        <v>9</v>
      </c>
      <c r="E235" s="6" t="s">
        <v>94</v>
      </c>
      <c r="F235" s="13">
        <v>166.43</v>
      </c>
      <c r="G235" s="13">
        <v>184.17</v>
      </c>
      <c r="H235" s="13">
        <v>159.13</v>
      </c>
      <c r="I235" s="13">
        <v>252.37</v>
      </c>
      <c r="J235" s="6" t="s">
        <v>124</v>
      </c>
    </row>
    <row r="236" spans="1:10" x14ac:dyDescent="0.3">
      <c r="A236" s="6" t="s">
        <v>123</v>
      </c>
      <c r="B236" s="6" t="s">
        <v>125</v>
      </c>
      <c r="C236" s="6" t="s">
        <v>5</v>
      </c>
      <c r="D236" s="6" t="s">
        <v>9</v>
      </c>
      <c r="E236" s="6" t="s">
        <v>95</v>
      </c>
      <c r="F236" s="13">
        <v>320.68</v>
      </c>
      <c r="G236" s="13">
        <v>346.24</v>
      </c>
      <c r="H236" s="13">
        <v>316.44</v>
      </c>
      <c r="I236" s="13">
        <v>423.95</v>
      </c>
      <c r="J236" s="6" t="s">
        <v>124</v>
      </c>
    </row>
    <row r="237" spans="1:10" x14ac:dyDescent="0.3">
      <c r="A237" s="6" t="s">
        <v>123</v>
      </c>
      <c r="B237" s="6" t="s">
        <v>125</v>
      </c>
      <c r="C237" s="6" t="s">
        <v>5</v>
      </c>
      <c r="D237" s="6" t="s">
        <v>9</v>
      </c>
      <c r="E237" s="6" t="s">
        <v>96</v>
      </c>
      <c r="F237" s="13">
        <v>371.72</v>
      </c>
      <c r="G237" s="13">
        <v>387.57</v>
      </c>
      <c r="H237" s="13">
        <v>359.42</v>
      </c>
      <c r="I237" s="13">
        <v>440.8</v>
      </c>
      <c r="J237" s="6" t="s">
        <v>124</v>
      </c>
    </row>
    <row r="238" spans="1:10" x14ac:dyDescent="0.3">
      <c r="A238" s="6" t="s">
        <v>123</v>
      </c>
      <c r="B238" s="6" t="s">
        <v>125</v>
      </c>
      <c r="C238" s="6" t="s">
        <v>5</v>
      </c>
      <c r="D238" s="6" t="s">
        <v>9</v>
      </c>
      <c r="E238" s="6" t="s">
        <v>97</v>
      </c>
      <c r="F238" s="13">
        <v>352.63</v>
      </c>
      <c r="G238" s="13">
        <v>362.85</v>
      </c>
      <c r="H238" s="13">
        <v>337.63</v>
      </c>
      <c r="I238" s="13">
        <v>387.37</v>
      </c>
      <c r="J238" s="6" t="s">
        <v>124</v>
      </c>
    </row>
    <row r="239" spans="1:10" x14ac:dyDescent="0.3">
      <c r="A239" s="6" t="s">
        <v>123</v>
      </c>
      <c r="B239" s="6" t="s">
        <v>125</v>
      </c>
      <c r="C239" s="6" t="s">
        <v>5</v>
      </c>
      <c r="D239" s="6" t="s">
        <v>9</v>
      </c>
      <c r="E239" s="6" t="s">
        <v>98</v>
      </c>
      <c r="F239" s="13">
        <v>307</v>
      </c>
      <c r="G239" s="13">
        <v>303.7</v>
      </c>
      <c r="H239" s="13">
        <v>275.63</v>
      </c>
      <c r="I239" s="13">
        <v>324.52</v>
      </c>
      <c r="J239" s="6" t="s">
        <v>124</v>
      </c>
    </row>
    <row r="240" spans="1:10" x14ac:dyDescent="0.3">
      <c r="A240" s="6" t="s">
        <v>123</v>
      </c>
      <c r="B240" s="6" t="s">
        <v>125</v>
      </c>
      <c r="C240" s="6" t="s">
        <v>5</v>
      </c>
      <c r="D240" s="6" t="s">
        <v>9</v>
      </c>
      <c r="E240" s="6" t="s">
        <v>99</v>
      </c>
      <c r="F240" s="13">
        <v>256.87</v>
      </c>
      <c r="G240" s="13">
        <v>241.23</v>
      </c>
      <c r="H240" s="13">
        <v>215</v>
      </c>
      <c r="I240" s="13">
        <v>274.06</v>
      </c>
      <c r="J240" s="6" t="s">
        <v>124</v>
      </c>
    </row>
    <row r="241" spans="1:10" x14ac:dyDescent="0.3">
      <c r="A241" s="6" t="s">
        <v>123</v>
      </c>
      <c r="B241" s="6" t="s">
        <v>125</v>
      </c>
      <c r="C241" s="6" t="s">
        <v>5</v>
      </c>
      <c r="D241" s="6" t="s">
        <v>9</v>
      </c>
      <c r="E241" s="6" t="s">
        <v>100</v>
      </c>
      <c r="F241" s="13">
        <v>236</v>
      </c>
      <c r="G241" s="13">
        <v>216.82</v>
      </c>
      <c r="H241" s="13">
        <v>202.33</v>
      </c>
      <c r="I241" s="13">
        <v>229.95</v>
      </c>
      <c r="J241" s="6" t="s">
        <v>124</v>
      </c>
    </row>
    <row r="242" spans="1:10" x14ac:dyDescent="0.3">
      <c r="A242" s="6" t="s">
        <v>123</v>
      </c>
      <c r="B242" s="6" t="s">
        <v>125</v>
      </c>
      <c r="C242" s="6" t="s">
        <v>5</v>
      </c>
      <c r="D242" s="6" t="s">
        <v>9</v>
      </c>
      <c r="E242" s="6" t="s">
        <v>101</v>
      </c>
      <c r="F242" s="13">
        <v>260.39999999999998</v>
      </c>
      <c r="G242" s="13">
        <v>244.89</v>
      </c>
      <c r="H242" s="13">
        <v>209.13</v>
      </c>
      <c r="I242" s="13">
        <v>275.20999999999998</v>
      </c>
      <c r="J242" s="6" t="s">
        <v>124</v>
      </c>
    </row>
    <row r="243" spans="1:10" x14ac:dyDescent="0.3">
      <c r="A243" s="6" t="s">
        <v>123</v>
      </c>
      <c r="B243" s="6" t="s">
        <v>125</v>
      </c>
      <c r="C243" s="6" t="s">
        <v>5</v>
      </c>
      <c r="D243" s="6" t="s">
        <v>9</v>
      </c>
      <c r="E243" s="6" t="s">
        <v>102</v>
      </c>
      <c r="F243" s="13">
        <v>212.07</v>
      </c>
      <c r="G243" s="13">
        <v>214.6</v>
      </c>
      <c r="H243" s="13">
        <v>186.91</v>
      </c>
      <c r="I243" s="13">
        <v>241.09</v>
      </c>
      <c r="J243" s="6" t="s">
        <v>124</v>
      </c>
    </row>
    <row r="244" spans="1:10" x14ac:dyDescent="0.3">
      <c r="A244" s="6" t="s">
        <v>123</v>
      </c>
      <c r="B244" s="6" t="s">
        <v>125</v>
      </c>
      <c r="C244" s="6" t="s">
        <v>5</v>
      </c>
      <c r="D244" s="6" t="s">
        <v>9</v>
      </c>
      <c r="E244" s="6" t="s">
        <v>103</v>
      </c>
      <c r="F244" s="13">
        <v>111.78</v>
      </c>
      <c r="G244" s="13">
        <v>126.24</v>
      </c>
      <c r="H244" s="13">
        <v>106.4</v>
      </c>
      <c r="I244" s="13">
        <v>153.22999999999999</v>
      </c>
      <c r="J244" s="6" t="s">
        <v>124</v>
      </c>
    </row>
    <row r="245" spans="1:10" x14ac:dyDescent="0.3">
      <c r="A245" s="6" t="s">
        <v>123</v>
      </c>
      <c r="B245" s="6" t="s">
        <v>125</v>
      </c>
      <c r="C245" s="6" t="s">
        <v>5</v>
      </c>
      <c r="D245" s="6" t="s">
        <v>10</v>
      </c>
      <c r="E245" s="6" t="s">
        <v>92</v>
      </c>
      <c r="F245" s="13">
        <v>41.01</v>
      </c>
      <c r="G245" s="13">
        <v>49.35</v>
      </c>
      <c r="H245" s="13">
        <v>30.97</v>
      </c>
      <c r="I245" s="13">
        <v>60.37</v>
      </c>
      <c r="J245" s="6" t="s">
        <v>124</v>
      </c>
    </row>
    <row r="246" spans="1:10" x14ac:dyDescent="0.3">
      <c r="A246" s="6" t="s">
        <v>123</v>
      </c>
      <c r="B246" s="6" t="s">
        <v>125</v>
      </c>
      <c r="C246" s="6" t="s">
        <v>5</v>
      </c>
      <c r="D246" s="6" t="s">
        <v>10</v>
      </c>
      <c r="E246" s="6" t="s">
        <v>93</v>
      </c>
      <c r="F246" s="13">
        <v>79.41</v>
      </c>
      <c r="G246" s="13">
        <v>90.39</v>
      </c>
      <c r="H246" s="13">
        <v>47.99</v>
      </c>
      <c r="I246" s="13">
        <v>141.97999999999999</v>
      </c>
      <c r="J246" s="6" t="s">
        <v>124</v>
      </c>
    </row>
    <row r="247" spans="1:10" x14ac:dyDescent="0.3">
      <c r="A247" s="6" t="s">
        <v>123</v>
      </c>
      <c r="B247" s="6" t="s">
        <v>125</v>
      </c>
      <c r="C247" s="6" t="s">
        <v>5</v>
      </c>
      <c r="D247" s="6" t="s">
        <v>10</v>
      </c>
      <c r="E247" s="6" t="s">
        <v>94</v>
      </c>
      <c r="F247" s="13">
        <v>166.43</v>
      </c>
      <c r="G247" s="13">
        <v>180.29</v>
      </c>
      <c r="H247" s="13">
        <v>126.41</v>
      </c>
      <c r="I247" s="13">
        <v>250.91</v>
      </c>
      <c r="J247" s="6" t="s">
        <v>124</v>
      </c>
    </row>
    <row r="248" spans="1:10" x14ac:dyDescent="0.3">
      <c r="A248" s="6" t="s">
        <v>123</v>
      </c>
      <c r="B248" s="6" t="s">
        <v>125</v>
      </c>
      <c r="C248" s="6" t="s">
        <v>5</v>
      </c>
      <c r="D248" s="6" t="s">
        <v>10</v>
      </c>
      <c r="E248" s="6" t="s">
        <v>95</v>
      </c>
      <c r="F248" s="13">
        <v>320.68</v>
      </c>
      <c r="G248" s="13">
        <v>338.16</v>
      </c>
      <c r="H248" s="13">
        <v>293.77999999999997</v>
      </c>
      <c r="I248" s="13">
        <v>421.89</v>
      </c>
      <c r="J248" s="6" t="s">
        <v>124</v>
      </c>
    </row>
    <row r="249" spans="1:10" x14ac:dyDescent="0.3">
      <c r="A249" s="6" t="s">
        <v>123</v>
      </c>
      <c r="B249" s="6" t="s">
        <v>125</v>
      </c>
      <c r="C249" s="6" t="s">
        <v>5</v>
      </c>
      <c r="D249" s="6" t="s">
        <v>10</v>
      </c>
      <c r="E249" s="6" t="s">
        <v>96</v>
      </c>
      <c r="F249" s="13">
        <v>371.72</v>
      </c>
      <c r="G249" s="13">
        <v>395.85</v>
      </c>
      <c r="H249" s="13">
        <v>362.42</v>
      </c>
      <c r="I249" s="13">
        <v>439.85</v>
      </c>
      <c r="J249" s="6" t="s">
        <v>124</v>
      </c>
    </row>
    <row r="250" spans="1:10" x14ac:dyDescent="0.3">
      <c r="A250" s="6" t="s">
        <v>123</v>
      </c>
      <c r="B250" s="6" t="s">
        <v>125</v>
      </c>
      <c r="C250" s="6" t="s">
        <v>5</v>
      </c>
      <c r="D250" s="6" t="s">
        <v>10</v>
      </c>
      <c r="E250" s="6" t="s">
        <v>97</v>
      </c>
      <c r="F250" s="13">
        <v>352.63</v>
      </c>
      <c r="G250" s="13">
        <v>364.5</v>
      </c>
      <c r="H250" s="13">
        <v>315.43</v>
      </c>
      <c r="I250" s="13">
        <v>405.98</v>
      </c>
      <c r="J250" s="6" t="s">
        <v>124</v>
      </c>
    </row>
    <row r="251" spans="1:10" x14ac:dyDescent="0.3">
      <c r="A251" s="6" t="s">
        <v>123</v>
      </c>
      <c r="B251" s="6" t="s">
        <v>125</v>
      </c>
      <c r="C251" s="6" t="s">
        <v>5</v>
      </c>
      <c r="D251" s="6" t="s">
        <v>10</v>
      </c>
      <c r="E251" s="6" t="s">
        <v>98</v>
      </c>
      <c r="F251" s="13">
        <v>307</v>
      </c>
      <c r="G251" s="13">
        <v>307.91000000000003</v>
      </c>
      <c r="H251" s="13">
        <v>259.95999999999998</v>
      </c>
      <c r="I251" s="13">
        <v>360.15</v>
      </c>
      <c r="J251" s="6" t="s">
        <v>124</v>
      </c>
    </row>
    <row r="252" spans="1:10" x14ac:dyDescent="0.3">
      <c r="A252" s="6" t="s">
        <v>123</v>
      </c>
      <c r="B252" s="6" t="s">
        <v>125</v>
      </c>
      <c r="C252" s="6" t="s">
        <v>5</v>
      </c>
      <c r="D252" s="6" t="s">
        <v>10</v>
      </c>
      <c r="E252" s="6" t="s">
        <v>99</v>
      </c>
      <c r="F252" s="13">
        <v>256.87</v>
      </c>
      <c r="G252" s="13">
        <v>239.67</v>
      </c>
      <c r="H252" s="13">
        <v>214.71</v>
      </c>
      <c r="I252" s="13">
        <v>294.14999999999998</v>
      </c>
      <c r="J252" s="6" t="s">
        <v>124</v>
      </c>
    </row>
    <row r="253" spans="1:10" x14ac:dyDescent="0.3">
      <c r="A253" s="6" t="s">
        <v>123</v>
      </c>
      <c r="B253" s="6" t="s">
        <v>125</v>
      </c>
      <c r="C253" s="6" t="s">
        <v>5</v>
      </c>
      <c r="D253" s="6" t="s">
        <v>10</v>
      </c>
      <c r="E253" s="6" t="s">
        <v>100</v>
      </c>
      <c r="F253" s="13">
        <v>236</v>
      </c>
      <c r="G253" s="13">
        <v>221.42</v>
      </c>
      <c r="H253" s="13">
        <v>199.65</v>
      </c>
      <c r="I253" s="13">
        <v>259.72000000000003</v>
      </c>
      <c r="J253" s="6" t="s">
        <v>124</v>
      </c>
    </row>
    <row r="254" spans="1:10" x14ac:dyDescent="0.3">
      <c r="A254" s="6" t="s">
        <v>123</v>
      </c>
      <c r="B254" s="6" t="s">
        <v>125</v>
      </c>
      <c r="C254" s="6" t="s">
        <v>5</v>
      </c>
      <c r="D254" s="6" t="s">
        <v>10</v>
      </c>
      <c r="E254" s="6" t="s">
        <v>101</v>
      </c>
      <c r="F254" s="13">
        <v>260.39999999999998</v>
      </c>
      <c r="G254" s="13">
        <v>249.48</v>
      </c>
      <c r="H254" s="13">
        <v>229.5</v>
      </c>
      <c r="I254" s="13">
        <v>283.98</v>
      </c>
      <c r="J254" s="6" t="s">
        <v>124</v>
      </c>
    </row>
    <row r="255" spans="1:10" x14ac:dyDescent="0.3">
      <c r="A255" s="6" t="s">
        <v>123</v>
      </c>
      <c r="B255" s="6" t="s">
        <v>125</v>
      </c>
      <c r="C255" s="6" t="s">
        <v>5</v>
      </c>
      <c r="D255" s="6" t="s">
        <v>10</v>
      </c>
      <c r="E255" s="6" t="s">
        <v>102</v>
      </c>
      <c r="F255" s="13">
        <v>212.07</v>
      </c>
      <c r="G255" s="13">
        <v>214.35</v>
      </c>
      <c r="H255" s="13">
        <v>196.66</v>
      </c>
      <c r="I255" s="13">
        <v>228.41</v>
      </c>
      <c r="J255" s="6" t="s">
        <v>124</v>
      </c>
    </row>
    <row r="256" spans="1:10" x14ac:dyDescent="0.3">
      <c r="A256" s="6" t="s">
        <v>123</v>
      </c>
      <c r="B256" s="6" t="s">
        <v>125</v>
      </c>
      <c r="C256" s="6" t="s">
        <v>5</v>
      </c>
      <c r="D256" s="6" t="s">
        <v>10</v>
      </c>
      <c r="E256" s="6" t="s">
        <v>103</v>
      </c>
      <c r="F256" s="13">
        <v>111.78</v>
      </c>
      <c r="G256" s="13">
        <v>121.17</v>
      </c>
      <c r="H256" s="13">
        <v>114.54</v>
      </c>
      <c r="I256" s="13">
        <v>130.72</v>
      </c>
      <c r="J256" s="6" t="s">
        <v>124</v>
      </c>
    </row>
    <row r="257" spans="1:10" x14ac:dyDescent="0.3">
      <c r="A257" s="6" t="s">
        <v>123</v>
      </c>
      <c r="B257" s="6" t="s">
        <v>125</v>
      </c>
      <c r="C257" s="6" t="s">
        <v>6</v>
      </c>
      <c r="D257" s="6" t="s">
        <v>8</v>
      </c>
      <c r="E257" s="6" t="s">
        <v>92</v>
      </c>
      <c r="F257" s="13">
        <v>41.01</v>
      </c>
      <c r="G257" s="13">
        <v>50.7</v>
      </c>
      <c r="H257" s="13">
        <v>47.91</v>
      </c>
      <c r="I257" s="13">
        <v>54.05</v>
      </c>
      <c r="J257" s="6" t="s">
        <v>124</v>
      </c>
    </row>
    <row r="258" spans="1:10" x14ac:dyDescent="0.3">
      <c r="A258" s="6" t="s">
        <v>123</v>
      </c>
      <c r="B258" s="6" t="s">
        <v>125</v>
      </c>
      <c r="C258" s="6" t="s">
        <v>6</v>
      </c>
      <c r="D258" s="6" t="s">
        <v>8</v>
      </c>
      <c r="E258" s="6" t="s">
        <v>93</v>
      </c>
      <c r="F258" s="13">
        <v>79.41</v>
      </c>
      <c r="G258" s="13">
        <v>89.61</v>
      </c>
      <c r="H258" s="13">
        <v>81.23</v>
      </c>
      <c r="I258" s="13">
        <v>103.91</v>
      </c>
      <c r="J258" s="6" t="s">
        <v>124</v>
      </c>
    </row>
    <row r="259" spans="1:10" x14ac:dyDescent="0.3">
      <c r="A259" s="6" t="s">
        <v>123</v>
      </c>
      <c r="B259" s="6" t="s">
        <v>125</v>
      </c>
      <c r="C259" s="6" t="s">
        <v>6</v>
      </c>
      <c r="D259" s="6" t="s">
        <v>8</v>
      </c>
      <c r="E259" s="6" t="s">
        <v>94</v>
      </c>
      <c r="F259" s="13">
        <v>166.43</v>
      </c>
      <c r="G259" s="13">
        <v>178.16</v>
      </c>
      <c r="H259" s="13">
        <v>158.71</v>
      </c>
      <c r="I259" s="13">
        <v>201.71</v>
      </c>
      <c r="J259" s="6" t="s">
        <v>124</v>
      </c>
    </row>
    <row r="260" spans="1:10" x14ac:dyDescent="0.3">
      <c r="A260" s="6" t="s">
        <v>123</v>
      </c>
      <c r="B260" s="6" t="s">
        <v>125</v>
      </c>
      <c r="C260" s="6" t="s">
        <v>6</v>
      </c>
      <c r="D260" s="6" t="s">
        <v>8</v>
      </c>
      <c r="E260" s="6" t="s">
        <v>95</v>
      </c>
      <c r="F260" s="13">
        <v>320.68</v>
      </c>
      <c r="G260" s="13">
        <v>333.94</v>
      </c>
      <c r="H260" s="13">
        <v>303.19</v>
      </c>
      <c r="I260" s="13">
        <v>358.32</v>
      </c>
      <c r="J260" s="6" t="s">
        <v>124</v>
      </c>
    </row>
    <row r="261" spans="1:10" x14ac:dyDescent="0.3">
      <c r="A261" s="6" t="s">
        <v>123</v>
      </c>
      <c r="B261" s="6" t="s">
        <v>125</v>
      </c>
      <c r="C261" s="6" t="s">
        <v>6</v>
      </c>
      <c r="D261" s="6" t="s">
        <v>8</v>
      </c>
      <c r="E261" s="6" t="s">
        <v>96</v>
      </c>
      <c r="F261" s="13">
        <v>371.72</v>
      </c>
      <c r="G261" s="13">
        <v>372.11</v>
      </c>
      <c r="H261" s="13">
        <v>349.72</v>
      </c>
      <c r="I261" s="13">
        <v>396.17</v>
      </c>
      <c r="J261" s="6" t="s">
        <v>124</v>
      </c>
    </row>
    <row r="262" spans="1:10" x14ac:dyDescent="0.3">
      <c r="A262" s="6" t="s">
        <v>123</v>
      </c>
      <c r="B262" s="6" t="s">
        <v>125</v>
      </c>
      <c r="C262" s="6" t="s">
        <v>6</v>
      </c>
      <c r="D262" s="6" t="s">
        <v>8</v>
      </c>
      <c r="E262" s="6" t="s">
        <v>97</v>
      </c>
      <c r="F262" s="13">
        <v>352.63</v>
      </c>
      <c r="G262" s="13">
        <v>348.66</v>
      </c>
      <c r="H262" s="13">
        <v>329.84</v>
      </c>
      <c r="I262" s="13">
        <v>363.26</v>
      </c>
      <c r="J262" s="6" t="s">
        <v>124</v>
      </c>
    </row>
    <row r="263" spans="1:10" x14ac:dyDescent="0.3">
      <c r="A263" s="6" t="s">
        <v>123</v>
      </c>
      <c r="B263" s="6" t="s">
        <v>125</v>
      </c>
      <c r="C263" s="6" t="s">
        <v>6</v>
      </c>
      <c r="D263" s="6" t="s">
        <v>8</v>
      </c>
      <c r="E263" s="6" t="s">
        <v>98</v>
      </c>
      <c r="F263" s="13">
        <v>307</v>
      </c>
      <c r="G263" s="13">
        <v>296.85000000000002</v>
      </c>
      <c r="H263" s="13">
        <v>277.32</v>
      </c>
      <c r="I263" s="13">
        <v>320.83</v>
      </c>
      <c r="J263" s="6" t="s">
        <v>124</v>
      </c>
    </row>
    <row r="264" spans="1:10" x14ac:dyDescent="0.3">
      <c r="A264" s="6" t="s">
        <v>123</v>
      </c>
      <c r="B264" s="6" t="s">
        <v>125</v>
      </c>
      <c r="C264" s="6" t="s">
        <v>6</v>
      </c>
      <c r="D264" s="6" t="s">
        <v>8</v>
      </c>
      <c r="E264" s="6" t="s">
        <v>99</v>
      </c>
      <c r="F264" s="13">
        <v>256.87</v>
      </c>
      <c r="G264" s="13">
        <v>243.73</v>
      </c>
      <c r="H264" s="13">
        <v>219.7</v>
      </c>
      <c r="I264" s="13">
        <v>265.3</v>
      </c>
      <c r="J264" s="6" t="s">
        <v>124</v>
      </c>
    </row>
    <row r="265" spans="1:10" x14ac:dyDescent="0.3">
      <c r="A265" s="6" t="s">
        <v>123</v>
      </c>
      <c r="B265" s="6" t="s">
        <v>125</v>
      </c>
      <c r="C265" s="6" t="s">
        <v>6</v>
      </c>
      <c r="D265" s="6" t="s">
        <v>8</v>
      </c>
      <c r="E265" s="6" t="s">
        <v>100</v>
      </c>
      <c r="F265" s="13">
        <v>236</v>
      </c>
      <c r="G265" s="13">
        <v>221.57</v>
      </c>
      <c r="H265" s="13">
        <v>194.1</v>
      </c>
      <c r="I265" s="13">
        <v>240.78</v>
      </c>
      <c r="J265" s="6" t="s">
        <v>124</v>
      </c>
    </row>
    <row r="266" spans="1:10" x14ac:dyDescent="0.3">
      <c r="A266" s="6" t="s">
        <v>123</v>
      </c>
      <c r="B266" s="6" t="s">
        <v>125</v>
      </c>
      <c r="C266" s="6" t="s">
        <v>6</v>
      </c>
      <c r="D266" s="6" t="s">
        <v>8</v>
      </c>
      <c r="E266" s="6" t="s">
        <v>101</v>
      </c>
      <c r="F266" s="13">
        <v>260.39999999999998</v>
      </c>
      <c r="G266" s="13">
        <v>249.88</v>
      </c>
      <c r="H266" s="13">
        <v>220.46</v>
      </c>
      <c r="I266" s="13">
        <v>268.08</v>
      </c>
      <c r="J266" s="6" t="s">
        <v>124</v>
      </c>
    </row>
    <row r="267" spans="1:10" x14ac:dyDescent="0.3">
      <c r="A267" s="6" t="s">
        <v>123</v>
      </c>
      <c r="B267" s="6" t="s">
        <v>125</v>
      </c>
      <c r="C267" s="6" t="s">
        <v>6</v>
      </c>
      <c r="D267" s="6" t="s">
        <v>8</v>
      </c>
      <c r="E267" s="6" t="s">
        <v>102</v>
      </c>
      <c r="F267" s="13">
        <v>212.07</v>
      </c>
      <c r="G267" s="13">
        <v>215.72</v>
      </c>
      <c r="H267" s="13">
        <v>189.6</v>
      </c>
      <c r="I267" s="13">
        <v>233.4</v>
      </c>
      <c r="J267" s="6" t="s">
        <v>124</v>
      </c>
    </row>
    <row r="268" spans="1:10" x14ac:dyDescent="0.3">
      <c r="A268" s="6" t="s">
        <v>123</v>
      </c>
      <c r="B268" s="6" t="s">
        <v>125</v>
      </c>
      <c r="C268" s="6" t="s">
        <v>6</v>
      </c>
      <c r="D268" s="6" t="s">
        <v>8</v>
      </c>
      <c r="E268" s="6" t="s">
        <v>103</v>
      </c>
      <c r="F268" s="13">
        <v>111.78</v>
      </c>
      <c r="G268" s="13">
        <v>123.84</v>
      </c>
      <c r="H268" s="13">
        <v>107.31</v>
      </c>
      <c r="I268" s="13">
        <v>133.02000000000001</v>
      </c>
      <c r="J268" s="6" t="s">
        <v>124</v>
      </c>
    </row>
    <row r="269" spans="1:10" x14ac:dyDescent="0.3">
      <c r="A269" s="6" t="s">
        <v>123</v>
      </c>
      <c r="B269" s="6" t="s">
        <v>125</v>
      </c>
      <c r="C269" s="6" t="s">
        <v>6</v>
      </c>
      <c r="D269" s="6" t="s">
        <v>9</v>
      </c>
      <c r="E269" s="6" t="s">
        <v>92</v>
      </c>
      <c r="F269" s="13">
        <v>41.01</v>
      </c>
      <c r="G269" s="13">
        <v>47.93</v>
      </c>
      <c r="H269" s="13">
        <v>43.97</v>
      </c>
      <c r="I269" s="13">
        <v>55.71</v>
      </c>
      <c r="J269" s="6" t="s">
        <v>124</v>
      </c>
    </row>
    <row r="270" spans="1:10" x14ac:dyDescent="0.3">
      <c r="A270" s="6" t="s">
        <v>123</v>
      </c>
      <c r="B270" s="6" t="s">
        <v>125</v>
      </c>
      <c r="C270" s="6" t="s">
        <v>6</v>
      </c>
      <c r="D270" s="6" t="s">
        <v>9</v>
      </c>
      <c r="E270" s="6" t="s">
        <v>93</v>
      </c>
      <c r="F270" s="13">
        <v>79.41</v>
      </c>
      <c r="G270" s="13">
        <v>77.78</v>
      </c>
      <c r="H270" s="13">
        <v>60.41</v>
      </c>
      <c r="I270" s="13">
        <v>94.29</v>
      </c>
      <c r="J270" s="6" t="s">
        <v>124</v>
      </c>
    </row>
    <row r="271" spans="1:10" x14ac:dyDescent="0.3">
      <c r="A271" s="6" t="s">
        <v>123</v>
      </c>
      <c r="B271" s="6" t="s">
        <v>125</v>
      </c>
      <c r="C271" s="6" t="s">
        <v>6</v>
      </c>
      <c r="D271" s="6" t="s">
        <v>9</v>
      </c>
      <c r="E271" s="6" t="s">
        <v>94</v>
      </c>
      <c r="F271" s="13">
        <v>166.43</v>
      </c>
      <c r="G271" s="13">
        <v>160.47</v>
      </c>
      <c r="H271" s="13">
        <v>134.38</v>
      </c>
      <c r="I271" s="13">
        <v>179.05</v>
      </c>
      <c r="J271" s="6" t="s">
        <v>124</v>
      </c>
    </row>
    <row r="272" spans="1:10" x14ac:dyDescent="0.3">
      <c r="A272" s="6" t="s">
        <v>123</v>
      </c>
      <c r="B272" s="6" t="s">
        <v>125</v>
      </c>
      <c r="C272" s="6" t="s">
        <v>6</v>
      </c>
      <c r="D272" s="6" t="s">
        <v>9</v>
      </c>
      <c r="E272" s="6" t="s">
        <v>95</v>
      </c>
      <c r="F272" s="13">
        <v>320.68</v>
      </c>
      <c r="G272" s="13">
        <v>321.70999999999998</v>
      </c>
      <c r="H272" s="13">
        <v>297.33</v>
      </c>
      <c r="I272" s="13">
        <v>353.09</v>
      </c>
      <c r="J272" s="6" t="s">
        <v>124</v>
      </c>
    </row>
    <row r="273" spans="1:10" x14ac:dyDescent="0.3">
      <c r="A273" s="6" t="s">
        <v>123</v>
      </c>
      <c r="B273" s="6" t="s">
        <v>125</v>
      </c>
      <c r="C273" s="6" t="s">
        <v>6</v>
      </c>
      <c r="D273" s="6" t="s">
        <v>9</v>
      </c>
      <c r="E273" s="6" t="s">
        <v>96</v>
      </c>
      <c r="F273" s="13">
        <v>371.72</v>
      </c>
      <c r="G273" s="13">
        <v>385.43</v>
      </c>
      <c r="H273" s="13">
        <v>355.94</v>
      </c>
      <c r="I273" s="13">
        <v>406.35</v>
      </c>
      <c r="J273" s="6" t="s">
        <v>124</v>
      </c>
    </row>
    <row r="274" spans="1:10" x14ac:dyDescent="0.3">
      <c r="A274" s="6" t="s">
        <v>123</v>
      </c>
      <c r="B274" s="6" t="s">
        <v>125</v>
      </c>
      <c r="C274" s="6" t="s">
        <v>6</v>
      </c>
      <c r="D274" s="6" t="s">
        <v>9</v>
      </c>
      <c r="E274" s="6" t="s">
        <v>97</v>
      </c>
      <c r="F274" s="13">
        <v>352.63</v>
      </c>
      <c r="G274" s="13">
        <v>363.62</v>
      </c>
      <c r="H274" s="13">
        <v>334.55</v>
      </c>
      <c r="I274" s="13">
        <v>404.59</v>
      </c>
      <c r="J274" s="6" t="s">
        <v>124</v>
      </c>
    </row>
    <row r="275" spans="1:10" x14ac:dyDescent="0.3">
      <c r="A275" s="6" t="s">
        <v>123</v>
      </c>
      <c r="B275" s="6" t="s">
        <v>125</v>
      </c>
      <c r="C275" s="6" t="s">
        <v>6</v>
      </c>
      <c r="D275" s="6" t="s">
        <v>9</v>
      </c>
      <c r="E275" s="6" t="s">
        <v>98</v>
      </c>
      <c r="F275" s="13">
        <v>307</v>
      </c>
      <c r="G275" s="13">
        <v>310.89</v>
      </c>
      <c r="H275" s="13">
        <v>289.5</v>
      </c>
      <c r="I275" s="13">
        <v>346.45</v>
      </c>
      <c r="J275" s="6" t="s">
        <v>124</v>
      </c>
    </row>
    <row r="276" spans="1:10" x14ac:dyDescent="0.3">
      <c r="A276" s="6" t="s">
        <v>123</v>
      </c>
      <c r="B276" s="6" t="s">
        <v>125</v>
      </c>
      <c r="C276" s="6" t="s">
        <v>6</v>
      </c>
      <c r="D276" s="6" t="s">
        <v>9</v>
      </c>
      <c r="E276" s="6" t="s">
        <v>99</v>
      </c>
      <c r="F276" s="13">
        <v>256.87</v>
      </c>
      <c r="G276" s="13">
        <v>244.4</v>
      </c>
      <c r="H276" s="13">
        <v>215.89</v>
      </c>
      <c r="I276" s="13">
        <v>282.45999999999998</v>
      </c>
      <c r="J276" s="6" t="s">
        <v>124</v>
      </c>
    </row>
    <row r="277" spans="1:10" x14ac:dyDescent="0.3">
      <c r="A277" s="6" t="s">
        <v>123</v>
      </c>
      <c r="B277" s="6" t="s">
        <v>125</v>
      </c>
      <c r="C277" s="6" t="s">
        <v>6</v>
      </c>
      <c r="D277" s="6" t="s">
        <v>9</v>
      </c>
      <c r="E277" s="6" t="s">
        <v>100</v>
      </c>
      <c r="F277" s="13">
        <v>236</v>
      </c>
      <c r="G277" s="13">
        <v>221.34</v>
      </c>
      <c r="H277" s="13">
        <v>194.88</v>
      </c>
      <c r="I277" s="13">
        <v>242.7</v>
      </c>
      <c r="J277" s="6" t="s">
        <v>124</v>
      </c>
    </row>
    <row r="278" spans="1:10" x14ac:dyDescent="0.3">
      <c r="A278" s="6" t="s">
        <v>123</v>
      </c>
      <c r="B278" s="6" t="s">
        <v>125</v>
      </c>
      <c r="C278" s="6" t="s">
        <v>6</v>
      </c>
      <c r="D278" s="6" t="s">
        <v>9</v>
      </c>
      <c r="E278" s="6" t="s">
        <v>101</v>
      </c>
      <c r="F278" s="13">
        <v>260.39999999999998</v>
      </c>
      <c r="G278" s="13">
        <v>246.92</v>
      </c>
      <c r="H278" s="13">
        <v>214.06</v>
      </c>
      <c r="I278" s="13">
        <v>285.56</v>
      </c>
      <c r="J278" s="6" t="s">
        <v>124</v>
      </c>
    </row>
    <row r="279" spans="1:10" x14ac:dyDescent="0.3">
      <c r="A279" s="6" t="s">
        <v>123</v>
      </c>
      <c r="B279" s="6" t="s">
        <v>125</v>
      </c>
      <c r="C279" s="6" t="s">
        <v>6</v>
      </c>
      <c r="D279" s="6" t="s">
        <v>9</v>
      </c>
      <c r="E279" s="6" t="s">
        <v>102</v>
      </c>
      <c r="F279" s="13">
        <v>212.07</v>
      </c>
      <c r="G279" s="13">
        <v>214</v>
      </c>
      <c r="H279" s="13">
        <v>190.94</v>
      </c>
      <c r="I279" s="13">
        <v>244.42</v>
      </c>
      <c r="J279" s="6" t="s">
        <v>124</v>
      </c>
    </row>
    <row r="280" spans="1:10" x14ac:dyDescent="0.3">
      <c r="A280" s="6" t="s">
        <v>123</v>
      </c>
      <c r="B280" s="6" t="s">
        <v>125</v>
      </c>
      <c r="C280" s="6" t="s">
        <v>6</v>
      </c>
      <c r="D280" s="6" t="s">
        <v>9</v>
      </c>
      <c r="E280" s="6" t="s">
        <v>103</v>
      </c>
      <c r="F280" s="13">
        <v>111.78</v>
      </c>
      <c r="G280" s="13">
        <v>122.85</v>
      </c>
      <c r="H280" s="13">
        <v>109.07</v>
      </c>
      <c r="I280" s="13">
        <v>139.08000000000001</v>
      </c>
      <c r="J280" s="6" t="s">
        <v>124</v>
      </c>
    </row>
    <row r="281" spans="1:10" x14ac:dyDescent="0.3">
      <c r="A281" s="6" t="s">
        <v>123</v>
      </c>
      <c r="B281" s="6" t="s">
        <v>125</v>
      </c>
      <c r="C281" s="6" t="s">
        <v>6</v>
      </c>
      <c r="D281" s="6" t="s">
        <v>10</v>
      </c>
      <c r="E281" s="6" t="s">
        <v>92</v>
      </c>
      <c r="F281" s="13">
        <v>41.01</v>
      </c>
      <c r="G281" s="13">
        <v>51.73</v>
      </c>
      <c r="H281" s="13">
        <v>29.89</v>
      </c>
      <c r="I281" s="13">
        <v>65.5</v>
      </c>
      <c r="J281" s="6" t="s">
        <v>124</v>
      </c>
    </row>
    <row r="282" spans="1:10" x14ac:dyDescent="0.3">
      <c r="A282" s="6" t="s">
        <v>123</v>
      </c>
      <c r="B282" s="6" t="s">
        <v>125</v>
      </c>
      <c r="C282" s="6" t="s">
        <v>6</v>
      </c>
      <c r="D282" s="6" t="s">
        <v>10</v>
      </c>
      <c r="E282" s="6" t="s">
        <v>93</v>
      </c>
      <c r="F282" s="13">
        <v>79.41</v>
      </c>
      <c r="G282" s="13">
        <v>101.75</v>
      </c>
      <c r="H282" s="13">
        <v>57.94</v>
      </c>
      <c r="I282" s="13">
        <v>136.76</v>
      </c>
      <c r="J282" s="6" t="s">
        <v>124</v>
      </c>
    </row>
    <row r="283" spans="1:10" x14ac:dyDescent="0.3">
      <c r="A283" s="6" t="s">
        <v>123</v>
      </c>
      <c r="B283" s="6" t="s">
        <v>125</v>
      </c>
      <c r="C283" s="6" t="s">
        <v>6</v>
      </c>
      <c r="D283" s="6" t="s">
        <v>10</v>
      </c>
      <c r="E283" s="6" t="s">
        <v>94</v>
      </c>
      <c r="F283" s="13">
        <v>166.43</v>
      </c>
      <c r="G283" s="13">
        <v>192.35</v>
      </c>
      <c r="H283" s="13">
        <v>132.75</v>
      </c>
      <c r="I283" s="13">
        <v>245.02</v>
      </c>
      <c r="J283" s="6" t="s">
        <v>124</v>
      </c>
    </row>
    <row r="284" spans="1:10" x14ac:dyDescent="0.3">
      <c r="A284" s="6" t="s">
        <v>123</v>
      </c>
      <c r="B284" s="6" t="s">
        <v>125</v>
      </c>
      <c r="C284" s="6" t="s">
        <v>6</v>
      </c>
      <c r="D284" s="6" t="s">
        <v>10</v>
      </c>
      <c r="E284" s="6" t="s">
        <v>95</v>
      </c>
      <c r="F284" s="13">
        <v>320.68</v>
      </c>
      <c r="G284" s="13">
        <v>353.23</v>
      </c>
      <c r="H284" s="13">
        <v>304.72000000000003</v>
      </c>
      <c r="I284" s="13">
        <v>432.81</v>
      </c>
      <c r="J284" s="6" t="s">
        <v>124</v>
      </c>
    </row>
    <row r="285" spans="1:10" x14ac:dyDescent="0.3">
      <c r="A285" s="6" t="s">
        <v>123</v>
      </c>
      <c r="B285" s="6" t="s">
        <v>125</v>
      </c>
      <c r="C285" s="6" t="s">
        <v>6</v>
      </c>
      <c r="D285" s="6" t="s">
        <v>10</v>
      </c>
      <c r="E285" s="6" t="s">
        <v>96</v>
      </c>
      <c r="F285" s="13">
        <v>371.72</v>
      </c>
      <c r="G285" s="13">
        <v>395.93</v>
      </c>
      <c r="H285" s="13">
        <v>354.08</v>
      </c>
      <c r="I285" s="13">
        <v>460.86</v>
      </c>
      <c r="J285" s="6" t="s">
        <v>124</v>
      </c>
    </row>
    <row r="286" spans="1:10" x14ac:dyDescent="0.3">
      <c r="A286" s="6" t="s">
        <v>123</v>
      </c>
      <c r="B286" s="6" t="s">
        <v>125</v>
      </c>
      <c r="C286" s="6" t="s">
        <v>6</v>
      </c>
      <c r="D286" s="6" t="s">
        <v>10</v>
      </c>
      <c r="E286" s="6" t="s">
        <v>97</v>
      </c>
      <c r="F286" s="13">
        <v>352.63</v>
      </c>
      <c r="G286" s="13">
        <v>363.31</v>
      </c>
      <c r="H286" s="13">
        <v>326.57</v>
      </c>
      <c r="I286" s="13">
        <v>405.39</v>
      </c>
      <c r="J286" s="6" t="s">
        <v>124</v>
      </c>
    </row>
    <row r="287" spans="1:10" x14ac:dyDescent="0.3">
      <c r="A287" s="6" t="s">
        <v>123</v>
      </c>
      <c r="B287" s="6" t="s">
        <v>125</v>
      </c>
      <c r="C287" s="6" t="s">
        <v>6</v>
      </c>
      <c r="D287" s="6" t="s">
        <v>10</v>
      </c>
      <c r="E287" s="6" t="s">
        <v>98</v>
      </c>
      <c r="F287" s="13">
        <v>307</v>
      </c>
      <c r="G287" s="13">
        <v>298.01</v>
      </c>
      <c r="H287" s="13">
        <v>275.52999999999997</v>
      </c>
      <c r="I287" s="13">
        <v>341.39</v>
      </c>
      <c r="J287" s="6" t="s">
        <v>124</v>
      </c>
    </row>
    <row r="288" spans="1:10" x14ac:dyDescent="0.3">
      <c r="A288" s="6" t="s">
        <v>123</v>
      </c>
      <c r="B288" s="6" t="s">
        <v>125</v>
      </c>
      <c r="C288" s="6" t="s">
        <v>6</v>
      </c>
      <c r="D288" s="6" t="s">
        <v>10</v>
      </c>
      <c r="E288" s="6" t="s">
        <v>99</v>
      </c>
      <c r="F288" s="13">
        <v>256.87</v>
      </c>
      <c r="G288" s="13">
        <v>226.65</v>
      </c>
      <c r="H288" s="13">
        <v>191.83</v>
      </c>
      <c r="I288" s="13">
        <v>270.94</v>
      </c>
      <c r="J288" s="6" t="s">
        <v>124</v>
      </c>
    </row>
    <row r="289" spans="1:10" x14ac:dyDescent="0.3">
      <c r="A289" s="6" t="s">
        <v>123</v>
      </c>
      <c r="B289" s="6" t="s">
        <v>125</v>
      </c>
      <c r="C289" s="6" t="s">
        <v>6</v>
      </c>
      <c r="D289" s="6" t="s">
        <v>10</v>
      </c>
      <c r="E289" s="6" t="s">
        <v>100</v>
      </c>
      <c r="F289" s="13">
        <v>236</v>
      </c>
      <c r="G289" s="13">
        <v>196.08</v>
      </c>
      <c r="H289" s="13">
        <v>150.72</v>
      </c>
      <c r="I289" s="13">
        <v>225.47</v>
      </c>
      <c r="J289" s="6" t="s">
        <v>124</v>
      </c>
    </row>
    <row r="290" spans="1:10" x14ac:dyDescent="0.3">
      <c r="A290" s="6" t="s">
        <v>123</v>
      </c>
      <c r="B290" s="6" t="s">
        <v>125</v>
      </c>
      <c r="C290" s="6" t="s">
        <v>6</v>
      </c>
      <c r="D290" s="6" t="s">
        <v>10</v>
      </c>
      <c r="E290" s="6" t="s">
        <v>101</v>
      </c>
      <c r="F290" s="13">
        <v>260.39999999999998</v>
      </c>
      <c r="G290" s="13">
        <v>225.04</v>
      </c>
      <c r="H290" s="13">
        <v>179.54</v>
      </c>
      <c r="I290" s="13">
        <v>254.8</v>
      </c>
      <c r="J290" s="6" t="s">
        <v>124</v>
      </c>
    </row>
    <row r="291" spans="1:10" x14ac:dyDescent="0.3">
      <c r="A291" s="6" t="s">
        <v>123</v>
      </c>
      <c r="B291" s="6" t="s">
        <v>125</v>
      </c>
      <c r="C291" s="6" t="s">
        <v>6</v>
      </c>
      <c r="D291" s="6" t="s">
        <v>10</v>
      </c>
      <c r="E291" s="6" t="s">
        <v>102</v>
      </c>
      <c r="F291" s="13">
        <v>212.07</v>
      </c>
      <c r="G291" s="13">
        <v>201.79</v>
      </c>
      <c r="H291" s="13">
        <v>164.45</v>
      </c>
      <c r="I291" s="13">
        <v>228.62</v>
      </c>
      <c r="J291" s="6" t="s">
        <v>124</v>
      </c>
    </row>
    <row r="292" spans="1:10" x14ac:dyDescent="0.3">
      <c r="A292" s="6" t="s">
        <v>123</v>
      </c>
      <c r="B292" s="6" t="s">
        <v>125</v>
      </c>
      <c r="C292" s="6" t="s">
        <v>6</v>
      </c>
      <c r="D292" s="6" t="s">
        <v>10</v>
      </c>
      <c r="E292" s="6" t="s">
        <v>103</v>
      </c>
      <c r="F292" s="13">
        <v>111.78</v>
      </c>
      <c r="G292" s="13">
        <v>122.19</v>
      </c>
      <c r="H292" s="13">
        <v>102.16</v>
      </c>
      <c r="I292" s="13">
        <v>148.22</v>
      </c>
      <c r="J292" s="6" t="s">
        <v>124</v>
      </c>
    </row>
    <row r="293" spans="1:10" x14ac:dyDescent="0.3">
      <c r="A293" s="6" t="s">
        <v>123</v>
      </c>
      <c r="B293" s="6" t="s">
        <v>125</v>
      </c>
      <c r="C293" s="6" t="s">
        <v>7</v>
      </c>
      <c r="D293" s="6" t="s">
        <v>8</v>
      </c>
      <c r="E293" s="6" t="s">
        <v>92</v>
      </c>
      <c r="F293" s="13">
        <v>41.01</v>
      </c>
      <c r="G293" s="13">
        <v>44.23</v>
      </c>
      <c r="H293" s="13">
        <v>30.23</v>
      </c>
      <c r="I293" s="13">
        <v>58.07</v>
      </c>
      <c r="J293" s="6" t="s">
        <v>124</v>
      </c>
    </row>
    <row r="294" spans="1:10" x14ac:dyDescent="0.3">
      <c r="A294" s="6" t="s">
        <v>123</v>
      </c>
      <c r="B294" s="6" t="s">
        <v>125</v>
      </c>
      <c r="C294" s="6" t="s">
        <v>7</v>
      </c>
      <c r="D294" s="6" t="s">
        <v>8</v>
      </c>
      <c r="E294" s="6" t="s">
        <v>93</v>
      </c>
      <c r="F294" s="13">
        <v>79.41</v>
      </c>
      <c r="G294" s="13">
        <v>82.69</v>
      </c>
      <c r="H294" s="13">
        <v>65.599999999999994</v>
      </c>
      <c r="I294" s="13">
        <v>101.28</v>
      </c>
      <c r="J294" s="6" t="s">
        <v>124</v>
      </c>
    </row>
    <row r="295" spans="1:10" x14ac:dyDescent="0.3">
      <c r="A295" s="6" t="s">
        <v>123</v>
      </c>
      <c r="B295" s="6" t="s">
        <v>125</v>
      </c>
      <c r="C295" s="6" t="s">
        <v>7</v>
      </c>
      <c r="D295" s="6" t="s">
        <v>8</v>
      </c>
      <c r="E295" s="6" t="s">
        <v>94</v>
      </c>
      <c r="F295" s="13">
        <v>166.43</v>
      </c>
      <c r="G295" s="13">
        <v>176.2</v>
      </c>
      <c r="H295" s="13">
        <v>146.16</v>
      </c>
      <c r="I295" s="13">
        <v>216.43</v>
      </c>
      <c r="J295" s="6" t="s">
        <v>124</v>
      </c>
    </row>
    <row r="296" spans="1:10" x14ac:dyDescent="0.3">
      <c r="A296" s="6" t="s">
        <v>123</v>
      </c>
      <c r="B296" s="6" t="s">
        <v>125</v>
      </c>
      <c r="C296" s="6" t="s">
        <v>7</v>
      </c>
      <c r="D296" s="6" t="s">
        <v>8</v>
      </c>
      <c r="E296" s="6" t="s">
        <v>95</v>
      </c>
      <c r="F296" s="13">
        <v>320.68</v>
      </c>
      <c r="G296" s="13">
        <v>329.73</v>
      </c>
      <c r="H296" s="13">
        <v>314.08999999999997</v>
      </c>
      <c r="I296" s="13">
        <v>347.1</v>
      </c>
      <c r="J296" s="6" t="s">
        <v>124</v>
      </c>
    </row>
    <row r="297" spans="1:10" x14ac:dyDescent="0.3">
      <c r="A297" s="6" t="s">
        <v>123</v>
      </c>
      <c r="B297" s="6" t="s">
        <v>125</v>
      </c>
      <c r="C297" s="6" t="s">
        <v>7</v>
      </c>
      <c r="D297" s="6" t="s">
        <v>8</v>
      </c>
      <c r="E297" s="6" t="s">
        <v>96</v>
      </c>
      <c r="F297" s="13">
        <v>371.72</v>
      </c>
      <c r="G297" s="13">
        <v>382.89</v>
      </c>
      <c r="H297" s="13">
        <v>360.86</v>
      </c>
      <c r="I297" s="13">
        <v>395.08</v>
      </c>
      <c r="J297" s="6" t="s">
        <v>124</v>
      </c>
    </row>
    <row r="298" spans="1:10" x14ac:dyDescent="0.3">
      <c r="A298" s="6" t="s">
        <v>123</v>
      </c>
      <c r="B298" s="6" t="s">
        <v>125</v>
      </c>
      <c r="C298" s="6" t="s">
        <v>7</v>
      </c>
      <c r="D298" s="6" t="s">
        <v>8</v>
      </c>
      <c r="E298" s="6" t="s">
        <v>97</v>
      </c>
      <c r="F298" s="13">
        <v>352.63</v>
      </c>
      <c r="G298" s="13">
        <v>356.16</v>
      </c>
      <c r="H298" s="13">
        <v>323.26</v>
      </c>
      <c r="I298" s="13">
        <v>400.92</v>
      </c>
      <c r="J298" s="6" t="s">
        <v>124</v>
      </c>
    </row>
    <row r="299" spans="1:10" x14ac:dyDescent="0.3">
      <c r="A299" s="6" t="s">
        <v>123</v>
      </c>
      <c r="B299" s="6" t="s">
        <v>125</v>
      </c>
      <c r="C299" s="6" t="s">
        <v>7</v>
      </c>
      <c r="D299" s="6" t="s">
        <v>8</v>
      </c>
      <c r="E299" s="6" t="s">
        <v>98</v>
      </c>
      <c r="F299" s="13">
        <v>307</v>
      </c>
      <c r="G299" s="13">
        <v>298.58999999999997</v>
      </c>
      <c r="H299" s="13">
        <v>272.39999999999998</v>
      </c>
      <c r="I299" s="13">
        <v>326.86</v>
      </c>
      <c r="J299" s="6" t="s">
        <v>124</v>
      </c>
    </row>
    <row r="300" spans="1:10" x14ac:dyDescent="0.3">
      <c r="A300" s="6" t="s">
        <v>123</v>
      </c>
      <c r="B300" s="6" t="s">
        <v>125</v>
      </c>
      <c r="C300" s="6" t="s">
        <v>7</v>
      </c>
      <c r="D300" s="6" t="s">
        <v>8</v>
      </c>
      <c r="E300" s="6" t="s">
        <v>99</v>
      </c>
      <c r="F300" s="13">
        <v>256.87</v>
      </c>
      <c r="G300" s="13">
        <v>233.2</v>
      </c>
      <c r="H300" s="13">
        <v>211.45</v>
      </c>
      <c r="I300" s="13">
        <v>263.69</v>
      </c>
      <c r="J300" s="6" t="s">
        <v>124</v>
      </c>
    </row>
    <row r="301" spans="1:10" x14ac:dyDescent="0.3">
      <c r="A301" s="6" t="s">
        <v>123</v>
      </c>
      <c r="B301" s="6" t="s">
        <v>125</v>
      </c>
      <c r="C301" s="6" t="s">
        <v>7</v>
      </c>
      <c r="D301" s="6" t="s">
        <v>8</v>
      </c>
      <c r="E301" s="6" t="s">
        <v>100</v>
      </c>
      <c r="F301" s="13">
        <v>236</v>
      </c>
      <c r="G301" s="13">
        <v>213.89</v>
      </c>
      <c r="H301" s="13">
        <v>194.31</v>
      </c>
      <c r="I301" s="13">
        <v>242.71</v>
      </c>
      <c r="J301" s="6" t="s">
        <v>124</v>
      </c>
    </row>
    <row r="302" spans="1:10" x14ac:dyDescent="0.3">
      <c r="A302" s="6" t="s">
        <v>123</v>
      </c>
      <c r="B302" s="6" t="s">
        <v>125</v>
      </c>
      <c r="C302" s="6" t="s">
        <v>7</v>
      </c>
      <c r="D302" s="6" t="s">
        <v>8</v>
      </c>
      <c r="E302" s="6" t="s">
        <v>101</v>
      </c>
      <c r="F302" s="13">
        <v>260.39999999999998</v>
      </c>
      <c r="G302" s="13">
        <v>238.47</v>
      </c>
      <c r="H302" s="13">
        <v>199.92</v>
      </c>
      <c r="I302" s="13">
        <v>268.45</v>
      </c>
      <c r="J302" s="6" t="s">
        <v>124</v>
      </c>
    </row>
    <row r="303" spans="1:10" x14ac:dyDescent="0.3">
      <c r="A303" s="6" t="s">
        <v>123</v>
      </c>
      <c r="B303" s="6" t="s">
        <v>125</v>
      </c>
      <c r="C303" s="6" t="s">
        <v>7</v>
      </c>
      <c r="D303" s="6" t="s">
        <v>8</v>
      </c>
      <c r="E303" s="6" t="s">
        <v>102</v>
      </c>
      <c r="F303" s="13">
        <v>212.07</v>
      </c>
      <c r="G303" s="13">
        <v>207.55</v>
      </c>
      <c r="H303" s="13">
        <v>172.61</v>
      </c>
      <c r="I303" s="13">
        <v>237.01</v>
      </c>
      <c r="J303" s="6" t="s">
        <v>124</v>
      </c>
    </row>
    <row r="304" spans="1:10" x14ac:dyDescent="0.3">
      <c r="A304" s="6" t="s">
        <v>123</v>
      </c>
      <c r="B304" s="6" t="s">
        <v>125</v>
      </c>
      <c r="C304" s="6" t="s">
        <v>7</v>
      </c>
      <c r="D304" s="6" t="s">
        <v>8</v>
      </c>
      <c r="E304" s="6" t="s">
        <v>103</v>
      </c>
      <c r="F304" s="13">
        <v>111.78</v>
      </c>
      <c r="G304" s="13">
        <v>115.1</v>
      </c>
      <c r="H304" s="13">
        <v>94.96</v>
      </c>
      <c r="I304" s="13">
        <v>132.44999999999999</v>
      </c>
      <c r="J304" s="6" t="s">
        <v>124</v>
      </c>
    </row>
    <row r="305" spans="1:10" x14ac:dyDescent="0.3">
      <c r="A305" s="6" t="s">
        <v>123</v>
      </c>
      <c r="B305" s="6" t="s">
        <v>125</v>
      </c>
      <c r="C305" s="6" t="s">
        <v>7</v>
      </c>
      <c r="D305" s="6" t="s">
        <v>9</v>
      </c>
      <c r="E305" s="6" t="s">
        <v>92</v>
      </c>
      <c r="F305" s="13">
        <v>41.01</v>
      </c>
      <c r="G305" s="13">
        <v>44.85</v>
      </c>
      <c r="H305" s="13">
        <v>32.340000000000003</v>
      </c>
      <c r="I305" s="13">
        <v>66.930000000000007</v>
      </c>
      <c r="J305" s="6" t="s">
        <v>124</v>
      </c>
    </row>
    <row r="306" spans="1:10" x14ac:dyDescent="0.3">
      <c r="A306" s="6" t="s">
        <v>123</v>
      </c>
      <c r="B306" s="6" t="s">
        <v>125</v>
      </c>
      <c r="C306" s="6" t="s">
        <v>7</v>
      </c>
      <c r="D306" s="6" t="s">
        <v>9</v>
      </c>
      <c r="E306" s="6" t="s">
        <v>93</v>
      </c>
      <c r="F306" s="13">
        <v>79.41</v>
      </c>
      <c r="G306" s="13">
        <v>86.97</v>
      </c>
      <c r="H306" s="13">
        <v>69.11</v>
      </c>
      <c r="I306" s="13">
        <v>112.47</v>
      </c>
      <c r="J306" s="6" t="s">
        <v>124</v>
      </c>
    </row>
    <row r="307" spans="1:10" x14ac:dyDescent="0.3">
      <c r="A307" s="6" t="s">
        <v>123</v>
      </c>
      <c r="B307" s="6" t="s">
        <v>125</v>
      </c>
      <c r="C307" s="6" t="s">
        <v>7</v>
      </c>
      <c r="D307" s="6" t="s">
        <v>9</v>
      </c>
      <c r="E307" s="6" t="s">
        <v>94</v>
      </c>
      <c r="F307" s="13">
        <v>166.43</v>
      </c>
      <c r="G307" s="13">
        <v>171.15</v>
      </c>
      <c r="H307" s="13">
        <v>141.36000000000001</v>
      </c>
      <c r="I307" s="13">
        <v>201.49</v>
      </c>
      <c r="J307" s="6" t="s">
        <v>124</v>
      </c>
    </row>
    <row r="308" spans="1:10" x14ac:dyDescent="0.3">
      <c r="A308" s="6" t="s">
        <v>123</v>
      </c>
      <c r="B308" s="6" t="s">
        <v>125</v>
      </c>
      <c r="C308" s="6" t="s">
        <v>7</v>
      </c>
      <c r="D308" s="6" t="s">
        <v>9</v>
      </c>
      <c r="E308" s="6" t="s">
        <v>95</v>
      </c>
      <c r="F308" s="13">
        <v>320.68</v>
      </c>
      <c r="G308" s="13">
        <v>326.22000000000003</v>
      </c>
      <c r="H308" s="13">
        <v>287.92</v>
      </c>
      <c r="I308" s="13">
        <v>348.57</v>
      </c>
      <c r="J308" s="6" t="s">
        <v>124</v>
      </c>
    </row>
    <row r="309" spans="1:10" x14ac:dyDescent="0.3">
      <c r="A309" s="6" t="s">
        <v>123</v>
      </c>
      <c r="B309" s="6" t="s">
        <v>125</v>
      </c>
      <c r="C309" s="6" t="s">
        <v>7</v>
      </c>
      <c r="D309" s="6" t="s">
        <v>9</v>
      </c>
      <c r="E309" s="6" t="s">
        <v>96</v>
      </c>
      <c r="F309" s="13">
        <v>371.72</v>
      </c>
      <c r="G309" s="13">
        <v>374.68</v>
      </c>
      <c r="H309" s="13">
        <v>342.64</v>
      </c>
      <c r="I309" s="13">
        <v>396.35</v>
      </c>
      <c r="J309" s="6" t="s">
        <v>124</v>
      </c>
    </row>
    <row r="310" spans="1:10" x14ac:dyDescent="0.3">
      <c r="A310" s="6" t="s">
        <v>123</v>
      </c>
      <c r="B310" s="6" t="s">
        <v>125</v>
      </c>
      <c r="C310" s="6" t="s">
        <v>7</v>
      </c>
      <c r="D310" s="6" t="s">
        <v>9</v>
      </c>
      <c r="E310" s="6" t="s">
        <v>97</v>
      </c>
      <c r="F310" s="13">
        <v>352.63</v>
      </c>
      <c r="G310" s="13">
        <v>351.2</v>
      </c>
      <c r="H310" s="13">
        <v>322</v>
      </c>
      <c r="I310" s="13">
        <v>402.56</v>
      </c>
      <c r="J310" s="6" t="s">
        <v>124</v>
      </c>
    </row>
    <row r="311" spans="1:10" x14ac:dyDescent="0.3">
      <c r="A311" s="6" t="s">
        <v>123</v>
      </c>
      <c r="B311" s="6" t="s">
        <v>125</v>
      </c>
      <c r="C311" s="6" t="s">
        <v>7</v>
      </c>
      <c r="D311" s="6" t="s">
        <v>9</v>
      </c>
      <c r="E311" s="6" t="s">
        <v>98</v>
      </c>
      <c r="F311" s="13">
        <v>307</v>
      </c>
      <c r="G311" s="13">
        <v>296.33999999999997</v>
      </c>
      <c r="H311" s="13">
        <v>271.86</v>
      </c>
      <c r="I311" s="13">
        <v>339.76</v>
      </c>
      <c r="J311" s="6" t="s">
        <v>124</v>
      </c>
    </row>
    <row r="312" spans="1:10" x14ac:dyDescent="0.3">
      <c r="A312" s="6" t="s">
        <v>123</v>
      </c>
      <c r="B312" s="6" t="s">
        <v>125</v>
      </c>
      <c r="C312" s="6" t="s">
        <v>7</v>
      </c>
      <c r="D312" s="6" t="s">
        <v>9</v>
      </c>
      <c r="E312" s="6" t="s">
        <v>99</v>
      </c>
      <c r="F312" s="13">
        <v>256.87</v>
      </c>
      <c r="G312" s="13">
        <v>226.3</v>
      </c>
      <c r="H312" s="13">
        <v>198.7</v>
      </c>
      <c r="I312" s="13">
        <v>271.5</v>
      </c>
      <c r="J312" s="6" t="s">
        <v>124</v>
      </c>
    </row>
    <row r="313" spans="1:10" x14ac:dyDescent="0.3">
      <c r="A313" s="6" t="s">
        <v>123</v>
      </c>
      <c r="B313" s="6" t="s">
        <v>125</v>
      </c>
      <c r="C313" s="6" t="s">
        <v>7</v>
      </c>
      <c r="D313" s="6" t="s">
        <v>9</v>
      </c>
      <c r="E313" s="6" t="s">
        <v>100</v>
      </c>
      <c r="F313" s="13">
        <v>236</v>
      </c>
      <c r="G313" s="13">
        <v>199.91</v>
      </c>
      <c r="H313" s="13">
        <v>156.27000000000001</v>
      </c>
      <c r="I313" s="13">
        <v>223.14</v>
      </c>
      <c r="J313" s="6" t="s">
        <v>124</v>
      </c>
    </row>
    <row r="314" spans="1:10" x14ac:dyDescent="0.3">
      <c r="A314" s="6" t="s">
        <v>123</v>
      </c>
      <c r="B314" s="6" t="s">
        <v>125</v>
      </c>
      <c r="C314" s="6" t="s">
        <v>7</v>
      </c>
      <c r="D314" s="6" t="s">
        <v>9</v>
      </c>
      <c r="E314" s="6" t="s">
        <v>101</v>
      </c>
      <c r="F314" s="13">
        <v>260.39999999999998</v>
      </c>
      <c r="G314" s="13">
        <v>221.23</v>
      </c>
      <c r="H314" s="13">
        <v>177.23</v>
      </c>
      <c r="I314" s="13">
        <v>248.17</v>
      </c>
      <c r="J314" s="6" t="s">
        <v>124</v>
      </c>
    </row>
    <row r="315" spans="1:10" x14ac:dyDescent="0.3">
      <c r="A315" s="6" t="s">
        <v>123</v>
      </c>
      <c r="B315" s="6" t="s">
        <v>125</v>
      </c>
      <c r="C315" s="6" t="s">
        <v>7</v>
      </c>
      <c r="D315" s="6" t="s">
        <v>9</v>
      </c>
      <c r="E315" s="6" t="s">
        <v>102</v>
      </c>
      <c r="F315" s="13">
        <v>212.07</v>
      </c>
      <c r="G315" s="13">
        <v>195.35</v>
      </c>
      <c r="H315" s="13">
        <v>164.71</v>
      </c>
      <c r="I315" s="13">
        <v>219.57</v>
      </c>
      <c r="J315" s="6" t="s">
        <v>124</v>
      </c>
    </row>
    <row r="316" spans="1:10" x14ac:dyDescent="0.3">
      <c r="A316" s="6" t="s">
        <v>123</v>
      </c>
      <c r="B316" s="6" t="s">
        <v>125</v>
      </c>
      <c r="C316" s="6" t="s">
        <v>7</v>
      </c>
      <c r="D316" s="6" t="s">
        <v>9</v>
      </c>
      <c r="E316" s="6" t="s">
        <v>103</v>
      </c>
      <c r="F316" s="13">
        <v>111.78</v>
      </c>
      <c r="G316" s="13">
        <v>113.02</v>
      </c>
      <c r="H316" s="13">
        <v>97.05</v>
      </c>
      <c r="I316" s="13">
        <v>125.42</v>
      </c>
      <c r="J316" s="6" t="s">
        <v>124</v>
      </c>
    </row>
    <row r="317" spans="1:10" x14ac:dyDescent="0.3">
      <c r="A317" s="6" t="s">
        <v>123</v>
      </c>
      <c r="B317" s="6" t="s">
        <v>125</v>
      </c>
      <c r="C317" s="6" t="s">
        <v>7</v>
      </c>
      <c r="D317" s="6" t="s">
        <v>10</v>
      </c>
      <c r="E317" s="6" t="s">
        <v>92</v>
      </c>
      <c r="F317" s="13">
        <v>41.01</v>
      </c>
      <c r="G317" s="13">
        <v>44.08</v>
      </c>
      <c r="H317" s="13">
        <v>22.43</v>
      </c>
      <c r="I317" s="13">
        <v>59.85</v>
      </c>
      <c r="J317" s="6" t="s">
        <v>124</v>
      </c>
    </row>
    <row r="318" spans="1:10" x14ac:dyDescent="0.3">
      <c r="A318" s="6" t="s">
        <v>123</v>
      </c>
      <c r="B318" s="6" t="s">
        <v>125</v>
      </c>
      <c r="C318" s="6" t="s">
        <v>7</v>
      </c>
      <c r="D318" s="6" t="s">
        <v>10</v>
      </c>
      <c r="E318" s="6" t="s">
        <v>93</v>
      </c>
      <c r="F318" s="13">
        <v>79.41</v>
      </c>
      <c r="G318" s="13">
        <v>87.59</v>
      </c>
      <c r="H318" s="13">
        <v>50.15</v>
      </c>
      <c r="I318" s="13">
        <v>127.58</v>
      </c>
      <c r="J318" s="6" t="s">
        <v>124</v>
      </c>
    </row>
    <row r="319" spans="1:10" x14ac:dyDescent="0.3">
      <c r="A319" s="6" t="s">
        <v>123</v>
      </c>
      <c r="B319" s="6" t="s">
        <v>125</v>
      </c>
      <c r="C319" s="6" t="s">
        <v>7</v>
      </c>
      <c r="D319" s="6" t="s">
        <v>10</v>
      </c>
      <c r="E319" s="6" t="s">
        <v>94</v>
      </c>
      <c r="F319" s="13">
        <v>166.43</v>
      </c>
      <c r="G319" s="13">
        <v>173.54</v>
      </c>
      <c r="H319" s="13">
        <v>121.15</v>
      </c>
      <c r="I319" s="13">
        <v>238.58</v>
      </c>
      <c r="J319" s="6" t="s">
        <v>124</v>
      </c>
    </row>
    <row r="320" spans="1:10" x14ac:dyDescent="0.3">
      <c r="A320" s="6" t="s">
        <v>123</v>
      </c>
      <c r="B320" s="6" t="s">
        <v>125</v>
      </c>
      <c r="C320" s="6" t="s">
        <v>7</v>
      </c>
      <c r="D320" s="6" t="s">
        <v>10</v>
      </c>
      <c r="E320" s="6" t="s">
        <v>95</v>
      </c>
      <c r="F320" s="13">
        <v>320.68</v>
      </c>
      <c r="G320" s="13">
        <v>325.60000000000002</v>
      </c>
      <c r="H320" s="13">
        <v>290.74</v>
      </c>
      <c r="I320" s="13">
        <v>361.2</v>
      </c>
      <c r="J320" s="6" t="s">
        <v>124</v>
      </c>
    </row>
    <row r="321" spans="1:10" x14ac:dyDescent="0.3">
      <c r="A321" s="6" t="s">
        <v>123</v>
      </c>
      <c r="B321" s="6" t="s">
        <v>125</v>
      </c>
      <c r="C321" s="6" t="s">
        <v>7</v>
      </c>
      <c r="D321" s="6" t="s">
        <v>10</v>
      </c>
      <c r="E321" s="6" t="s">
        <v>96</v>
      </c>
      <c r="F321" s="13">
        <v>371.72</v>
      </c>
      <c r="G321" s="13">
        <v>384.29</v>
      </c>
      <c r="H321" s="13">
        <v>340.35</v>
      </c>
      <c r="I321" s="13">
        <v>438.93</v>
      </c>
      <c r="J321" s="6" t="s">
        <v>124</v>
      </c>
    </row>
    <row r="322" spans="1:10" x14ac:dyDescent="0.3">
      <c r="A322" s="6" t="s">
        <v>123</v>
      </c>
      <c r="B322" s="6" t="s">
        <v>125</v>
      </c>
      <c r="C322" s="6" t="s">
        <v>7</v>
      </c>
      <c r="D322" s="6" t="s">
        <v>10</v>
      </c>
      <c r="E322" s="6" t="s">
        <v>97</v>
      </c>
      <c r="F322" s="13">
        <v>352.63</v>
      </c>
      <c r="G322" s="13">
        <v>366.83</v>
      </c>
      <c r="H322" s="13">
        <v>303.2</v>
      </c>
      <c r="I322" s="13">
        <v>489.62</v>
      </c>
      <c r="J322" s="6" t="s">
        <v>124</v>
      </c>
    </row>
    <row r="323" spans="1:10" x14ac:dyDescent="0.3">
      <c r="A323" s="6" t="s">
        <v>123</v>
      </c>
      <c r="B323" s="6" t="s">
        <v>125</v>
      </c>
      <c r="C323" s="6" t="s">
        <v>7</v>
      </c>
      <c r="D323" s="6" t="s">
        <v>10</v>
      </c>
      <c r="E323" s="6" t="s">
        <v>98</v>
      </c>
      <c r="F323" s="13">
        <v>307</v>
      </c>
      <c r="G323" s="13">
        <v>297.18</v>
      </c>
      <c r="H323" s="13">
        <v>228.39</v>
      </c>
      <c r="I323" s="13">
        <v>401.3</v>
      </c>
      <c r="J323" s="6" t="s">
        <v>124</v>
      </c>
    </row>
    <row r="324" spans="1:10" x14ac:dyDescent="0.3">
      <c r="A324" s="6" t="s">
        <v>123</v>
      </c>
      <c r="B324" s="6" t="s">
        <v>125</v>
      </c>
      <c r="C324" s="6" t="s">
        <v>7</v>
      </c>
      <c r="D324" s="6" t="s">
        <v>10</v>
      </c>
      <c r="E324" s="6" t="s">
        <v>99</v>
      </c>
      <c r="F324" s="13">
        <v>256.87</v>
      </c>
      <c r="G324" s="13">
        <v>210.62</v>
      </c>
      <c r="H324" s="13">
        <v>151.81</v>
      </c>
      <c r="I324" s="13">
        <v>299.39999999999998</v>
      </c>
      <c r="J324" s="6" t="s">
        <v>124</v>
      </c>
    </row>
    <row r="325" spans="1:10" x14ac:dyDescent="0.3">
      <c r="A325" s="6" t="s">
        <v>123</v>
      </c>
      <c r="B325" s="6" t="s">
        <v>125</v>
      </c>
      <c r="C325" s="6" t="s">
        <v>7</v>
      </c>
      <c r="D325" s="6" t="s">
        <v>10</v>
      </c>
      <c r="E325" s="6" t="s">
        <v>100</v>
      </c>
      <c r="F325" s="13">
        <v>236</v>
      </c>
      <c r="G325" s="13">
        <v>164.33</v>
      </c>
      <c r="H325" s="13">
        <v>84.46</v>
      </c>
      <c r="I325" s="13">
        <v>211.6</v>
      </c>
      <c r="J325" s="6" t="s">
        <v>124</v>
      </c>
    </row>
    <row r="326" spans="1:10" x14ac:dyDescent="0.3">
      <c r="A326" s="6" t="s">
        <v>123</v>
      </c>
      <c r="B326" s="6" t="s">
        <v>125</v>
      </c>
      <c r="C326" s="6" t="s">
        <v>7</v>
      </c>
      <c r="D326" s="6" t="s">
        <v>10</v>
      </c>
      <c r="E326" s="6" t="s">
        <v>101</v>
      </c>
      <c r="F326" s="13">
        <v>260.39999999999998</v>
      </c>
      <c r="G326" s="13">
        <v>183.1</v>
      </c>
      <c r="H326" s="13">
        <v>78.989999999999995</v>
      </c>
      <c r="I326" s="13">
        <v>243.27</v>
      </c>
      <c r="J326" s="6" t="s">
        <v>124</v>
      </c>
    </row>
    <row r="327" spans="1:10" x14ac:dyDescent="0.3">
      <c r="A327" s="6" t="s">
        <v>123</v>
      </c>
      <c r="B327" s="6" t="s">
        <v>125</v>
      </c>
      <c r="C327" s="6" t="s">
        <v>7</v>
      </c>
      <c r="D327" s="6" t="s">
        <v>10</v>
      </c>
      <c r="E327" s="6" t="s">
        <v>102</v>
      </c>
      <c r="F327" s="13">
        <v>212.07</v>
      </c>
      <c r="G327" s="13">
        <v>166.76</v>
      </c>
      <c r="H327" s="13">
        <v>81.28</v>
      </c>
      <c r="I327" s="13">
        <v>237.15</v>
      </c>
      <c r="J327" s="6" t="s">
        <v>124</v>
      </c>
    </row>
    <row r="328" spans="1:10" x14ac:dyDescent="0.3">
      <c r="A328" s="6" t="s">
        <v>123</v>
      </c>
      <c r="B328" s="6" t="s">
        <v>125</v>
      </c>
      <c r="C328" s="6" t="s">
        <v>7</v>
      </c>
      <c r="D328" s="6" t="s">
        <v>10</v>
      </c>
      <c r="E328" s="6" t="s">
        <v>103</v>
      </c>
      <c r="F328" s="13">
        <v>111.78</v>
      </c>
      <c r="G328" s="13">
        <v>104.26</v>
      </c>
      <c r="H328" s="13">
        <v>60.08</v>
      </c>
      <c r="I328" s="13">
        <v>146.41</v>
      </c>
      <c r="J328" s="6" t="s">
        <v>124</v>
      </c>
    </row>
  </sheetData>
  <autoFilter ref="A4:J32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0" customWidth="1"/>
    <col min="2" max="2" width="18" customWidth="1"/>
    <col min="3" max="3" width="16" customWidth="1"/>
    <col min="4" max="4" width="18" customWidth="1"/>
    <col min="5" max="6" width="22" customWidth="1"/>
    <col min="7" max="7" width="20" customWidth="1"/>
  </cols>
  <sheetData>
    <row r="1" spans="1:7" ht="17.399999999999999" x14ac:dyDescent="0.3">
      <c r="A1" s="1" t="s">
        <v>147</v>
      </c>
    </row>
    <row r="2" spans="1:7" x14ac:dyDescent="0.3">
      <c r="A2" s="2" t="s">
        <v>148</v>
      </c>
    </row>
    <row r="4" spans="1:7" ht="43.95" customHeight="1" x14ac:dyDescent="0.3">
      <c r="A4" s="5" t="s">
        <v>14</v>
      </c>
      <c r="B4" s="5" t="s">
        <v>4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</row>
    <row r="5" spans="1:7" x14ac:dyDescent="0.3">
      <c r="A5" s="6" t="s">
        <v>5</v>
      </c>
      <c r="B5" s="6" t="s">
        <v>8</v>
      </c>
      <c r="C5" s="25">
        <v>3.7999999999999999E-2</v>
      </c>
      <c r="D5" s="25">
        <v>2.7E-2</v>
      </c>
      <c r="E5" s="25">
        <v>6.9999999999999993E-3</v>
      </c>
      <c r="F5" s="19">
        <f t="shared" ref="F5:F13" si="0">E5</f>
        <v>6.9999999999999993E-3</v>
      </c>
      <c r="G5" s="15">
        <f t="shared" ref="G5:G13" si="1">(C5-F5)*100</f>
        <v>3.1</v>
      </c>
    </row>
    <row r="6" spans="1:7" x14ac:dyDescent="0.3">
      <c r="A6" s="6" t="s">
        <v>5</v>
      </c>
      <c r="B6" s="6" t="s">
        <v>9</v>
      </c>
      <c r="C6" s="25">
        <v>5.8999999999999997E-2</v>
      </c>
      <c r="D6" s="25">
        <v>4.2000000000000003E-2</v>
      </c>
      <c r="E6" s="25">
        <v>0.02</v>
      </c>
      <c r="F6" s="19">
        <f t="shared" si="0"/>
        <v>0.02</v>
      </c>
      <c r="G6" s="15">
        <f t="shared" si="1"/>
        <v>3.8999999999999995</v>
      </c>
    </row>
    <row r="7" spans="1:7" x14ac:dyDescent="0.3">
      <c r="A7" s="6" t="s">
        <v>5</v>
      </c>
      <c r="B7" s="6" t="s">
        <v>10</v>
      </c>
      <c r="C7" s="25">
        <v>5.2999999999999999E-2</v>
      </c>
      <c r="D7" s="25">
        <v>3.7000000000000012E-2</v>
      </c>
      <c r="E7" s="25">
        <v>2.1000000000000001E-2</v>
      </c>
      <c r="F7" s="19">
        <f t="shared" si="0"/>
        <v>2.1000000000000001E-2</v>
      </c>
      <c r="G7" s="15">
        <f t="shared" si="1"/>
        <v>3.2</v>
      </c>
    </row>
    <row r="8" spans="1:7" x14ac:dyDescent="0.3">
      <c r="A8" s="6" t="s">
        <v>6</v>
      </c>
      <c r="B8" s="6" t="s">
        <v>8</v>
      </c>
      <c r="C8" s="25">
        <v>3.7999999999999999E-2</v>
      </c>
      <c r="D8" s="25">
        <v>1.7999999999999999E-2</v>
      </c>
      <c r="E8" s="25">
        <v>3.0000000000000001E-3</v>
      </c>
      <c r="F8" s="19">
        <f t="shared" si="0"/>
        <v>3.0000000000000001E-3</v>
      </c>
      <c r="G8" s="15">
        <f t="shared" si="1"/>
        <v>3.4999999999999996</v>
      </c>
    </row>
    <row r="9" spans="1:7" x14ac:dyDescent="0.3">
      <c r="A9" s="6" t="s">
        <v>6</v>
      </c>
      <c r="B9" s="6" t="s">
        <v>9</v>
      </c>
      <c r="C9" s="25">
        <v>1.4999999999999999E-2</v>
      </c>
      <c r="D9" s="25">
        <v>4.0000000000000001E-3</v>
      </c>
      <c r="E9" s="25">
        <v>0</v>
      </c>
      <c r="F9" s="19">
        <f t="shared" si="0"/>
        <v>0</v>
      </c>
      <c r="G9" s="15">
        <f t="shared" si="1"/>
        <v>1.5</v>
      </c>
    </row>
    <row r="10" spans="1:7" x14ac:dyDescent="0.3">
      <c r="A10" s="6" t="s">
        <v>6</v>
      </c>
      <c r="B10" s="6" t="s">
        <v>10</v>
      </c>
      <c r="C10" s="25">
        <v>6.7000000000000004E-2</v>
      </c>
      <c r="D10" s="25">
        <v>3.7999999999999999E-2</v>
      </c>
      <c r="E10" s="25">
        <v>4.0000000000000001E-3</v>
      </c>
      <c r="F10" s="19">
        <f t="shared" si="0"/>
        <v>4.0000000000000001E-3</v>
      </c>
      <c r="G10" s="15">
        <f t="shared" si="1"/>
        <v>6.3</v>
      </c>
    </row>
    <row r="11" spans="1:7" x14ac:dyDescent="0.3">
      <c r="A11" s="6" t="s">
        <v>7</v>
      </c>
      <c r="B11" s="6" t="s">
        <v>8</v>
      </c>
      <c r="C11" s="25">
        <v>1.4E-2</v>
      </c>
      <c r="D11" s="25">
        <v>2E-3</v>
      </c>
      <c r="E11" s="25">
        <v>-1.4E-2</v>
      </c>
      <c r="F11" s="19">
        <f t="shared" si="0"/>
        <v>-1.4E-2</v>
      </c>
      <c r="G11" s="15">
        <f t="shared" si="1"/>
        <v>2.8000000000000003</v>
      </c>
    </row>
    <row r="12" spans="1:7" x14ac:dyDescent="0.3">
      <c r="A12" s="6" t="s">
        <v>7</v>
      </c>
      <c r="B12" s="6" t="s">
        <v>9</v>
      </c>
      <c r="C12" s="25">
        <v>-6.0000000000000001E-3</v>
      </c>
      <c r="D12" s="25">
        <v>-2.3E-2</v>
      </c>
      <c r="E12" s="25">
        <v>-0.04</v>
      </c>
      <c r="F12" s="19">
        <f t="shared" si="0"/>
        <v>-0.04</v>
      </c>
      <c r="G12" s="15">
        <f t="shared" si="1"/>
        <v>3.4000000000000004</v>
      </c>
    </row>
    <row r="13" spans="1:7" x14ac:dyDescent="0.3">
      <c r="A13" s="6" t="s">
        <v>7</v>
      </c>
      <c r="B13" s="6" t="s">
        <v>10</v>
      </c>
      <c r="C13" s="25">
        <v>-2.9000000000000001E-2</v>
      </c>
      <c r="D13" s="25">
        <v>-0.05</v>
      </c>
      <c r="E13" s="25">
        <v>-7.6999999999999999E-2</v>
      </c>
      <c r="F13" s="19">
        <f t="shared" si="0"/>
        <v>-7.6999999999999999E-2</v>
      </c>
      <c r="G13" s="15">
        <f t="shared" si="1"/>
        <v>4.8</v>
      </c>
    </row>
    <row r="15" spans="1:7" x14ac:dyDescent="0.3">
      <c r="A15" s="2" t="s">
        <v>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2"/>
  <sheetViews>
    <sheetView showGridLines="0" workbookViewId="0"/>
  </sheetViews>
  <sheetFormatPr baseColWidth="10" defaultColWidth="8.88671875" defaultRowHeight="14.4" x14ac:dyDescent="0.3"/>
  <cols>
    <col min="1" max="1" width="44" customWidth="1"/>
    <col min="2" max="2" width="20" customWidth="1"/>
    <col min="3" max="5" width="24" customWidth="1"/>
    <col min="6" max="8" width="20" customWidth="1"/>
    <col min="9" max="9" width="12" customWidth="1"/>
  </cols>
  <sheetData>
    <row r="1" spans="1:9" ht="17.399999999999999" x14ac:dyDescent="0.3">
      <c r="A1" s="1" t="s">
        <v>155</v>
      </c>
    </row>
    <row r="2" spans="1:9" x14ac:dyDescent="0.3">
      <c r="A2" s="2" t="s">
        <v>156</v>
      </c>
    </row>
    <row r="4" spans="1:9" x14ac:dyDescent="0.3">
      <c r="A4" s="3" t="s">
        <v>157</v>
      </c>
    </row>
    <row r="5" spans="1:9" ht="43.95" customHeight="1" x14ac:dyDescent="0.3">
      <c r="A5" s="5" t="s">
        <v>108</v>
      </c>
      <c r="B5" s="5" t="s">
        <v>158</v>
      </c>
      <c r="C5" s="5" t="s">
        <v>159</v>
      </c>
      <c r="D5" s="5" t="s">
        <v>160</v>
      </c>
      <c r="E5" s="5" t="s">
        <v>161</v>
      </c>
      <c r="F5" s="5" t="s">
        <v>162</v>
      </c>
      <c r="G5" s="5" t="s">
        <v>163</v>
      </c>
      <c r="H5" s="5" t="s">
        <v>117</v>
      </c>
      <c r="I5" s="5" t="s">
        <v>164</v>
      </c>
    </row>
    <row r="6" spans="1:9" x14ac:dyDescent="0.3">
      <c r="A6" s="6" t="s">
        <v>128</v>
      </c>
      <c r="B6" s="26">
        <v>3</v>
      </c>
      <c r="C6" s="9">
        <v>0.49</v>
      </c>
      <c r="D6" s="27">
        <v>0.254</v>
      </c>
      <c r="E6" s="9">
        <v>3.5999999999999997E-2</v>
      </c>
      <c r="F6" s="13">
        <v>7.1</v>
      </c>
      <c r="G6" s="27">
        <v>0.33500000000000002</v>
      </c>
      <c r="H6" s="6" t="s">
        <v>165</v>
      </c>
      <c r="I6" s="12" t="str">
        <f>IF(ABS(F6)&gt;2,"Sí","No")</f>
        <v>Sí</v>
      </c>
    </row>
    <row r="7" spans="1:9" x14ac:dyDescent="0.3">
      <c r="A7" s="6" t="s">
        <v>129</v>
      </c>
      <c r="B7" s="26">
        <v>3</v>
      </c>
      <c r="C7" s="9">
        <v>0.59</v>
      </c>
      <c r="D7" s="27">
        <v>0.29399999999999998</v>
      </c>
      <c r="E7" s="9">
        <v>3.1E-2</v>
      </c>
      <c r="F7" s="13">
        <v>9.5</v>
      </c>
      <c r="G7" s="27">
        <v>0.19500000000000001</v>
      </c>
      <c r="H7" s="6" t="s">
        <v>165</v>
      </c>
      <c r="I7" s="12" t="str">
        <f>IF(ABS(F7)&gt;2,"Sí","No")</f>
        <v>Sí</v>
      </c>
    </row>
    <row r="8" spans="1:9" x14ac:dyDescent="0.3">
      <c r="A8" s="6" t="s">
        <v>166</v>
      </c>
      <c r="B8" s="26">
        <v>1</v>
      </c>
      <c r="C8" s="9">
        <v>-0.19</v>
      </c>
      <c r="D8" s="27">
        <v>-6.3129999999999997</v>
      </c>
      <c r="E8" s="9">
        <v>1.694</v>
      </c>
      <c r="F8" s="13">
        <v>-3.7</v>
      </c>
      <c r="G8" s="27">
        <v>-5.69</v>
      </c>
      <c r="H8" s="6" t="s">
        <v>167</v>
      </c>
      <c r="I8" s="12" t="str">
        <f>IF(ABS(F8)&gt;2,"Sí","No")</f>
        <v>Sí</v>
      </c>
    </row>
    <row r="9" spans="1:9" x14ac:dyDescent="0.3">
      <c r="A9" s="6" t="s">
        <v>168</v>
      </c>
      <c r="B9" s="26">
        <v>1</v>
      </c>
      <c r="C9" s="9">
        <v>-0.11</v>
      </c>
      <c r="D9" s="27">
        <v>-4.3179999999999996</v>
      </c>
      <c r="E9" s="9">
        <v>1.9450000000000001</v>
      </c>
      <c r="F9" s="13">
        <v>-2.2000000000000002</v>
      </c>
      <c r="G9" s="27">
        <v>1.405</v>
      </c>
      <c r="H9" s="6" t="s">
        <v>167</v>
      </c>
      <c r="I9" s="12" t="str">
        <f>IF(ABS(F9)&gt;2,"Sí","No")</f>
        <v>Sí</v>
      </c>
    </row>
    <row r="10" spans="1:9" x14ac:dyDescent="0.3">
      <c r="A10" s="6" t="s">
        <v>169</v>
      </c>
      <c r="B10" s="26">
        <v>1</v>
      </c>
      <c r="C10" s="9">
        <v>-7.0000000000000007E-2</v>
      </c>
      <c r="D10" s="27">
        <v>-3.8149999999999999</v>
      </c>
      <c r="E10" s="9">
        <v>2.8439999999999999</v>
      </c>
      <c r="F10" s="13">
        <v>-1.3</v>
      </c>
      <c r="G10" s="27">
        <v>4.2809999999999997</v>
      </c>
      <c r="H10" s="6" t="s">
        <v>167</v>
      </c>
      <c r="I10" s="12" t="str">
        <f>IF(ABS(F10)&gt;2,"Sí","No")</f>
        <v>No</v>
      </c>
    </row>
    <row r="12" spans="1:9" x14ac:dyDescent="0.3">
      <c r="A12" s="3" t="s">
        <v>170</v>
      </c>
    </row>
    <row r="13" spans="1:9" x14ac:dyDescent="0.3">
      <c r="A13" s="6" t="s">
        <v>171</v>
      </c>
      <c r="B13" s="28">
        <v>1.5</v>
      </c>
    </row>
    <row r="14" spans="1:9" x14ac:dyDescent="0.3">
      <c r="A14" s="6" t="s">
        <v>172</v>
      </c>
      <c r="B14" s="28">
        <v>-1</v>
      </c>
    </row>
    <row r="15" spans="1:9" x14ac:dyDescent="0.3">
      <c r="A15" s="6" t="s">
        <v>173</v>
      </c>
      <c r="B15" s="18">
        <f>D6*B13</f>
        <v>0.38100000000000001</v>
      </c>
    </row>
    <row r="16" spans="1:9" x14ac:dyDescent="0.3">
      <c r="A16" s="6" t="s">
        <v>174</v>
      </c>
      <c r="B16" s="18">
        <f>D6*B14</f>
        <v>-0.254</v>
      </c>
    </row>
    <row r="17" spans="1:7" x14ac:dyDescent="0.3">
      <c r="A17" s="6" t="s">
        <v>175</v>
      </c>
      <c r="B17" s="11">
        <f>1.96*E6*B13</f>
        <v>0.10583999999999999</v>
      </c>
    </row>
    <row r="18" spans="1:7" x14ac:dyDescent="0.3">
      <c r="A18" s="2" t="s">
        <v>176</v>
      </c>
    </row>
    <row r="20" spans="1:7" x14ac:dyDescent="0.3">
      <c r="A20" s="3" t="s">
        <v>177</v>
      </c>
    </row>
    <row r="21" spans="1:7" ht="43.95" customHeight="1" x14ac:dyDescent="0.3">
      <c r="A21" s="5" t="s">
        <v>14</v>
      </c>
      <c r="B21" s="5" t="s">
        <v>4</v>
      </c>
      <c r="C21" s="5" t="s">
        <v>178</v>
      </c>
      <c r="D21" s="5" t="s">
        <v>179</v>
      </c>
      <c r="E21" s="5" t="s">
        <v>180</v>
      </c>
      <c r="F21" s="5" t="s">
        <v>181</v>
      </c>
      <c r="G21" s="5" t="s">
        <v>182</v>
      </c>
    </row>
    <row r="22" spans="1:7" x14ac:dyDescent="0.3">
      <c r="A22" s="6" t="str">
        <f>'Proyección ajustada'!C5</f>
        <v>SSP1-2.6 (bajas)</v>
      </c>
      <c r="B22" s="6" t="str">
        <f>'Proyección ajustada'!D5</f>
        <v>Corto 2021-2040</v>
      </c>
      <c r="C22" s="16">
        <f>'Proyección ajustada'!N5</f>
        <v>0.73600000000000421</v>
      </c>
      <c r="D22" s="11">
        <f>'Proyección ajustada'!K5</f>
        <v>24.386000000000003</v>
      </c>
      <c r="E22" s="10">
        <f t="shared" ref="E22:E30" si="0">D22+$B$15</f>
        <v>24.767000000000003</v>
      </c>
      <c r="F22" s="10">
        <f t="shared" ref="F22:F30" si="1">D22+$B$16</f>
        <v>24.132000000000001</v>
      </c>
      <c r="G22" s="6" t="str">
        <f t="shared" ref="G22:G30" si="2">LEFT(A22,FIND(" ",A22)-1)&amp;" "&amp;LEFT(B22,FIND(" ",B22)-1)</f>
        <v>SSP1-2.6 Corto</v>
      </c>
    </row>
    <row r="23" spans="1:7" x14ac:dyDescent="0.3">
      <c r="A23" s="6" t="str">
        <f>'Proyección ajustada'!C6</f>
        <v>SSP1-2.6 (bajas)</v>
      </c>
      <c r="B23" s="6" t="str">
        <f>'Proyección ajustada'!D6</f>
        <v>Mediano 2041-2060</v>
      </c>
      <c r="C23" s="16">
        <f>'Proyección ajustada'!N6</f>
        <v>1.0640000000000001</v>
      </c>
      <c r="D23" s="11">
        <f>'Proyección ajustada'!K6</f>
        <v>24.713999999999999</v>
      </c>
      <c r="E23" s="10">
        <f t="shared" si="0"/>
        <v>25.094999999999999</v>
      </c>
      <c r="F23" s="10">
        <f t="shared" si="1"/>
        <v>24.459999999999997</v>
      </c>
      <c r="G23" s="6" t="str">
        <f t="shared" si="2"/>
        <v>SSP1-2.6 Mediano</v>
      </c>
    </row>
    <row r="24" spans="1:7" x14ac:dyDescent="0.3">
      <c r="A24" s="6" t="str">
        <f>'Proyección ajustada'!C7</f>
        <v>SSP1-2.6 (bajas)</v>
      </c>
      <c r="B24" s="6" t="str">
        <f>'Proyección ajustada'!D7</f>
        <v>Largo 2081-2100</v>
      </c>
      <c r="C24" s="16">
        <f>'Proyección ajustada'!N7</f>
        <v>1.0700000000000003</v>
      </c>
      <c r="D24" s="11">
        <f>'Proyección ajustada'!K7</f>
        <v>24.72</v>
      </c>
      <c r="E24" s="10">
        <f t="shared" si="0"/>
        <v>25.100999999999999</v>
      </c>
      <c r="F24" s="10">
        <f t="shared" si="1"/>
        <v>24.465999999999998</v>
      </c>
      <c r="G24" s="6" t="str">
        <f t="shared" si="2"/>
        <v>SSP1-2.6 Largo</v>
      </c>
    </row>
    <row r="25" spans="1:7" x14ac:dyDescent="0.3">
      <c r="A25" s="6" t="str">
        <f>'Proyección ajustada'!C8</f>
        <v>SSP2-4.5 (medias)</v>
      </c>
      <c r="B25" s="6" t="str">
        <f>'Proyección ajustada'!D8</f>
        <v>Corto 2021-2040</v>
      </c>
      <c r="C25" s="16">
        <f>'Proyección ajustada'!N8</f>
        <v>0.74600000000000222</v>
      </c>
      <c r="D25" s="11">
        <f>'Proyección ajustada'!K8</f>
        <v>24.396000000000001</v>
      </c>
      <c r="E25" s="10">
        <f t="shared" si="0"/>
        <v>24.777000000000001</v>
      </c>
      <c r="F25" s="10">
        <f t="shared" si="1"/>
        <v>24.141999999999999</v>
      </c>
      <c r="G25" s="6" t="str">
        <f t="shared" si="2"/>
        <v>SSP2-4.5 Corto</v>
      </c>
    </row>
    <row r="26" spans="1:7" x14ac:dyDescent="0.3">
      <c r="A26" s="6" t="str">
        <f>'Proyección ajustada'!C9</f>
        <v>SSP2-4.5 (medias)</v>
      </c>
      <c r="B26" s="6" t="str">
        <f>'Proyección ajustada'!D9</f>
        <v>Mediano 2041-2060</v>
      </c>
      <c r="C26" s="16">
        <f>'Proyección ajustada'!N9</f>
        <v>1.3900000000000041</v>
      </c>
      <c r="D26" s="11">
        <f>'Proyección ajustada'!K9</f>
        <v>25.040000000000003</v>
      </c>
      <c r="E26" s="10">
        <f t="shared" si="0"/>
        <v>25.421000000000003</v>
      </c>
      <c r="F26" s="10">
        <f t="shared" si="1"/>
        <v>24.786000000000001</v>
      </c>
      <c r="G26" s="6" t="str">
        <f t="shared" si="2"/>
        <v>SSP2-4.5 Mediano</v>
      </c>
    </row>
    <row r="27" spans="1:7" x14ac:dyDescent="0.3">
      <c r="A27" s="6" t="str">
        <f>'Proyección ajustada'!C10</f>
        <v>SSP2-4.5 (medias)</v>
      </c>
      <c r="B27" s="6" t="str">
        <f>'Proyección ajustada'!D10</f>
        <v>Largo 2081-2100</v>
      </c>
      <c r="C27" s="16">
        <f>'Proyección ajustada'!N10</f>
        <v>2.1360000000000028</v>
      </c>
      <c r="D27" s="11">
        <f>'Proyección ajustada'!K10</f>
        <v>25.786000000000001</v>
      </c>
      <c r="E27" s="10">
        <f t="shared" si="0"/>
        <v>26.167000000000002</v>
      </c>
      <c r="F27" s="10">
        <f t="shared" si="1"/>
        <v>25.532</v>
      </c>
      <c r="G27" s="6" t="str">
        <f t="shared" si="2"/>
        <v>SSP2-4.5 Largo</v>
      </c>
    </row>
    <row r="28" spans="1:7" x14ac:dyDescent="0.3">
      <c r="A28" s="6" t="str">
        <f>'Proyección ajustada'!C11</f>
        <v>SSP5-8.5 (altas)</v>
      </c>
      <c r="B28" s="6" t="str">
        <f>'Proyección ajustada'!D11</f>
        <v>Corto 2021-2040</v>
      </c>
      <c r="C28" s="16">
        <f>'Proyección ajustada'!N11</f>
        <v>0.8940000000000019</v>
      </c>
      <c r="D28" s="11">
        <f>'Proyección ajustada'!K11</f>
        <v>24.544</v>
      </c>
      <c r="E28" s="10">
        <f t="shared" si="0"/>
        <v>24.925000000000001</v>
      </c>
      <c r="F28" s="10">
        <f t="shared" si="1"/>
        <v>24.29</v>
      </c>
      <c r="G28" s="6" t="str">
        <f t="shared" si="2"/>
        <v>SSP5-8.5 Corto</v>
      </c>
    </row>
    <row r="29" spans="1:7" x14ac:dyDescent="0.3">
      <c r="A29" s="6" t="str">
        <f>'Proyección ajustada'!C12</f>
        <v>SSP5-8.5 (altas)</v>
      </c>
      <c r="B29" s="6" t="str">
        <f>'Proyección ajustada'!D12</f>
        <v>Mediano 2041-2060</v>
      </c>
      <c r="C29" s="16">
        <f>'Proyección ajustada'!N12</f>
        <v>1.8919999999999959</v>
      </c>
      <c r="D29" s="11">
        <f>'Proyección ajustada'!K12</f>
        <v>25.541999999999994</v>
      </c>
      <c r="E29" s="10">
        <f t="shared" si="0"/>
        <v>25.922999999999995</v>
      </c>
      <c r="F29" s="10">
        <f t="shared" si="1"/>
        <v>25.287999999999993</v>
      </c>
      <c r="G29" s="6" t="str">
        <f t="shared" si="2"/>
        <v>SSP5-8.5 Mediano</v>
      </c>
    </row>
    <row r="30" spans="1:7" x14ac:dyDescent="0.3">
      <c r="A30" s="6" t="str">
        <f>'Proyección ajustada'!C13</f>
        <v>SSP5-8.5 (altas)</v>
      </c>
      <c r="B30" s="6" t="str">
        <f>'Proyección ajustada'!D13</f>
        <v>Largo 2081-2100</v>
      </c>
      <c r="C30" s="16">
        <f>'Proyección ajustada'!N13</f>
        <v>4.5760000000000005</v>
      </c>
      <c r="D30" s="11">
        <f>'Proyección ajustada'!K13</f>
        <v>28.225999999999999</v>
      </c>
      <c r="E30" s="10">
        <f t="shared" si="0"/>
        <v>28.606999999999999</v>
      </c>
      <c r="F30" s="10">
        <f t="shared" si="1"/>
        <v>27.971999999999998</v>
      </c>
      <c r="G30" s="6" t="str">
        <f t="shared" si="2"/>
        <v>SSP5-8.5 Largo</v>
      </c>
    </row>
    <row r="32" spans="1:7" x14ac:dyDescent="0.3">
      <c r="A32" s="3" t="s">
        <v>183</v>
      </c>
    </row>
    <row r="33" spans="1:5" x14ac:dyDescent="0.3">
      <c r="A33" s="5" t="s">
        <v>33</v>
      </c>
      <c r="B33" s="5" t="s">
        <v>184</v>
      </c>
      <c r="C33" s="5" t="s">
        <v>185</v>
      </c>
      <c r="D33" s="5" t="s">
        <v>186</v>
      </c>
      <c r="E33" s="5" t="s">
        <v>187</v>
      </c>
    </row>
    <row r="34" spans="1:5" x14ac:dyDescent="0.3">
      <c r="A34" s="29">
        <v>2000</v>
      </c>
      <c r="B34" s="27">
        <v>-0.84</v>
      </c>
      <c r="C34" s="27">
        <v>-0.51</v>
      </c>
      <c r="D34" s="27">
        <v>-1.66</v>
      </c>
      <c r="E34" s="12" t="str">
        <f t="shared" ref="E34:E40" si="3">IF(B34&gt;=0.5,"El Niño",IF(B34&lt;=-0.5,"La Niña","Neutro"))</f>
        <v>La Niña</v>
      </c>
    </row>
    <row r="35" spans="1:5" x14ac:dyDescent="0.3">
      <c r="A35" s="29">
        <v>2011</v>
      </c>
      <c r="B35" s="27">
        <v>-0.78</v>
      </c>
      <c r="C35" s="27">
        <v>-0.37</v>
      </c>
      <c r="D35" s="27">
        <v>-1.31</v>
      </c>
      <c r="E35" s="12" t="str">
        <f t="shared" si="3"/>
        <v>La Niña</v>
      </c>
    </row>
    <row r="36" spans="1:5" x14ac:dyDescent="0.3">
      <c r="A36" s="29">
        <v>2013</v>
      </c>
      <c r="B36" s="27">
        <v>-0.23</v>
      </c>
      <c r="C36" s="27">
        <v>-0.1</v>
      </c>
      <c r="D36" s="27">
        <v>-0.35</v>
      </c>
      <c r="E36" s="12" t="str">
        <f t="shared" si="3"/>
        <v>Neutro</v>
      </c>
    </row>
    <row r="37" spans="1:5" x14ac:dyDescent="0.3">
      <c r="A37" s="29">
        <v>2014</v>
      </c>
      <c r="B37" s="27">
        <v>0.2</v>
      </c>
      <c r="C37" s="27">
        <v>0.77</v>
      </c>
      <c r="D37" s="27">
        <v>-0.32</v>
      </c>
      <c r="E37" s="12" t="str">
        <f t="shared" si="3"/>
        <v>Neutro</v>
      </c>
    </row>
    <row r="38" spans="1:5" x14ac:dyDescent="0.3">
      <c r="A38" s="29">
        <v>2015</v>
      </c>
      <c r="B38" s="27">
        <v>1.55</v>
      </c>
      <c r="C38" s="27">
        <v>2.75</v>
      </c>
      <c r="D38" s="27">
        <v>0.61</v>
      </c>
      <c r="E38" s="12" t="str">
        <f t="shared" si="3"/>
        <v>El Niño</v>
      </c>
    </row>
    <row r="39" spans="1:5" x14ac:dyDescent="0.3">
      <c r="A39" s="29">
        <v>2016</v>
      </c>
      <c r="B39" s="27">
        <v>0.42</v>
      </c>
      <c r="C39" s="27">
        <v>2.63</v>
      </c>
      <c r="D39" s="27">
        <v>-0.64</v>
      </c>
      <c r="E39" s="12" t="str">
        <f t="shared" si="3"/>
        <v>Neutro</v>
      </c>
    </row>
    <row r="40" spans="1:5" x14ac:dyDescent="0.3">
      <c r="A40" s="29">
        <v>2018</v>
      </c>
      <c r="B40" s="27">
        <v>0.09</v>
      </c>
      <c r="C40" s="27">
        <v>0.97</v>
      </c>
      <c r="D40" s="27">
        <v>-0.77</v>
      </c>
      <c r="E40" s="12" t="str">
        <f t="shared" si="3"/>
        <v>Neutro</v>
      </c>
    </row>
    <row r="42" spans="1:5" x14ac:dyDescent="0.3">
      <c r="A42" s="3" t="s">
        <v>188</v>
      </c>
    </row>
    <row r="43" spans="1:5" ht="26.4" x14ac:dyDescent="0.3">
      <c r="A43" s="5" t="s">
        <v>189</v>
      </c>
      <c r="B43" s="5" t="s">
        <v>190</v>
      </c>
      <c r="C43" s="5" t="s">
        <v>191</v>
      </c>
      <c r="D43" s="5" t="s">
        <v>192</v>
      </c>
      <c r="E43" s="5" t="s">
        <v>193</v>
      </c>
    </row>
    <row r="44" spans="1:5" x14ac:dyDescent="0.3">
      <c r="A44" s="8" t="s">
        <v>119</v>
      </c>
      <c r="B44" s="9">
        <v>0.22</v>
      </c>
      <c r="C44" s="13">
        <v>5.7</v>
      </c>
      <c r="D44" s="15">
        <f>B44/$B$44</f>
        <v>1</v>
      </c>
      <c r="E44" s="15">
        <f t="shared" ref="E44:E50" si="4">C44/$C$44</f>
        <v>1</v>
      </c>
    </row>
    <row r="45" spans="1:5" x14ac:dyDescent="0.3">
      <c r="A45" s="8" t="s">
        <v>125</v>
      </c>
      <c r="B45" s="9"/>
      <c r="C45" s="13">
        <v>4.8</v>
      </c>
      <c r="D45" s="15"/>
      <c r="E45" s="15">
        <f t="shared" si="4"/>
        <v>0.84210526315789469</v>
      </c>
    </row>
    <row r="46" spans="1:5" x14ac:dyDescent="0.3">
      <c r="A46" s="6" t="s">
        <v>15</v>
      </c>
      <c r="B46" s="9">
        <v>0.35</v>
      </c>
      <c r="C46" s="13">
        <v>10.39999961853027</v>
      </c>
      <c r="D46" s="15">
        <f>B46/$B$44</f>
        <v>1.5909090909090908</v>
      </c>
      <c r="E46" s="15">
        <f t="shared" si="4"/>
        <v>1.8245613365842579</v>
      </c>
    </row>
    <row r="47" spans="1:5" x14ac:dyDescent="0.3">
      <c r="A47" s="6" t="s">
        <v>16</v>
      </c>
      <c r="B47" s="9">
        <v>0.38</v>
      </c>
      <c r="C47" s="13">
        <v>12</v>
      </c>
      <c r="D47" s="15">
        <f>B47/$B$44</f>
        <v>1.7272727272727273</v>
      </c>
      <c r="E47" s="15">
        <f t="shared" si="4"/>
        <v>2.1052631578947367</v>
      </c>
    </row>
    <row r="48" spans="1:5" x14ac:dyDescent="0.3">
      <c r="A48" s="6" t="s">
        <v>17</v>
      </c>
      <c r="B48" s="9">
        <v>0.5</v>
      </c>
      <c r="C48" s="13">
        <v>7.4000000953674316</v>
      </c>
      <c r="D48" s="15">
        <f>B48/$B$44</f>
        <v>2.2727272727272729</v>
      </c>
      <c r="E48" s="15">
        <f t="shared" si="4"/>
        <v>1.298245630766216</v>
      </c>
    </row>
    <row r="49" spans="1:5" x14ac:dyDescent="0.3">
      <c r="A49" s="6" t="s">
        <v>18</v>
      </c>
      <c r="B49" s="9">
        <v>0.39</v>
      </c>
      <c r="C49" s="13">
        <v>9.6000003814697283</v>
      </c>
      <c r="D49" s="15">
        <f>B49/$B$44</f>
        <v>1.7727272727272727</v>
      </c>
      <c r="E49" s="15">
        <f t="shared" si="4"/>
        <v>1.6842105932403031</v>
      </c>
    </row>
    <row r="50" spans="1:5" x14ac:dyDescent="0.3">
      <c r="A50" s="6" t="s">
        <v>19</v>
      </c>
      <c r="B50" s="9">
        <v>0.6</v>
      </c>
      <c r="C50" s="13">
        <v>10.60000038146973</v>
      </c>
      <c r="D50" s="15">
        <f>B50/$B$44</f>
        <v>2.7272727272727271</v>
      </c>
      <c r="E50" s="15">
        <f t="shared" si="4"/>
        <v>1.8596491897315315</v>
      </c>
    </row>
    <row r="52" spans="1:5" x14ac:dyDescent="0.3">
      <c r="A52" s="2" t="s">
        <v>194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3"/>
  <sheetViews>
    <sheetView showGridLines="0" workbookViewId="0"/>
  </sheetViews>
  <sheetFormatPr baseColWidth="10" defaultColWidth="8.88671875" defaultRowHeight="14.4" x14ac:dyDescent="0.3"/>
  <cols>
    <col min="1" max="1" width="26" customWidth="1"/>
    <col min="2" max="3" width="14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  <col min="9" max="9" width="18" customWidth="1"/>
    <col min="10" max="10" width="16" customWidth="1"/>
  </cols>
  <sheetData>
    <row r="1" spans="1:10" ht="17.399999999999999" x14ac:dyDescent="0.3">
      <c r="A1" s="1" t="s">
        <v>195</v>
      </c>
    </row>
    <row r="2" spans="1:10" x14ac:dyDescent="0.3">
      <c r="A2" s="2" t="s">
        <v>196</v>
      </c>
    </row>
    <row r="4" spans="1:10" x14ac:dyDescent="0.3">
      <c r="A4" s="3" t="s">
        <v>197</v>
      </c>
    </row>
    <row r="5" spans="1:10" ht="31.95" customHeight="1" x14ac:dyDescent="0.3">
      <c r="A5" s="5" t="s">
        <v>33</v>
      </c>
      <c r="B5" s="5" t="s">
        <v>198</v>
      </c>
      <c r="C5" s="5" t="s">
        <v>199</v>
      </c>
      <c r="D5" s="5" t="s">
        <v>200</v>
      </c>
      <c r="E5" s="5" t="s">
        <v>119</v>
      </c>
      <c r="F5" s="5" t="s">
        <v>201</v>
      </c>
      <c r="G5" s="5" t="s">
        <v>202</v>
      </c>
      <c r="H5" s="5" t="s">
        <v>203</v>
      </c>
      <c r="I5" s="5" t="s">
        <v>204</v>
      </c>
      <c r="J5" s="5" t="s">
        <v>205</v>
      </c>
    </row>
    <row r="6" spans="1:10" x14ac:dyDescent="0.3">
      <c r="A6" s="29">
        <v>2000</v>
      </c>
      <c r="B6" s="12" t="str">
        <f t="shared" ref="B6:B12" si="0">IF(C6&gt;=0.5,"El Niño",IF(C6&lt;=-0.5,"La Niña","Neutro"))</f>
        <v>La Niña</v>
      </c>
      <c r="C6" s="27">
        <v>-0.84</v>
      </c>
      <c r="D6" s="9">
        <v>23.51</v>
      </c>
      <c r="E6" s="9">
        <v>23.3</v>
      </c>
      <c r="F6" s="16">
        <f t="shared" ref="F6:F12" si="1">D6-E6</f>
        <v>0.21000000000000085</v>
      </c>
      <c r="G6" s="9">
        <v>25.25</v>
      </c>
      <c r="H6" s="9">
        <v>25.86</v>
      </c>
      <c r="I6" s="16">
        <f t="shared" ref="I6:I12" si="2">G6-H6</f>
        <v>-0.60999999999999943</v>
      </c>
      <c r="J6" s="9">
        <v>12.29</v>
      </c>
    </row>
    <row r="7" spans="1:10" x14ac:dyDescent="0.3">
      <c r="A7" s="29">
        <v>2011</v>
      </c>
      <c r="B7" s="12" t="str">
        <f t="shared" si="0"/>
        <v>La Niña</v>
      </c>
      <c r="C7" s="27">
        <v>-0.78</v>
      </c>
      <c r="D7" s="9">
        <v>24.05</v>
      </c>
      <c r="E7" s="9">
        <v>23.86</v>
      </c>
      <c r="F7" s="16">
        <f t="shared" si="1"/>
        <v>0.19000000000000128</v>
      </c>
      <c r="G7" s="9">
        <v>25.81</v>
      </c>
      <c r="H7" s="9">
        <v>26.04</v>
      </c>
      <c r="I7" s="16">
        <f t="shared" si="2"/>
        <v>-0.23000000000000043</v>
      </c>
      <c r="J7" s="9">
        <v>12.71</v>
      </c>
    </row>
    <row r="8" spans="1:10" x14ac:dyDescent="0.3">
      <c r="A8" s="29">
        <v>2013</v>
      </c>
      <c r="B8" s="12" t="str">
        <f t="shared" si="0"/>
        <v>Neutro</v>
      </c>
      <c r="C8" s="27">
        <v>-0.23</v>
      </c>
      <c r="D8" s="9">
        <v>24.17</v>
      </c>
      <c r="E8" s="9">
        <v>23.78</v>
      </c>
      <c r="F8" s="16">
        <f t="shared" si="1"/>
        <v>0.39000000000000057</v>
      </c>
      <c r="G8" s="9">
        <v>25.93</v>
      </c>
      <c r="H8" s="9">
        <v>26.24</v>
      </c>
      <c r="I8" s="16">
        <f t="shared" si="2"/>
        <v>-0.30999999999999872</v>
      </c>
      <c r="J8" s="9">
        <v>12.85</v>
      </c>
    </row>
    <row r="9" spans="1:10" x14ac:dyDescent="0.3">
      <c r="A9" s="29">
        <v>2014</v>
      </c>
      <c r="B9" s="12" t="str">
        <f t="shared" si="0"/>
        <v>Neutro</v>
      </c>
      <c r="C9" s="27">
        <v>0.2</v>
      </c>
      <c r="D9" s="9">
        <v>24.12</v>
      </c>
      <c r="E9" s="9">
        <v>24</v>
      </c>
      <c r="F9" s="16">
        <f t="shared" si="1"/>
        <v>0.12000000000000099</v>
      </c>
      <c r="G9" s="9">
        <v>25.87</v>
      </c>
      <c r="H9" s="9">
        <v>26.32</v>
      </c>
      <c r="I9" s="16">
        <f t="shared" si="2"/>
        <v>-0.44999999999999929</v>
      </c>
      <c r="J9" s="9">
        <v>12.81</v>
      </c>
    </row>
    <row r="10" spans="1:10" x14ac:dyDescent="0.3">
      <c r="A10" s="29">
        <v>2015</v>
      </c>
      <c r="B10" s="12" t="str">
        <f t="shared" si="0"/>
        <v>El Niño</v>
      </c>
      <c r="C10" s="27">
        <v>1.55</v>
      </c>
      <c r="D10" s="9">
        <v>24.2</v>
      </c>
      <c r="E10" s="9">
        <v>23.95</v>
      </c>
      <c r="F10" s="16">
        <f t="shared" si="1"/>
        <v>0.25</v>
      </c>
      <c r="G10" s="9">
        <v>25.94</v>
      </c>
      <c r="H10" s="9">
        <v>26.43</v>
      </c>
      <c r="I10" s="16">
        <f t="shared" si="2"/>
        <v>-0.48999999999999844</v>
      </c>
      <c r="J10" s="9">
        <v>12.97</v>
      </c>
    </row>
    <row r="11" spans="1:10" x14ac:dyDescent="0.3">
      <c r="A11" s="29">
        <v>2016</v>
      </c>
      <c r="B11" s="12" t="str">
        <f t="shared" si="0"/>
        <v>Neutro</v>
      </c>
      <c r="C11" s="27">
        <v>0.42</v>
      </c>
      <c r="D11" s="9">
        <v>24.7</v>
      </c>
      <c r="E11" s="9">
        <v>24.21</v>
      </c>
      <c r="F11" s="16">
        <f t="shared" si="1"/>
        <v>0.48999999999999844</v>
      </c>
      <c r="G11" s="9">
        <v>26.45</v>
      </c>
      <c r="H11" s="9">
        <v>26.58</v>
      </c>
      <c r="I11" s="16">
        <f t="shared" si="2"/>
        <v>-0.12999999999999901</v>
      </c>
      <c r="J11" s="9">
        <v>13.4</v>
      </c>
    </row>
    <row r="12" spans="1:10" x14ac:dyDescent="0.3">
      <c r="A12" s="29">
        <v>2018</v>
      </c>
      <c r="B12" s="12" t="str">
        <f t="shared" si="0"/>
        <v>Neutro</v>
      </c>
      <c r="C12" s="27">
        <v>0.09</v>
      </c>
      <c r="D12" s="9">
        <v>24.14</v>
      </c>
      <c r="E12" s="9">
        <v>23.89</v>
      </c>
      <c r="F12" s="16">
        <f t="shared" si="1"/>
        <v>0.25</v>
      </c>
      <c r="G12" s="9">
        <v>25.91</v>
      </c>
      <c r="H12" s="9">
        <v>26.1</v>
      </c>
      <c r="I12" s="16">
        <f t="shared" si="2"/>
        <v>-0.19000000000000128</v>
      </c>
      <c r="J12" s="9">
        <v>12.74</v>
      </c>
    </row>
    <row r="13" spans="1:10" x14ac:dyDescent="0.3">
      <c r="A13" s="8" t="s">
        <v>206</v>
      </c>
      <c r="C13" s="10">
        <f t="shared" ref="C13:J13" si="3">AVERAGE(C6:C12)</f>
        <v>5.8571428571428559E-2</v>
      </c>
      <c r="D13" s="10">
        <f t="shared" si="3"/>
        <v>24.127142857142854</v>
      </c>
      <c r="E13" s="10">
        <f t="shared" si="3"/>
        <v>23.855714285714289</v>
      </c>
      <c r="F13" s="18">
        <f t="shared" si="3"/>
        <v>0.27142857142857174</v>
      </c>
      <c r="G13" s="10">
        <f t="shared" si="3"/>
        <v>25.88</v>
      </c>
      <c r="H13" s="10">
        <f t="shared" si="3"/>
        <v>26.224285714285717</v>
      </c>
      <c r="I13" s="18">
        <f t="shared" si="3"/>
        <v>-0.34428571428571381</v>
      </c>
      <c r="J13" s="10">
        <f t="shared" si="3"/>
        <v>12.824285714285713</v>
      </c>
    </row>
    <row r="14" spans="1:10" x14ac:dyDescent="0.3">
      <c r="A14" s="6" t="s">
        <v>207</v>
      </c>
      <c r="D14" s="11">
        <f>CORREL(D6:D12,E6:E12)</f>
        <v>0.94058519853232447</v>
      </c>
    </row>
    <row r="15" spans="1:10" x14ac:dyDescent="0.3">
      <c r="A15" s="2" t="s">
        <v>208</v>
      </c>
    </row>
    <row r="17" spans="1:8" x14ac:dyDescent="0.3">
      <c r="A17" s="3" t="s">
        <v>209</v>
      </c>
    </row>
    <row r="18" spans="1:8" ht="31.95" customHeight="1" x14ac:dyDescent="0.3">
      <c r="A18" s="5" t="s">
        <v>210</v>
      </c>
      <c r="B18" s="5" t="s">
        <v>211</v>
      </c>
      <c r="C18" s="5" t="s">
        <v>212</v>
      </c>
      <c r="D18" s="5" t="s">
        <v>213</v>
      </c>
      <c r="E18" s="5" t="s">
        <v>214</v>
      </c>
    </row>
    <row r="19" spans="1:8" x14ac:dyDescent="0.3">
      <c r="A19" s="6" t="s">
        <v>215</v>
      </c>
      <c r="B19" s="27">
        <v>0.27</v>
      </c>
      <c r="C19" s="9">
        <v>0.46</v>
      </c>
      <c r="D19" s="9">
        <v>0.93300000000000005</v>
      </c>
      <c r="E19" s="9">
        <v>0.79100000000000004</v>
      </c>
    </row>
    <row r="20" spans="1:8" x14ac:dyDescent="0.3">
      <c r="A20" s="6" t="s">
        <v>216</v>
      </c>
      <c r="B20" s="27">
        <v>-0.34</v>
      </c>
      <c r="C20" s="9">
        <v>0.66</v>
      </c>
      <c r="D20" s="9">
        <v>0.90700000000000003</v>
      </c>
      <c r="E20" s="9">
        <v>0.76600000000000001</v>
      </c>
    </row>
    <row r="22" spans="1:8" x14ac:dyDescent="0.3">
      <c r="A22" s="3" t="s">
        <v>217</v>
      </c>
    </row>
    <row r="23" spans="1:8" ht="26.4" x14ac:dyDescent="0.3">
      <c r="A23" s="5" t="s">
        <v>218</v>
      </c>
      <c r="B23" s="5" t="s">
        <v>219</v>
      </c>
      <c r="C23" s="5" t="s">
        <v>220</v>
      </c>
      <c r="D23" s="5" t="s">
        <v>221</v>
      </c>
    </row>
    <row r="24" spans="1:8" x14ac:dyDescent="0.3">
      <c r="A24" s="6" t="s">
        <v>222</v>
      </c>
      <c r="B24" s="21">
        <v>1216</v>
      </c>
      <c r="C24" s="30">
        <f>B24/$B$26</f>
        <v>0.13434979560269583</v>
      </c>
      <c r="D24" s="11">
        <f>J13</f>
        <v>12.824285714285713</v>
      </c>
    </row>
    <row r="25" spans="1:8" x14ac:dyDescent="0.3">
      <c r="A25" s="6" t="s">
        <v>223</v>
      </c>
      <c r="B25" s="21">
        <v>7835</v>
      </c>
      <c r="C25" s="30">
        <f>B25/$B$26</f>
        <v>0.86565020439730411</v>
      </c>
      <c r="D25" s="11">
        <f>G13</f>
        <v>25.88</v>
      </c>
    </row>
    <row r="26" spans="1:8" x14ac:dyDescent="0.3">
      <c r="A26" s="6" t="s">
        <v>224</v>
      </c>
      <c r="B26" s="21">
        <v>9051</v>
      </c>
      <c r="C26" s="30">
        <f>B26/$B$26</f>
        <v>1</v>
      </c>
      <c r="D26" s="11">
        <f>D13</f>
        <v>24.127142857142854</v>
      </c>
    </row>
    <row r="28" spans="1:8" x14ac:dyDescent="0.3">
      <c r="A28" s="3" t="s">
        <v>225</v>
      </c>
    </row>
    <row r="29" spans="1:8" ht="31.95" customHeight="1" x14ac:dyDescent="0.3">
      <c r="A29" s="5" t="s">
        <v>226</v>
      </c>
      <c r="B29" s="5" t="s">
        <v>200</v>
      </c>
      <c r="C29" s="5" t="s">
        <v>119</v>
      </c>
      <c r="D29" s="5" t="s">
        <v>227</v>
      </c>
      <c r="E29" s="5" t="s">
        <v>202</v>
      </c>
      <c r="F29" s="5" t="s">
        <v>203</v>
      </c>
      <c r="G29" s="5" t="s">
        <v>227</v>
      </c>
      <c r="H29" s="5" t="s">
        <v>205</v>
      </c>
    </row>
    <row r="30" spans="1:8" x14ac:dyDescent="0.3">
      <c r="A30" s="8" t="s">
        <v>228</v>
      </c>
      <c r="B30" s="9">
        <v>23.65</v>
      </c>
      <c r="C30" s="9">
        <v>24.94</v>
      </c>
      <c r="D30" s="16">
        <f t="shared" ref="D30:D61" si="4">B30-C30</f>
        <v>-1.2900000000000027</v>
      </c>
      <c r="E30" s="9">
        <v>25.48</v>
      </c>
      <c r="F30" s="9">
        <v>26.08</v>
      </c>
      <c r="G30" s="16">
        <f t="shared" ref="G30:G61" si="5">E30-F30</f>
        <v>-0.59999999999999787</v>
      </c>
      <c r="H30" s="9">
        <v>11.86</v>
      </c>
    </row>
    <row r="31" spans="1:8" x14ac:dyDescent="0.3">
      <c r="A31" s="8" t="s">
        <v>229</v>
      </c>
      <c r="B31" s="9">
        <v>24.83</v>
      </c>
      <c r="C31" s="9">
        <v>24.82</v>
      </c>
      <c r="D31" s="16">
        <f t="shared" si="4"/>
        <v>9.9999999999980105E-3</v>
      </c>
      <c r="E31" s="9">
        <v>26.81</v>
      </c>
      <c r="F31" s="9">
        <v>26.19</v>
      </c>
      <c r="G31" s="16">
        <f t="shared" si="5"/>
        <v>0.61999999999999744</v>
      </c>
      <c r="H31" s="9">
        <v>12.1</v>
      </c>
    </row>
    <row r="32" spans="1:8" x14ac:dyDescent="0.3">
      <c r="A32" s="8" t="s">
        <v>230</v>
      </c>
      <c r="B32" s="9">
        <v>24.63</v>
      </c>
      <c r="C32" s="9">
        <v>24.63</v>
      </c>
      <c r="D32" s="16">
        <f t="shared" si="4"/>
        <v>0</v>
      </c>
      <c r="E32" s="9">
        <v>26.51</v>
      </c>
      <c r="F32" s="9">
        <v>26.73</v>
      </c>
      <c r="G32" s="16">
        <f t="shared" si="5"/>
        <v>-0.21999999999999886</v>
      </c>
      <c r="H32" s="9">
        <v>12.54</v>
      </c>
    </row>
    <row r="33" spans="1:8" x14ac:dyDescent="0.3">
      <c r="A33" s="8" t="s">
        <v>231</v>
      </c>
      <c r="B33" s="9">
        <v>23.38</v>
      </c>
      <c r="C33" s="9">
        <v>23.03</v>
      </c>
      <c r="D33" s="16">
        <f t="shared" si="4"/>
        <v>0.34999999999999787</v>
      </c>
      <c r="E33" s="9">
        <v>25.07</v>
      </c>
      <c r="F33" s="9">
        <v>25.98</v>
      </c>
      <c r="G33" s="16">
        <f t="shared" si="5"/>
        <v>-0.91000000000000014</v>
      </c>
      <c r="H33" s="9">
        <v>12.49</v>
      </c>
    </row>
    <row r="34" spans="1:8" x14ac:dyDescent="0.3">
      <c r="A34" s="8" t="s">
        <v>232</v>
      </c>
      <c r="B34" s="9">
        <v>23.17</v>
      </c>
      <c r="C34" s="9">
        <v>22.71</v>
      </c>
      <c r="D34" s="16">
        <f t="shared" si="4"/>
        <v>0.46000000000000085</v>
      </c>
      <c r="E34" s="9">
        <v>24.83</v>
      </c>
      <c r="F34" s="9">
        <v>25.4</v>
      </c>
      <c r="G34" s="16">
        <f t="shared" si="5"/>
        <v>-0.57000000000000028</v>
      </c>
      <c r="H34" s="9">
        <v>12.51</v>
      </c>
    </row>
    <row r="35" spans="1:8" x14ac:dyDescent="0.3">
      <c r="A35" s="8" t="s">
        <v>233</v>
      </c>
      <c r="B35" s="9">
        <v>22.7</v>
      </c>
      <c r="C35" s="9">
        <v>22.33</v>
      </c>
      <c r="D35" s="16">
        <f t="shared" si="4"/>
        <v>0.37000000000000099</v>
      </c>
      <c r="E35" s="9">
        <v>24.35</v>
      </c>
      <c r="F35" s="9">
        <v>25.4</v>
      </c>
      <c r="G35" s="16">
        <f t="shared" si="5"/>
        <v>-1.0499999999999972</v>
      </c>
      <c r="H35" s="9">
        <v>12.09</v>
      </c>
    </row>
    <row r="36" spans="1:8" x14ac:dyDescent="0.3">
      <c r="A36" s="8" t="s">
        <v>234</v>
      </c>
      <c r="B36" s="9">
        <v>22.12</v>
      </c>
      <c r="C36" s="9">
        <v>21.97</v>
      </c>
      <c r="D36" s="16">
        <f t="shared" si="4"/>
        <v>0.15000000000000213</v>
      </c>
      <c r="E36" s="9">
        <v>23.75</v>
      </c>
      <c r="F36" s="9">
        <v>25.1</v>
      </c>
      <c r="G36" s="16">
        <f t="shared" si="5"/>
        <v>-1.3500000000000014</v>
      </c>
      <c r="H36" s="9">
        <v>11.62</v>
      </c>
    </row>
    <row r="37" spans="1:8" x14ac:dyDescent="0.3">
      <c r="A37" s="8" t="s">
        <v>235</v>
      </c>
      <c r="B37" s="9">
        <v>22.84</v>
      </c>
      <c r="C37" s="9">
        <v>22.52</v>
      </c>
      <c r="D37" s="16">
        <f t="shared" si="4"/>
        <v>0.32000000000000028</v>
      </c>
      <c r="E37" s="9">
        <v>24.52</v>
      </c>
      <c r="F37" s="9">
        <v>25.5</v>
      </c>
      <c r="G37" s="16">
        <f t="shared" si="5"/>
        <v>-0.98000000000000043</v>
      </c>
      <c r="H37" s="9">
        <v>11.97</v>
      </c>
    </row>
    <row r="38" spans="1:8" x14ac:dyDescent="0.3">
      <c r="A38" s="8" t="s">
        <v>236</v>
      </c>
      <c r="B38" s="9">
        <v>23.59</v>
      </c>
      <c r="C38" s="9">
        <v>22.91</v>
      </c>
      <c r="D38" s="16">
        <f t="shared" si="4"/>
        <v>0.67999999999999972</v>
      </c>
      <c r="E38" s="9">
        <v>25.31</v>
      </c>
      <c r="F38" s="9">
        <v>25.76</v>
      </c>
      <c r="G38" s="16">
        <f t="shared" si="5"/>
        <v>-0.45000000000000284</v>
      </c>
      <c r="H38" s="9">
        <v>12.5</v>
      </c>
    </row>
    <row r="39" spans="1:8" x14ac:dyDescent="0.3">
      <c r="A39" s="8" t="s">
        <v>237</v>
      </c>
      <c r="B39" s="9">
        <v>23.48</v>
      </c>
      <c r="C39" s="9">
        <v>23.08</v>
      </c>
      <c r="D39" s="16">
        <f t="shared" si="4"/>
        <v>0.40000000000000213</v>
      </c>
      <c r="E39" s="9">
        <v>25.17</v>
      </c>
      <c r="F39" s="9">
        <v>26.12</v>
      </c>
      <c r="G39" s="16">
        <f t="shared" si="5"/>
        <v>-0.94999999999999929</v>
      </c>
      <c r="H39" s="9">
        <v>12.56</v>
      </c>
    </row>
    <row r="40" spans="1:8" x14ac:dyDescent="0.3">
      <c r="A40" s="8" t="s">
        <v>238</v>
      </c>
      <c r="B40" s="9">
        <v>23.9</v>
      </c>
      <c r="C40" s="9">
        <v>23.59</v>
      </c>
      <c r="D40" s="16">
        <f t="shared" si="4"/>
        <v>0.30999999999999872</v>
      </c>
      <c r="E40" s="9">
        <v>25.61</v>
      </c>
      <c r="F40" s="9">
        <v>26.28</v>
      </c>
      <c r="G40" s="16">
        <f t="shared" si="5"/>
        <v>-0.67000000000000171</v>
      </c>
      <c r="H40" s="9">
        <v>12.89</v>
      </c>
    </row>
    <row r="41" spans="1:8" x14ac:dyDescent="0.3">
      <c r="A41" s="8" t="s">
        <v>239</v>
      </c>
      <c r="B41" s="9">
        <v>23.82</v>
      </c>
      <c r="C41" s="9">
        <v>23.09</v>
      </c>
      <c r="D41" s="16">
        <f t="shared" si="4"/>
        <v>0.73000000000000043</v>
      </c>
      <c r="E41" s="9">
        <v>25.59</v>
      </c>
      <c r="F41" s="9">
        <v>25.79</v>
      </c>
      <c r="G41" s="16">
        <f t="shared" si="5"/>
        <v>-0.19999999999999929</v>
      </c>
      <c r="H41" s="9">
        <v>12.38</v>
      </c>
    </row>
    <row r="42" spans="1:8" x14ac:dyDescent="0.3">
      <c r="A42" s="8" t="s">
        <v>240</v>
      </c>
      <c r="B42" s="9">
        <v>25.29</v>
      </c>
      <c r="C42" s="9">
        <v>24.36</v>
      </c>
      <c r="D42" s="16">
        <f t="shared" si="4"/>
        <v>0.92999999999999972</v>
      </c>
      <c r="E42" s="9">
        <v>27.26</v>
      </c>
      <c r="F42" s="9">
        <v>26.14</v>
      </c>
      <c r="G42" s="16">
        <f t="shared" si="5"/>
        <v>1.120000000000001</v>
      </c>
      <c r="H42" s="9">
        <v>12.58</v>
      </c>
    </row>
    <row r="43" spans="1:8" x14ac:dyDescent="0.3">
      <c r="A43" s="8" t="s">
        <v>241</v>
      </c>
      <c r="B43" s="9">
        <v>25.53</v>
      </c>
      <c r="C43" s="9">
        <v>25.52</v>
      </c>
      <c r="D43" s="16">
        <f t="shared" si="4"/>
        <v>1.0000000000001563E-2</v>
      </c>
      <c r="E43" s="9">
        <v>27.51</v>
      </c>
      <c r="F43" s="9">
        <v>26.92</v>
      </c>
      <c r="G43" s="16">
        <f t="shared" si="5"/>
        <v>0.58999999999999986</v>
      </c>
      <c r="H43" s="9">
        <v>12.73</v>
      </c>
    </row>
    <row r="44" spans="1:8" x14ac:dyDescent="0.3">
      <c r="A44" s="8" t="s">
        <v>242</v>
      </c>
      <c r="B44" s="9">
        <v>24.09</v>
      </c>
      <c r="C44" s="9">
        <v>24.41</v>
      </c>
      <c r="D44" s="16">
        <f t="shared" si="4"/>
        <v>-0.32000000000000028</v>
      </c>
      <c r="E44" s="9">
        <v>25.87</v>
      </c>
      <c r="F44" s="9">
        <v>26.45</v>
      </c>
      <c r="G44" s="16">
        <f t="shared" si="5"/>
        <v>-0.57999999999999829</v>
      </c>
      <c r="H44" s="9">
        <v>12.58</v>
      </c>
    </row>
    <row r="45" spans="1:8" x14ac:dyDescent="0.3">
      <c r="A45" s="8" t="s">
        <v>243</v>
      </c>
      <c r="B45" s="9">
        <v>23.54</v>
      </c>
      <c r="C45" s="9">
        <v>23.73</v>
      </c>
      <c r="D45" s="16">
        <f t="shared" si="4"/>
        <v>-0.19000000000000128</v>
      </c>
      <c r="E45" s="9">
        <v>25.2</v>
      </c>
      <c r="F45" s="9">
        <v>26.08</v>
      </c>
      <c r="G45" s="16">
        <f t="shared" si="5"/>
        <v>-0.87999999999999901</v>
      </c>
      <c r="H45" s="9">
        <v>12.82</v>
      </c>
    </row>
    <row r="46" spans="1:8" x14ac:dyDescent="0.3">
      <c r="A46" s="8" t="s">
        <v>244</v>
      </c>
      <c r="B46" s="9">
        <v>23.45</v>
      </c>
      <c r="C46" s="9">
        <v>23.31</v>
      </c>
      <c r="D46" s="16">
        <f t="shared" si="4"/>
        <v>0.14000000000000057</v>
      </c>
      <c r="E46" s="9">
        <v>25.08</v>
      </c>
      <c r="F46" s="9">
        <v>25.48</v>
      </c>
      <c r="G46" s="16">
        <f t="shared" si="5"/>
        <v>-0.40000000000000213</v>
      </c>
      <c r="H46" s="9">
        <v>12.94</v>
      </c>
    </row>
    <row r="47" spans="1:8" x14ac:dyDescent="0.3">
      <c r="A47" s="8" t="s">
        <v>245</v>
      </c>
      <c r="B47" s="9">
        <v>23.28</v>
      </c>
      <c r="C47" s="9">
        <v>23.23</v>
      </c>
      <c r="D47" s="16">
        <f t="shared" si="4"/>
        <v>5.0000000000000711E-2</v>
      </c>
      <c r="E47" s="9">
        <v>24.93</v>
      </c>
      <c r="F47" s="9">
        <v>25.68</v>
      </c>
      <c r="G47" s="16">
        <f t="shared" si="5"/>
        <v>-0.75</v>
      </c>
      <c r="H47" s="9">
        <v>12.63</v>
      </c>
    </row>
    <row r="48" spans="1:8" x14ac:dyDescent="0.3">
      <c r="A48" s="8" t="s">
        <v>246</v>
      </c>
      <c r="B48" s="9">
        <v>22.84</v>
      </c>
      <c r="C48" s="9">
        <v>22.78</v>
      </c>
      <c r="D48" s="16">
        <f t="shared" si="4"/>
        <v>5.9999999999998721E-2</v>
      </c>
      <c r="E48" s="9">
        <v>24.51</v>
      </c>
      <c r="F48" s="9">
        <v>25.59</v>
      </c>
      <c r="G48" s="16">
        <f t="shared" si="5"/>
        <v>-1.0799999999999983</v>
      </c>
      <c r="H48" s="9">
        <v>12.11</v>
      </c>
    </row>
    <row r="49" spans="1:8" x14ac:dyDescent="0.3">
      <c r="A49" s="8" t="s">
        <v>247</v>
      </c>
      <c r="B49" s="9">
        <v>23.98</v>
      </c>
      <c r="C49" s="9">
        <v>23.44</v>
      </c>
      <c r="D49" s="16">
        <f t="shared" si="4"/>
        <v>0.53999999999999915</v>
      </c>
      <c r="E49" s="9">
        <v>25.76</v>
      </c>
      <c r="F49" s="9">
        <v>25.99</v>
      </c>
      <c r="G49" s="16">
        <f t="shared" si="5"/>
        <v>-0.22999999999999687</v>
      </c>
      <c r="H49" s="9">
        <v>12.56</v>
      </c>
    </row>
    <row r="50" spans="1:8" x14ac:dyDescent="0.3">
      <c r="A50" s="8" t="s">
        <v>248</v>
      </c>
      <c r="B50" s="9">
        <v>24.17</v>
      </c>
      <c r="C50" s="9">
        <v>23.68</v>
      </c>
      <c r="D50" s="16">
        <f t="shared" si="4"/>
        <v>0.49000000000000199</v>
      </c>
      <c r="E50" s="9">
        <v>25.94</v>
      </c>
      <c r="F50" s="9">
        <v>25.9</v>
      </c>
      <c r="G50" s="16">
        <f t="shared" si="5"/>
        <v>4.00000000000027E-2</v>
      </c>
      <c r="H50" s="9">
        <v>12.74</v>
      </c>
    </row>
    <row r="51" spans="1:8" x14ac:dyDescent="0.3">
      <c r="A51" s="8" t="s">
        <v>249</v>
      </c>
      <c r="B51" s="9">
        <v>24.22</v>
      </c>
      <c r="C51" s="9">
        <v>23.95</v>
      </c>
      <c r="D51" s="16">
        <f t="shared" si="4"/>
        <v>0.26999999999999957</v>
      </c>
      <c r="E51" s="9">
        <v>25.95</v>
      </c>
      <c r="F51" s="9">
        <v>26.18</v>
      </c>
      <c r="G51" s="16">
        <f t="shared" si="5"/>
        <v>-0.23000000000000043</v>
      </c>
      <c r="H51" s="9">
        <v>13.03</v>
      </c>
    </row>
    <row r="52" spans="1:8" x14ac:dyDescent="0.3">
      <c r="A52" s="8" t="s">
        <v>250</v>
      </c>
      <c r="B52" s="9">
        <v>24.07</v>
      </c>
      <c r="C52" s="9">
        <v>23.85</v>
      </c>
      <c r="D52" s="16">
        <f t="shared" si="4"/>
        <v>0.21999999999999886</v>
      </c>
      <c r="E52" s="9">
        <v>25.78</v>
      </c>
      <c r="F52" s="9">
        <v>25.96</v>
      </c>
      <c r="G52" s="16">
        <f t="shared" si="5"/>
        <v>-0.17999999999999972</v>
      </c>
      <c r="H52" s="9">
        <v>13.09</v>
      </c>
    </row>
    <row r="53" spans="1:8" x14ac:dyDescent="0.3">
      <c r="A53" s="8" t="s">
        <v>251</v>
      </c>
      <c r="B53" s="9">
        <v>24.13</v>
      </c>
      <c r="C53" s="9">
        <v>24.02</v>
      </c>
      <c r="D53" s="16">
        <f t="shared" si="4"/>
        <v>0.10999999999999943</v>
      </c>
      <c r="E53" s="9">
        <v>25.9</v>
      </c>
      <c r="F53" s="9">
        <v>26.16</v>
      </c>
      <c r="G53" s="16">
        <f t="shared" si="5"/>
        <v>-0.26000000000000156</v>
      </c>
      <c r="H53" s="9">
        <v>12.69</v>
      </c>
    </row>
    <row r="54" spans="1:8" x14ac:dyDescent="0.3">
      <c r="A54" s="8" t="s">
        <v>252</v>
      </c>
      <c r="B54" s="9">
        <v>26.28</v>
      </c>
      <c r="C54" s="9">
        <v>25.21</v>
      </c>
      <c r="D54" s="16">
        <f t="shared" si="4"/>
        <v>1.0700000000000003</v>
      </c>
      <c r="E54" s="9">
        <v>28.33</v>
      </c>
      <c r="F54" s="9">
        <v>27.2</v>
      </c>
      <c r="G54" s="16">
        <f t="shared" si="5"/>
        <v>1.129999999999999</v>
      </c>
      <c r="H54" s="9">
        <v>13.1</v>
      </c>
    </row>
    <row r="55" spans="1:8" x14ac:dyDescent="0.3">
      <c r="A55" s="8" t="s">
        <v>253</v>
      </c>
      <c r="B55" s="9">
        <v>25.27</v>
      </c>
      <c r="C55" s="9">
        <v>25.3</v>
      </c>
      <c r="D55" s="16">
        <f t="shared" si="4"/>
        <v>-3.0000000000001137E-2</v>
      </c>
      <c r="E55" s="9">
        <v>27.18</v>
      </c>
      <c r="F55" s="9">
        <v>27.35</v>
      </c>
      <c r="G55" s="16">
        <f t="shared" si="5"/>
        <v>-0.17000000000000171</v>
      </c>
      <c r="H55" s="9">
        <v>12.94</v>
      </c>
    </row>
    <row r="56" spans="1:8" x14ac:dyDescent="0.3">
      <c r="A56" s="8" t="s">
        <v>254</v>
      </c>
      <c r="B56" s="9">
        <v>24.87</v>
      </c>
      <c r="C56" s="9">
        <v>24.05</v>
      </c>
      <c r="D56" s="16">
        <f t="shared" si="4"/>
        <v>0.82000000000000028</v>
      </c>
      <c r="E56" s="9">
        <v>26.61</v>
      </c>
      <c r="F56" s="9">
        <v>26.7</v>
      </c>
      <c r="G56" s="16">
        <f t="shared" si="5"/>
        <v>-8.9999999999999858E-2</v>
      </c>
      <c r="H56" s="9">
        <v>13.63</v>
      </c>
    </row>
    <row r="57" spans="1:8" x14ac:dyDescent="0.3">
      <c r="A57" s="8" t="s">
        <v>255</v>
      </c>
      <c r="B57" s="9">
        <v>24.25</v>
      </c>
      <c r="C57" s="9">
        <v>24.1</v>
      </c>
      <c r="D57" s="16">
        <f t="shared" si="4"/>
        <v>0.14999999999999858</v>
      </c>
      <c r="E57" s="9">
        <v>25.92</v>
      </c>
      <c r="F57" s="9">
        <v>26.74</v>
      </c>
      <c r="G57" s="16">
        <f t="shared" si="5"/>
        <v>-0.81999999999999673</v>
      </c>
      <c r="H57" s="9">
        <v>13.47</v>
      </c>
    </row>
    <row r="58" spans="1:8" x14ac:dyDescent="0.3">
      <c r="A58" s="8" t="s">
        <v>256</v>
      </c>
      <c r="B58" s="9">
        <v>23.51</v>
      </c>
      <c r="C58" s="9">
        <v>23.41</v>
      </c>
      <c r="D58" s="16">
        <f t="shared" si="4"/>
        <v>0.10000000000000142</v>
      </c>
      <c r="E58" s="9">
        <v>25.15</v>
      </c>
      <c r="F58" s="9">
        <v>25.93</v>
      </c>
      <c r="G58" s="16">
        <f t="shared" si="5"/>
        <v>-0.78000000000000114</v>
      </c>
      <c r="H58" s="9">
        <v>12.96</v>
      </c>
    </row>
    <row r="59" spans="1:8" x14ac:dyDescent="0.3">
      <c r="A59" s="8" t="s">
        <v>257</v>
      </c>
      <c r="B59" s="9">
        <v>23.19</v>
      </c>
      <c r="C59" s="9">
        <v>23.03</v>
      </c>
      <c r="D59" s="16">
        <f t="shared" si="4"/>
        <v>0.16000000000000014</v>
      </c>
      <c r="E59" s="9">
        <v>24.85</v>
      </c>
      <c r="F59" s="9">
        <v>25.84</v>
      </c>
      <c r="G59" s="16">
        <f t="shared" si="5"/>
        <v>-0.98999999999999844</v>
      </c>
      <c r="H59" s="9">
        <v>12.51</v>
      </c>
    </row>
    <row r="60" spans="1:8" x14ac:dyDescent="0.3">
      <c r="A60" s="8" t="s">
        <v>258</v>
      </c>
      <c r="B60" s="9">
        <v>22.65</v>
      </c>
      <c r="C60" s="9">
        <v>22.21</v>
      </c>
      <c r="D60" s="16">
        <f t="shared" si="4"/>
        <v>0.43999999999999773</v>
      </c>
      <c r="E60" s="9">
        <v>24.33</v>
      </c>
      <c r="F60" s="9">
        <v>24.87</v>
      </c>
      <c r="G60" s="16">
        <f t="shared" si="5"/>
        <v>-0.5400000000000027</v>
      </c>
      <c r="H60" s="9">
        <v>11.81</v>
      </c>
    </row>
    <row r="61" spans="1:8" x14ac:dyDescent="0.3">
      <c r="A61" s="8" t="s">
        <v>259</v>
      </c>
      <c r="B61" s="9">
        <v>23.08</v>
      </c>
      <c r="C61" s="9">
        <v>22.67</v>
      </c>
      <c r="D61" s="16">
        <f t="shared" si="4"/>
        <v>0.40999999999999659</v>
      </c>
      <c r="E61" s="9">
        <v>24.77</v>
      </c>
      <c r="F61" s="9">
        <v>25.3</v>
      </c>
      <c r="G61" s="16">
        <f t="shared" si="5"/>
        <v>-0.53000000000000114</v>
      </c>
      <c r="H61" s="9">
        <v>12.21</v>
      </c>
    </row>
    <row r="62" spans="1:8" x14ac:dyDescent="0.3">
      <c r="A62" s="8" t="s">
        <v>260</v>
      </c>
      <c r="B62" s="9">
        <v>23.86</v>
      </c>
      <c r="C62" s="9">
        <v>23.41</v>
      </c>
      <c r="D62" s="16">
        <f t="shared" ref="D62:D93" si="6">B62-C62</f>
        <v>0.44999999999999929</v>
      </c>
      <c r="E62" s="9">
        <v>25.56</v>
      </c>
      <c r="F62" s="9">
        <v>26.01</v>
      </c>
      <c r="G62" s="16">
        <f t="shared" ref="G62:G93" si="7">E62-F62</f>
        <v>-0.45000000000000284</v>
      </c>
      <c r="H62" s="9">
        <v>12.93</v>
      </c>
    </row>
    <row r="63" spans="1:8" x14ac:dyDescent="0.3">
      <c r="A63" s="8" t="s">
        <v>261</v>
      </c>
      <c r="B63" s="9">
        <v>24.32</v>
      </c>
      <c r="C63" s="9">
        <v>23.75</v>
      </c>
      <c r="D63" s="16">
        <f t="shared" si="6"/>
        <v>0.57000000000000028</v>
      </c>
      <c r="E63" s="9">
        <v>26.06</v>
      </c>
      <c r="F63" s="9">
        <v>26.39</v>
      </c>
      <c r="G63" s="16">
        <f t="shared" si="7"/>
        <v>-0.33000000000000185</v>
      </c>
      <c r="H63" s="9">
        <v>13.07</v>
      </c>
    </row>
    <row r="64" spans="1:8" x14ac:dyDescent="0.3">
      <c r="A64" s="8" t="s">
        <v>262</v>
      </c>
      <c r="B64" s="9">
        <v>24.28</v>
      </c>
      <c r="C64" s="9">
        <v>23.9</v>
      </c>
      <c r="D64" s="16">
        <f t="shared" si="6"/>
        <v>0.38000000000000256</v>
      </c>
      <c r="E64" s="9">
        <v>26.03</v>
      </c>
      <c r="F64" s="9">
        <v>26.29</v>
      </c>
      <c r="G64" s="16">
        <f t="shared" si="7"/>
        <v>-0.25999999999999801</v>
      </c>
      <c r="H64" s="9">
        <v>12.98</v>
      </c>
    </row>
    <row r="65" spans="1:8" x14ac:dyDescent="0.3">
      <c r="A65" s="8" t="s">
        <v>263</v>
      </c>
      <c r="B65" s="9">
        <v>24.51</v>
      </c>
      <c r="C65" s="9">
        <v>24.29</v>
      </c>
      <c r="D65" s="16">
        <f t="shared" si="6"/>
        <v>0.22000000000000242</v>
      </c>
      <c r="E65" s="9">
        <v>26.35</v>
      </c>
      <c r="F65" s="9">
        <v>26.34</v>
      </c>
      <c r="G65" s="16">
        <f t="shared" si="7"/>
        <v>1.0000000000001563E-2</v>
      </c>
      <c r="H65" s="9">
        <v>12.65</v>
      </c>
    </row>
    <row r="66" spans="1:8" x14ac:dyDescent="0.3">
      <c r="A66" s="8" t="s">
        <v>264</v>
      </c>
      <c r="B66" s="9">
        <v>25.26</v>
      </c>
      <c r="C66" s="9">
        <v>25.49</v>
      </c>
      <c r="D66" s="16">
        <f t="shared" si="6"/>
        <v>-0.22999999999999687</v>
      </c>
      <c r="E66" s="9">
        <v>27.21</v>
      </c>
      <c r="F66" s="9">
        <v>27.04</v>
      </c>
      <c r="G66" s="16">
        <f t="shared" si="7"/>
        <v>0.17000000000000171</v>
      </c>
      <c r="H66" s="9">
        <v>12.7</v>
      </c>
    </row>
    <row r="67" spans="1:8" x14ac:dyDescent="0.3">
      <c r="A67" s="8" t="s">
        <v>265</v>
      </c>
      <c r="B67" s="9">
        <v>25.11</v>
      </c>
      <c r="C67" s="9">
        <v>26.03</v>
      </c>
      <c r="D67" s="16">
        <f t="shared" si="6"/>
        <v>-0.92000000000000171</v>
      </c>
      <c r="E67" s="9">
        <v>27</v>
      </c>
      <c r="F67" s="9">
        <v>28.04</v>
      </c>
      <c r="G67" s="16">
        <f t="shared" si="7"/>
        <v>-1.0399999999999991</v>
      </c>
      <c r="H67" s="9">
        <v>12.97</v>
      </c>
    </row>
    <row r="68" spans="1:8" x14ac:dyDescent="0.3">
      <c r="A68" s="8" t="s">
        <v>266</v>
      </c>
      <c r="B68" s="9">
        <v>24.44</v>
      </c>
      <c r="C68" s="9">
        <v>24.79</v>
      </c>
      <c r="D68" s="16">
        <f t="shared" si="6"/>
        <v>-0.34999999999999787</v>
      </c>
      <c r="E68" s="9">
        <v>26.2</v>
      </c>
      <c r="F68" s="9">
        <v>27.16</v>
      </c>
      <c r="G68" s="16">
        <f t="shared" si="7"/>
        <v>-0.96000000000000085</v>
      </c>
      <c r="H68" s="9">
        <v>13.12</v>
      </c>
    </row>
    <row r="69" spans="1:8" x14ac:dyDescent="0.3">
      <c r="A69" s="8" t="s">
        <v>267</v>
      </c>
      <c r="B69" s="9">
        <v>24.17</v>
      </c>
      <c r="C69" s="9">
        <v>23.79</v>
      </c>
      <c r="D69" s="16">
        <f t="shared" si="6"/>
        <v>0.38000000000000256</v>
      </c>
      <c r="E69" s="9">
        <v>25.87</v>
      </c>
      <c r="F69" s="9">
        <v>26.28</v>
      </c>
      <c r="G69" s="16">
        <f t="shared" si="7"/>
        <v>-0.41000000000000014</v>
      </c>
      <c r="H69" s="9">
        <v>13.2</v>
      </c>
    </row>
    <row r="70" spans="1:8" x14ac:dyDescent="0.3">
      <c r="A70" s="8" t="s">
        <v>268</v>
      </c>
      <c r="B70" s="9">
        <v>23.97</v>
      </c>
      <c r="C70" s="9">
        <v>23.87</v>
      </c>
      <c r="D70" s="16">
        <f t="shared" si="6"/>
        <v>9.9999999999997868E-2</v>
      </c>
      <c r="E70" s="9">
        <v>25.65</v>
      </c>
      <c r="F70" s="9">
        <v>26.32</v>
      </c>
      <c r="G70" s="16">
        <f t="shared" si="7"/>
        <v>-0.67000000000000171</v>
      </c>
      <c r="H70" s="9">
        <v>13.14</v>
      </c>
    </row>
    <row r="71" spans="1:8" x14ac:dyDescent="0.3">
      <c r="A71" s="8" t="s">
        <v>269</v>
      </c>
      <c r="B71" s="9">
        <v>22.87</v>
      </c>
      <c r="C71" s="9">
        <v>22.71</v>
      </c>
      <c r="D71" s="16">
        <f t="shared" si="6"/>
        <v>0.16000000000000014</v>
      </c>
      <c r="E71" s="9">
        <v>24.48</v>
      </c>
      <c r="F71" s="9">
        <v>25.22</v>
      </c>
      <c r="G71" s="16">
        <f t="shared" si="7"/>
        <v>-0.73999999999999844</v>
      </c>
      <c r="H71" s="9">
        <v>12.45</v>
      </c>
    </row>
    <row r="72" spans="1:8" x14ac:dyDescent="0.3">
      <c r="A72" s="8" t="s">
        <v>270</v>
      </c>
      <c r="B72" s="9">
        <v>22.64</v>
      </c>
      <c r="C72" s="9">
        <v>22.57</v>
      </c>
      <c r="D72" s="16">
        <f t="shared" si="6"/>
        <v>7.0000000000000284E-2</v>
      </c>
      <c r="E72" s="9">
        <v>24.29</v>
      </c>
      <c r="F72" s="9">
        <v>25.26</v>
      </c>
      <c r="G72" s="16">
        <f t="shared" si="7"/>
        <v>-0.97000000000000242</v>
      </c>
      <c r="H72" s="9">
        <v>12.03</v>
      </c>
    </row>
    <row r="73" spans="1:8" x14ac:dyDescent="0.3">
      <c r="A73" s="8" t="s">
        <v>271</v>
      </c>
      <c r="B73" s="9">
        <v>23.18</v>
      </c>
      <c r="C73" s="9">
        <v>22.83</v>
      </c>
      <c r="D73" s="16">
        <f t="shared" si="6"/>
        <v>0.35000000000000142</v>
      </c>
      <c r="E73" s="9">
        <v>24.9</v>
      </c>
      <c r="F73" s="9">
        <v>25.22</v>
      </c>
      <c r="G73" s="16">
        <f t="shared" si="7"/>
        <v>-0.32000000000000028</v>
      </c>
      <c r="H73" s="9">
        <v>12.1</v>
      </c>
    </row>
    <row r="74" spans="1:8" x14ac:dyDescent="0.3">
      <c r="A74" s="8" t="s">
        <v>272</v>
      </c>
      <c r="B74" s="9">
        <v>24</v>
      </c>
      <c r="C74" s="9">
        <v>23.51</v>
      </c>
      <c r="D74" s="16">
        <f t="shared" si="6"/>
        <v>0.48999999999999844</v>
      </c>
      <c r="E74" s="9">
        <v>25.73</v>
      </c>
      <c r="F74" s="9">
        <v>26.26</v>
      </c>
      <c r="G74" s="16">
        <f t="shared" si="7"/>
        <v>-0.53000000000000114</v>
      </c>
      <c r="H74" s="9">
        <v>12.89</v>
      </c>
    </row>
    <row r="75" spans="1:8" x14ac:dyDescent="0.3">
      <c r="A75" s="8" t="s">
        <v>273</v>
      </c>
      <c r="B75" s="9">
        <v>23.77</v>
      </c>
      <c r="C75" s="9">
        <v>23.75</v>
      </c>
      <c r="D75" s="16">
        <f t="shared" si="6"/>
        <v>1.9999999999999574E-2</v>
      </c>
      <c r="E75" s="9">
        <v>25.46</v>
      </c>
      <c r="F75" s="9">
        <v>26.04</v>
      </c>
      <c r="G75" s="16">
        <f t="shared" si="7"/>
        <v>-0.57999999999999829</v>
      </c>
      <c r="H75" s="9">
        <v>12.89</v>
      </c>
    </row>
    <row r="76" spans="1:8" x14ac:dyDescent="0.3">
      <c r="A76" s="8" t="s">
        <v>274</v>
      </c>
      <c r="B76" s="9">
        <v>24.71</v>
      </c>
      <c r="C76" s="9">
        <v>24.21</v>
      </c>
      <c r="D76" s="16">
        <f t="shared" si="6"/>
        <v>0.5</v>
      </c>
      <c r="E76" s="9">
        <v>26.49</v>
      </c>
      <c r="F76" s="9">
        <v>26.48</v>
      </c>
      <c r="G76" s="16">
        <f t="shared" si="7"/>
        <v>9.9999999999980105E-3</v>
      </c>
      <c r="H76" s="9">
        <v>13.25</v>
      </c>
    </row>
    <row r="77" spans="1:8" x14ac:dyDescent="0.3">
      <c r="A77" s="8" t="s">
        <v>275</v>
      </c>
      <c r="B77" s="9">
        <v>25.27</v>
      </c>
      <c r="C77" s="9">
        <v>24.41</v>
      </c>
      <c r="D77" s="16">
        <f t="shared" si="6"/>
        <v>0.85999999999999943</v>
      </c>
      <c r="E77" s="9">
        <v>27.18</v>
      </c>
      <c r="F77" s="9">
        <v>26.51</v>
      </c>
      <c r="G77" s="16">
        <f t="shared" si="7"/>
        <v>0.66999999999999815</v>
      </c>
      <c r="H77" s="9">
        <v>12.94</v>
      </c>
    </row>
    <row r="78" spans="1:8" x14ac:dyDescent="0.3">
      <c r="A78" s="8" t="s">
        <v>276</v>
      </c>
      <c r="B78" s="9">
        <v>24.58</v>
      </c>
      <c r="C78" s="9">
        <v>24.06</v>
      </c>
      <c r="D78" s="16">
        <f t="shared" si="6"/>
        <v>0.51999999999999957</v>
      </c>
      <c r="E78" s="9">
        <v>26.45</v>
      </c>
      <c r="F78" s="9">
        <v>26.45</v>
      </c>
      <c r="G78" s="16">
        <f t="shared" si="7"/>
        <v>0</v>
      </c>
      <c r="H78" s="9">
        <v>12.5</v>
      </c>
    </row>
    <row r="79" spans="1:8" x14ac:dyDescent="0.3">
      <c r="A79" s="8" t="s">
        <v>277</v>
      </c>
      <c r="B79" s="9">
        <v>24.85</v>
      </c>
      <c r="C79" s="9">
        <v>24.68</v>
      </c>
      <c r="D79" s="16">
        <f t="shared" si="6"/>
        <v>0.17000000000000171</v>
      </c>
      <c r="E79" s="9">
        <v>26.69</v>
      </c>
      <c r="F79" s="9">
        <v>27.05</v>
      </c>
      <c r="G79" s="16">
        <f t="shared" si="7"/>
        <v>-0.35999999999999943</v>
      </c>
      <c r="H79" s="9">
        <v>13.05</v>
      </c>
    </row>
    <row r="80" spans="1:8" x14ac:dyDescent="0.3">
      <c r="A80" s="8" t="s">
        <v>278</v>
      </c>
      <c r="B80" s="9">
        <v>25.22</v>
      </c>
      <c r="C80" s="9">
        <v>24.84</v>
      </c>
      <c r="D80" s="16">
        <f t="shared" si="6"/>
        <v>0.37999999999999901</v>
      </c>
      <c r="E80" s="9">
        <v>27.09</v>
      </c>
      <c r="F80" s="9">
        <v>27.18</v>
      </c>
      <c r="G80" s="16">
        <f t="shared" si="7"/>
        <v>-8.9999999999999858E-2</v>
      </c>
      <c r="H80" s="9">
        <v>13.11</v>
      </c>
    </row>
    <row r="81" spans="1:8" x14ac:dyDescent="0.3">
      <c r="A81" s="8" t="s">
        <v>279</v>
      </c>
      <c r="B81" s="9">
        <v>24.12</v>
      </c>
      <c r="C81" s="9">
        <v>24.01</v>
      </c>
      <c r="D81" s="16">
        <f t="shared" si="6"/>
        <v>0.10999999999999943</v>
      </c>
      <c r="E81" s="9">
        <v>25.84</v>
      </c>
      <c r="F81" s="9">
        <v>26.45</v>
      </c>
      <c r="G81" s="16">
        <f t="shared" si="7"/>
        <v>-0.60999999999999943</v>
      </c>
      <c r="H81" s="9">
        <v>13.04</v>
      </c>
    </row>
    <row r="82" spans="1:8" x14ac:dyDescent="0.3">
      <c r="A82" s="8" t="s">
        <v>280</v>
      </c>
      <c r="B82" s="9">
        <v>23.77</v>
      </c>
      <c r="C82" s="9">
        <v>23.72</v>
      </c>
      <c r="D82" s="16">
        <f t="shared" si="6"/>
        <v>5.0000000000000711E-2</v>
      </c>
      <c r="E82" s="9">
        <v>25.45</v>
      </c>
      <c r="F82" s="9">
        <v>26.28</v>
      </c>
      <c r="G82" s="16">
        <f t="shared" si="7"/>
        <v>-0.83000000000000185</v>
      </c>
      <c r="H82" s="9">
        <v>12.97</v>
      </c>
    </row>
    <row r="83" spans="1:8" x14ac:dyDescent="0.3">
      <c r="A83" s="8" t="s">
        <v>281</v>
      </c>
      <c r="B83" s="9">
        <v>22.6</v>
      </c>
      <c r="C83" s="9">
        <v>22.64</v>
      </c>
      <c r="D83" s="16">
        <f t="shared" si="6"/>
        <v>-3.9999999999999147E-2</v>
      </c>
      <c r="E83" s="9">
        <v>24.21</v>
      </c>
      <c r="F83" s="9">
        <v>25.34</v>
      </c>
      <c r="G83" s="16">
        <f t="shared" si="7"/>
        <v>-1.129999999999999</v>
      </c>
      <c r="H83" s="9">
        <v>12.22</v>
      </c>
    </row>
    <row r="84" spans="1:8" x14ac:dyDescent="0.3">
      <c r="A84" s="8" t="s">
        <v>282</v>
      </c>
      <c r="B84" s="9">
        <v>22.96</v>
      </c>
      <c r="C84" s="9">
        <v>22.89</v>
      </c>
      <c r="D84" s="16">
        <f t="shared" si="6"/>
        <v>7.0000000000000284E-2</v>
      </c>
      <c r="E84" s="9">
        <v>24.63</v>
      </c>
      <c r="F84" s="9">
        <v>25.66</v>
      </c>
      <c r="G84" s="16">
        <f t="shared" si="7"/>
        <v>-1.0300000000000011</v>
      </c>
      <c r="H84" s="9">
        <v>12.25</v>
      </c>
    </row>
    <row r="85" spans="1:8" x14ac:dyDescent="0.3">
      <c r="A85" s="8" t="s">
        <v>283</v>
      </c>
      <c r="B85" s="9">
        <v>23.43</v>
      </c>
      <c r="C85" s="9">
        <v>23.46</v>
      </c>
      <c r="D85" s="16">
        <f t="shared" si="6"/>
        <v>-3.0000000000001137E-2</v>
      </c>
      <c r="E85" s="9">
        <v>25.09</v>
      </c>
      <c r="F85" s="9">
        <v>25.66</v>
      </c>
      <c r="G85" s="16">
        <f t="shared" si="7"/>
        <v>-0.57000000000000028</v>
      </c>
      <c r="H85" s="9">
        <v>12.69</v>
      </c>
    </row>
    <row r="86" spans="1:8" x14ac:dyDescent="0.3">
      <c r="A86" s="8" t="s">
        <v>284</v>
      </c>
      <c r="B86" s="9">
        <v>25.04</v>
      </c>
      <c r="C86" s="9">
        <v>24.3</v>
      </c>
      <c r="D86" s="16">
        <f t="shared" si="6"/>
        <v>0.73999999999999844</v>
      </c>
      <c r="E86" s="9">
        <v>26.83</v>
      </c>
      <c r="F86" s="9">
        <v>26.84</v>
      </c>
      <c r="G86" s="16">
        <f t="shared" si="7"/>
        <v>-1.0000000000001563E-2</v>
      </c>
      <c r="H86" s="9">
        <v>13.57</v>
      </c>
    </row>
    <row r="87" spans="1:8" x14ac:dyDescent="0.3">
      <c r="A87" s="8" t="s">
        <v>285</v>
      </c>
      <c r="B87" s="9">
        <v>24.61</v>
      </c>
      <c r="C87" s="9">
        <v>24.36</v>
      </c>
      <c r="D87" s="16">
        <f t="shared" si="6"/>
        <v>0.25</v>
      </c>
      <c r="E87" s="9">
        <v>26.31</v>
      </c>
      <c r="F87" s="9">
        <v>26.93</v>
      </c>
      <c r="G87" s="16">
        <f t="shared" si="7"/>
        <v>-0.62000000000000099</v>
      </c>
      <c r="H87" s="9">
        <v>13.63</v>
      </c>
    </row>
    <row r="88" spans="1:8" x14ac:dyDescent="0.3">
      <c r="A88" s="8" t="s">
        <v>286</v>
      </c>
      <c r="B88" s="9">
        <v>24.52</v>
      </c>
      <c r="C88" s="9">
        <v>24.22</v>
      </c>
      <c r="D88" s="16">
        <f t="shared" si="6"/>
        <v>0.30000000000000071</v>
      </c>
      <c r="E88" s="9">
        <v>26.25</v>
      </c>
      <c r="F88" s="9">
        <v>26.8</v>
      </c>
      <c r="G88" s="16">
        <f t="shared" si="7"/>
        <v>-0.55000000000000071</v>
      </c>
      <c r="H88" s="9">
        <v>13.38</v>
      </c>
    </row>
    <row r="89" spans="1:8" x14ac:dyDescent="0.3">
      <c r="A89" s="8" t="s">
        <v>287</v>
      </c>
      <c r="B89" s="9">
        <v>24.7</v>
      </c>
      <c r="C89" s="9">
        <v>24.22</v>
      </c>
      <c r="D89" s="16">
        <f t="shared" si="6"/>
        <v>0.48000000000000043</v>
      </c>
      <c r="E89" s="9">
        <v>26.48</v>
      </c>
      <c r="F89" s="9">
        <v>26.53</v>
      </c>
      <c r="G89" s="16">
        <f t="shared" si="7"/>
        <v>-5.0000000000000711E-2</v>
      </c>
      <c r="H89" s="9">
        <v>13.26</v>
      </c>
    </row>
    <row r="90" spans="1:8" x14ac:dyDescent="0.3">
      <c r="A90" s="8" t="s">
        <v>288</v>
      </c>
      <c r="B90" s="9">
        <v>27.31</v>
      </c>
      <c r="C90" s="9">
        <v>26.4</v>
      </c>
      <c r="D90" s="16">
        <f t="shared" si="6"/>
        <v>0.91000000000000014</v>
      </c>
      <c r="E90" s="9">
        <v>29.34</v>
      </c>
      <c r="F90" s="9">
        <v>27.7</v>
      </c>
      <c r="G90" s="16">
        <f t="shared" si="7"/>
        <v>1.6400000000000006</v>
      </c>
      <c r="H90" s="9">
        <v>14.25</v>
      </c>
    </row>
    <row r="91" spans="1:8" x14ac:dyDescent="0.3">
      <c r="A91" s="8" t="s">
        <v>289</v>
      </c>
      <c r="B91" s="9">
        <v>26.88</v>
      </c>
      <c r="C91" s="9">
        <v>26.11</v>
      </c>
      <c r="D91" s="16">
        <f t="shared" si="6"/>
        <v>0.76999999999999957</v>
      </c>
      <c r="E91" s="9">
        <v>28.86</v>
      </c>
      <c r="F91" s="9">
        <v>28.46</v>
      </c>
      <c r="G91" s="16">
        <f t="shared" si="7"/>
        <v>0.39999999999999858</v>
      </c>
      <c r="H91" s="9">
        <v>14.14</v>
      </c>
    </row>
    <row r="92" spans="1:8" x14ac:dyDescent="0.3">
      <c r="A92" s="8" t="s">
        <v>290</v>
      </c>
      <c r="B92" s="9">
        <v>26.61</v>
      </c>
      <c r="C92" s="9">
        <v>25.7</v>
      </c>
      <c r="D92" s="16">
        <f t="shared" si="6"/>
        <v>0.91000000000000014</v>
      </c>
      <c r="E92" s="9">
        <v>28.48</v>
      </c>
      <c r="F92" s="9">
        <v>28.11</v>
      </c>
      <c r="G92" s="16">
        <f t="shared" si="7"/>
        <v>0.37000000000000099</v>
      </c>
      <c r="H92" s="9">
        <v>14.56</v>
      </c>
    </row>
    <row r="93" spans="1:8" x14ac:dyDescent="0.3">
      <c r="A93" s="8" t="s">
        <v>291</v>
      </c>
      <c r="B93" s="9">
        <v>24.56</v>
      </c>
      <c r="C93" s="9">
        <v>24.33</v>
      </c>
      <c r="D93" s="16">
        <f t="shared" si="6"/>
        <v>0.23000000000000043</v>
      </c>
      <c r="E93" s="9">
        <v>26.2</v>
      </c>
      <c r="F93" s="9">
        <v>26.49</v>
      </c>
      <c r="G93" s="16">
        <f t="shared" si="7"/>
        <v>-0.28999999999999915</v>
      </c>
      <c r="H93" s="9">
        <v>14.01</v>
      </c>
    </row>
    <row r="94" spans="1:8" x14ac:dyDescent="0.3">
      <c r="A94" s="8" t="s">
        <v>292</v>
      </c>
      <c r="B94" s="9">
        <v>24.23</v>
      </c>
      <c r="C94" s="9">
        <v>23.65</v>
      </c>
      <c r="D94" s="16">
        <f t="shared" ref="D94:D125" si="8">B94-C94</f>
        <v>0.58000000000000185</v>
      </c>
      <c r="E94" s="9">
        <v>25.89</v>
      </c>
      <c r="F94" s="9">
        <v>26.32</v>
      </c>
      <c r="G94" s="16">
        <f t="shared" ref="G94:G125" si="9">E94-F94</f>
        <v>-0.42999999999999972</v>
      </c>
      <c r="H94" s="9">
        <v>13.54</v>
      </c>
    </row>
    <row r="95" spans="1:8" x14ac:dyDescent="0.3">
      <c r="A95" s="8" t="s">
        <v>293</v>
      </c>
      <c r="B95" s="9">
        <v>22.87</v>
      </c>
      <c r="C95" s="9">
        <v>22.87</v>
      </c>
      <c r="D95" s="16">
        <f t="shared" si="8"/>
        <v>0</v>
      </c>
      <c r="E95" s="9">
        <v>24.52</v>
      </c>
      <c r="F95" s="9">
        <v>25.52</v>
      </c>
      <c r="G95" s="16">
        <f t="shared" si="9"/>
        <v>-1</v>
      </c>
      <c r="H95" s="9">
        <v>12.23</v>
      </c>
    </row>
    <row r="96" spans="1:8" x14ac:dyDescent="0.3">
      <c r="A96" s="8" t="s">
        <v>294</v>
      </c>
      <c r="B96" s="9">
        <v>22.65</v>
      </c>
      <c r="C96" s="9">
        <v>22.41</v>
      </c>
      <c r="D96" s="16">
        <f t="shared" si="8"/>
        <v>0.23999999999999844</v>
      </c>
      <c r="E96" s="9">
        <v>24.29</v>
      </c>
      <c r="F96" s="9">
        <v>25.14</v>
      </c>
      <c r="G96" s="16">
        <f t="shared" si="9"/>
        <v>-0.85000000000000142</v>
      </c>
      <c r="H96" s="9">
        <v>12.09</v>
      </c>
    </row>
    <row r="97" spans="1:8" x14ac:dyDescent="0.3">
      <c r="A97" s="8" t="s">
        <v>295</v>
      </c>
      <c r="B97" s="9">
        <v>23.61</v>
      </c>
      <c r="C97" s="9">
        <v>23.22</v>
      </c>
      <c r="D97" s="16">
        <f t="shared" si="8"/>
        <v>0.39000000000000057</v>
      </c>
      <c r="E97" s="9">
        <v>25.29</v>
      </c>
      <c r="F97" s="9">
        <v>26.04</v>
      </c>
      <c r="G97" s="16">
        <f t="shared" si="9"/>
        <v>-0.75</v>
      </c>
      <c r="H97" s="9">
        <v>12.72</v>
      </c>
    </row>
    <row r="98" spans="1:8" x14ac:dyDescent="0.3">
      <c r="A98" s="8" t="s">
        <v>296</v>
      </c>
      <c r="B98" s="9">
        <v>24.2</v>
      </c>
      <c r="C98" s="9">
        <v>23.44</v>
      </c>
      <c r="D98" s="16">
        <f t="shared" si="8"/>
        <v>0.75999999999999801</v>
      </c>
      <c r="E98" s="9">
        <v>25.92</v>
      </c>
      <c r="F98" s="9">
        <v>26.3</v>
      </c>
      <c r="G98" s="16">
        <f t="shared" si="9"/>
        <v>-0.37999999999999901</v>
      </c>
      <c r="H98" s="9">
        <v>13.07</v>
      </c>
    </row>
    <row r="99" spans="1:8" x14ac:dyDescent="0.3">
      <c r="A99" s="8" t="s">
        <v>297</v>
      </c>
      <c r="B99" s="9">
        <v>24.56</v>
      </c>
      <c r="C99" s="9">
        <v>24.2</v>
      </c>
      <c r="D99" s="16">
        <f t="shared" si="8"/>
        <v>0.35999999999999943</v>
      </c>
      <c r="E99" s="9">
        <v>26.27</v>
      </c>
      <c r="F99" s="9">
        <v>26.46</v>
      </c>
      <c r="G99" s="16">
        <f t="shared" si="9"/>
        <v>-0.19000000000000128</v>
      </c>
      <c r="H99" s="9">
        <v>13.54</v>
      </c>
    </row>
    <row r="100" spans="1:8" x14ac:dyDescent="0.3">
      <c r="A100" s="8" t="s">
        <v>298</v>
      </c>
      <c r="B100" s="9">
        <v>24.71</v>
      </c>
      <c r="C100" s="9">
        <v>24.29</v>
      </c>
      <c r="D100" s="16">
        <f t="shared" si="8"/>
        <v>0.42000000000000171</v>
      </c>
      <c r="E100" s="9">
        <v>26.42</v>
      </c>
      <c r="F100" s="9">
        <v>26.26</v>
      </c>
      <c r="G100" s="16">
        <f t="shared" si="9"/>
        <v>0.16000000000000014</v>
      </c>
      <c r="H100" s="9">
        <v>13.69</v>
      </c>
    </row>
    <row r="101" spans="1:8" x14ac:dyDescent="0.3">
      <c r="A101" s="8" t="s">
        <v>299</v>
      </c>
      <c r="B101" s="9">
        <v>24.17</v>
      </c>
      <c r="C101" s="9">
        <v>23.93</v>
      </c>
      <c r="D101" s="16">
        <f t="shared" si="8"/>
        <v>0.24000000000000199</v>
      </c>
      <c r="E101" s="9">
        <v>25.91</v>
      </c>
      <c r="F101" s="9">
        <v>26.14</v>
      </c>
      <c r="G101" s="16">
        <f t="shared" si="9"/>
        <v>-0.23000000000000043</v>
      </c>
      <c r="H101" s="9">
        <v>12.93</v>
      </c>
    </row>
    <row r="102" spans="1:8" x14ac:dyDescent="0.3">
      <c r="A102" s="8" t="s">
        <v>300</v>
      </c>
      <c r="B102" s="9">
        <v>24.51</v>
      </c>
      <c r="C102" s="9">
        <v>24</v>
      </c>
      <c r="D102" s="16">
        <f t="shared" si="8"/>
        <v>0.51000000000000156</v>
      </c>
      <c r="E102" s="9">
        <v>26.38</v>
      </c>
      <c r="F102" s="9">
        <v>26.14</v>
      </c>
      <c r="G102" s="16">
        <f t="shared" si="9"/>
        <v>0.23999999999999844</v>
      </c>
      <c r="H102" s="9">
        <v>12.49</v>
      </c>
    </row>
    <row r="103" spans="1:8" x14ac:dyDescent="0.3">
      <c r="A103" s="8" t="s">
        <v>301</v>
      </c>
      <c r="B103" s="9">
        <v>26.25</v>
      </c>
      <c r="C103" s="9">
        <v>26.06</v>
      </c>
      <c r="D103" s="16">
        <f t="shared" si="8"/>
        <v>0.19000000000000128</v>
      </c>
      <c r="E103" s="9">
        <v>28.34</v>
      </c>
      <c r="F103" s="9">
        <v>27.24</v>
      </c>
      <c r="G103" s="16">
        <f t="shared" si="9"/>
        <v>1.1000000000000014</v>
      </c>
      <c r="H103" s="9">
        <v>12.83</v>
      </c>
    </row>
    <row r="104" spans="1:8" x14ac:dyDescent="0.3">
      <c r="A104" s="8" t="s">
        <v>302</v>
      </c>
      <c r="B104" s="9">
        <v>25.22</v>
      </c>
      <c r="C104" s="9">
        <v>25.29</v>
      </c>
      <c r="D104" s="16">
        <f t="shared" si="8"/>
        <v>-7.0000000000000284E-2</v>
      </c>
      <c r="E104" s="9">
        <v>27.08</v>
      </c>
      <c r="F104" s="9">
        <v>26.98</v>
      </c>
      <c r="G104" s="16">
        <f t="shared" si="9"/>
        <v>9.9999999999997868E-2</v>
      </c>
      <c r="H104" s="9">
        <v>13.27</v>
      </c>
    </row>
    <row r="105" spans="1:8" x14ac:dyDescent="0.3">
      <c r="A105" s="8" t="s">
        <v>303</v>
      </c>
      <c r="B105" s="9">
        <v>23.54</v>
      </c>
      <c r="C105" s="9">
        <v>23.48</v>
      </c>
      <c r="D105" s="16">
        <f t="shared" si="8"/>
        <v>5.9999999999998721E-2</v>
      </c>
      <c r="E105" s="9">
        <v>25.22</v>
      </c>
      <c r="F105" s="9">
        <v>25.44</v>
      </c>
      <c r="G105" s="16">
        <f t="shared" si="9"/>
        <v>-0.22000000000000242</v>
      </c>
      <c r="H105" s="9">
        <v>12.71</v>
      </c>
    </row>
    <row r="106" spans="1:8" x14ac:dyDescent="0.3">
      <c r="A106" s="8" t="s">
        <v>304</v>
      </c>
      <c r="B106" s="9">
        <v>23.36</v>
      </c>
      <c r="C106" s="9">
        <v>23.16</v>
      </c>
      <c r="D106" s="16">
        <f t="shared" si="8"/>
        <v>0.19999999999999929</v>
      </c>
      <c r="E106" s="9">
        <v>25.02</v>
      </c>
      <c r="F106" s="9">
        <v>25.72</v>
      </c>
      <c r="G106" s="16">
        <f t="shared" si="9"/>
        <v>-0.69999999999999929</v>
      </c>
      <c r="H106" s="9">
        <v>12.66</v>
      </c>
    </row>
    <row r="107" spans="1:8" x14ac:dyDescent="0.3">
      <c r="A107" s="8" t="s">
        <v>305</v>
      </c>
      <c r="B107" s="9">
        <v>22.46</v>
      </c>
      <c r="C107" s="9">
        <v>22.52</v>
      </c>
      <c r="D107" s="16">
        <f t="shared" si="8"/>
        <v>-5.9999999999998721E-2</v>
      </c>
      <c r="E107" s="9">
        <v>24.06</v>
      </c>
      <c r="F107" s="9">
        <v>24.77</v>
      </c>
      <c r="G107" s="16">
        <f t="shared" si="9"/>
        <v>-0.71000000000000085</v>
      </c>
      <c r="H107" s="9">
        <v>12.15</v>
      </c>
    </row>
    <row r="108" spans="1:8" x14ac:dyDescent="0.3">
      <c r="A108" s="8" t="s">
        <v>306</v>
      </c>
      <c r="B108" s="9">
        <v>22.43</v>
      </c>
      <c r="C108" s="9">
        <v>22.71</v>
      </c>
      <c r="D108" s="16">
        <f t="shared" si="8"/>
        <v>-0.28000000000000114</v>
      </c>
      <c r="E108" s="9">
        <v>24.06</v>
      </c>
      <c r="F108" s="9">
        <v>24.99</v>
      </c>
      <c r="G108" s="16">
        <f t="shared" si="9"/>
        <v>-0.92999999999999972</v>
      </c>
      <c r="H108" s="9">
        <v>11.96</v>
      </c>
    </row>
    <row r="109" spans="1:8" x14ac:dyDescent="0.3">
      <c r="A109" s="8" t="s">
        <v>307</v>
      </c>
      <c r="B109" s="9">
        <v>23.22</v>
      </c>
      <c r="C109" s="9">
        <v>23.01</v>
      </c>
      <c r="D109" s="16">
        <f t="shared" si="8"/>
        <v>0.2099999999999973</v>
      </c>
      <c r="E109" s="9">
        <v>24.92</v>
      </c>
      <c r="F109" s="9">
        <v>25.66</v>
      </c>
      <c r="G109" s="16">
        <f t="shared" si="9"/>
        <v>-0.73999999999999844</v>
      </c>
      <c r="H109" s="9">
        <v>12.27</v>
      </c>
    </row>
    <row r="110" spans="1:8" x14ac:dyDescent="0.3">
      <c r="A110" s="8" t="s">
        <v>308</v>
      </c>
      <c r="B110" s="9">
        <v>24.21</v>
      </c>
      <c r="C110" s="9">
        <v>23.73</v>
      </c>
      <c r="D110" s="16">
        <f t="shared" si="8"/>
        <v>0.48000000000000043</v>
      </c>
      <c r="E110" s="9">
        <v>25.95</v>
      </c>
      <c r="F110" s="9">
        <v>26.3</v>
      </c>
      <c r="G110" s="16">
        <f t="shared" si="9"/>
        <v>-0.35000000000000142</v>
      </c>
      <c r="H110" s="9">
        <v>13</v>
      </c>
    </row>
    <row r="111" spans="1:8" x14ac:dyDescent="0.3">
      <c r="A111" s="8" t="s">
        <v>309</v>
      </c>
      <c r="B111" s="9">
        <v>24.67</v>
      </c>
      <c r="C111" s="9">
        <v>24.1</v>
      </c>
      <c r="D111" s="16">
        <f t="shared" si="8"/>
        <v>0.57000000000000028</v>
      </c>
      <c r="E111" s="9">
        <v>26.4</v>
      </c>
      <c r="F111" s="9">
        <v>26.56</v>
      </c>
      <c r="G111" s="16">
        <f t="shared" si="9"/>
        <v>-0.16000000000000014</v>
      </c>
      <c r="H111" s="9">
        <v>13.52</v>
      </c>
    </row>
    <row r="112" spans="1:8" x14ac:dyDescent="0.3">
      <c r="A112" s="8" t="s">
        <v>310</v>
      </c>
      <c r="B112" s="9">
        <v>24.85</v>
      </c>
      <c r="C112" s="9">
        <v>24.35</v>
      </c>
      <c r="D112" s="16">
        <f t="shared" si="8"/>
        <v>0.5</v>
      </c>
      <c r="E112" s="9">
        <v>26.61</v>
      </c>
      <c r="F112" s="9">
        <v>26.8</v>
      </c>
      <c r="G112" s="16">
        <f t="shared" si="9"/>
        <v>-0.19000000000000128</v>
      </c>
      <c r="H112" s="9">
        <v>13.55</v>
      </c>
    </row>
    <row r="113" spans="1:8" x14ac:dyDescent="0.3">
      <c r="A113" s="8" t="s">
        <v>311</v>
      </c>
      <c r="B113" s="9">
        <v>24.94</v>
      </c>
      <c r="C113" s="9">
        <v>24.24</v>
      </c>
      <c r="D113" s="16">
        <f t="shared" si="8"/>
        <v>0.70000000000000284</v>
      </c>
      <c r="E113" s="9">
        <v>26.87</v>
      </c>
      <c r="F113" s="9">
        <v>26.56</v>
      </c>
      <c r="G113" s="16">
        <f t="shared" si="9"/>
        <v>0.31000000000000227</v>
      </c>
      <c r="H113" s="9">
        <v>12.49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5"/>
  <sheetViews>
    <sheetView showGridLines="0" workbookViewId="0"/>
  </sheetViews>
  <sheetFormatPr baseColWidth="10" defaultColWidth="8.88671875" defaultRowHeight="14.4" x14ac:dyDescent="0.3"/>
  <cols>
    <col min="1" max="1" width="30" customWidth="1"/>
    <col min="2" max="2" width="18" customWidth="1"/>
    <col min="3" max="3" width="16" customWidth="1"/>
    <col min="4" max="6" width="12" customWidth="1"/>
    <col min="7" max="7" width="13" customWidth="1"/>
    <col min="8" max="8" width="14" customWidth="1"/>
    <col min="9" max="9" width="12" customWidth="1"/>
    <col min="10" max="10" width="13" customWidth="1"/>
    <col min="11" max="11" width="14" customWidth="1"/>
    <col min="12" max="12" width="12" customWidth="1"/>
    <col min="13" max="13" width="16" customWidth="1"/>
  </cols>
  <sheetData>
    <row r="1" spans="1:3" ht="17.399999999999999" x14ac:dyDescent="0.3">
      <c r="A1" s="1" t="s">
        <v>312</v>
      </c>
    </row>
    <row r="2" spans="1:3" x14ac:dyDescent="0.3">
      <c r="A2" s="2" t="s">
        <v>313</v>
      </c>
    </row>
    <row r="4" spans="1:3" x14ac:dyDescent="0.3">
      <c r="A4" s="3" t="s">
        <v>314</v>
      </c>
    </row>
    <row r="5" spans="1:3" ht="26.4" x14ac:dyDescent="0.3">
      <c r="A5" s="5" t="s">
        <v>71</v>
      </c>
      <c r="B5" s="5" t="s">
        <v>315</v>
      </c>
      <c r="C5" s="5" t="s">
        <v>316</v>
      </c>
    </row>
    <row r="6" spans="1:3" x14ac:dyDescent="0.3">
      <c r="A6" s="8" t="s">
        <v>92</v>
      </c>
      <c r="B6" s="9">
        <v>-12.49</v>
      </c>
      <c r="C6" s="9">
        <v>1.94</v>
      </c>
    </row>
    <row r="7" spans="1:3" x14ac:dyDescent="0.3">
      <c r="A7" s="8" t="s">
        <v>93</v>
      </c>
      <c r="B7" s="9">
        <v>-12.57</v>
      </c>
      <c r="C7" s="9">
        <v>1.95</v>
      </c>
    </row>
    <row r="8" spans="1:3" x14ac:dyDescent="0.3">
      <c r="A8" s="8" t="s">
        <v>94</v>
      </c>
      <c r="B8" s="9">
        <v>-11.75</v>
      </c>
      <c r="C8" s="9">
        <v>1.82</v>
      </c>
    </row>
    <row r="9" spans="1:3" x14ac:dyDescent="0.3">
      <c r="A9" s="8" t="s">
        <v>95</v>
      </c>
      <c r="B9" s="9">
        <v>-10.83</v>
      </c>
      <c r="C9" s="9">
        <v>1.68</v>
      </c>
    </row>
    <row r="10" spans="1:3" x14ac:dyDescent="0.3">
      <c r="A10" s="8" t="s">
        <v>96</v>
      </c>
      <c r="B10" s="9">
        <v>-10.68</v>
      </c>
      <c r="C10" s="9">
        <v>1.66</v>
      </c>
    </row>
    <row r="11" spans="1:3" x14ac:dyDescent="0.3">
      <c r="A11" s="8" t="s">
        <v>97</v>
      </c>
      <c r="B11" s="9">
        <v>-10.53</v>
      </c>
      <c r="C11" s="9">
        <v>1.63</v>
      </c>
    </row>
    <row r="12" spans="1:3" x14ac:dyDescent="0.3">
      <c r="A12" s="8" t="s">
        <v>98</v>
      </c>
      <c r="B12" s="9">
        <v>-10.63</v>
      </c>
      <c r="C12" s="9">
        <v>1.65</v>
      </c>
    </row>
    <row r="13" spans="1:3" x14ac:dyDescent="0.3">
      <c r="A13" s="8" t="s">
        <v>99</v>
      </c>
      <c r="B13" s="9">
        <v>-10.97</v>
      </c>
      <c r="C13" s="9">
        <v>1.7</v>
      </c>
    </row>
    <row r="14" spans="1:3" x14ac:dyDescent="0.3">
      <c r="A14" s="8" t="s">
        <v>100</v>
      </c>
      <c r="B14" s="9">
        <v>-11.19</v>
      </c>
      <c r="C14" s="9">
        <v>1.74</v>
      </c>
    </row>
    <row r="15" spans="1:3" x14ac:dyDescent="0.3">
      <c r="A15" s="8" t="s">
        <v>101</v>
      </c>
      <c r="B15" s="9">
        <v>-11.05</v>
      </c>
      <c r="C15" s="9">
        <v>1.72</v>
      </c>
    </row>
    <row r="16" spans="1:3" x14ac:dyDescent="0.3">
      <c r="A16" s="8" t="s">
        <v>102</v>
      </c>
      <c r="B16" s="9">
        <v>-11.18</v>
      </c>
      <c r="C16" s="9">
        <v>1.73</v>
      </c>
    </row>
    <row r="17" spans="1:13" x14ac:dyDescent="0.3">
      <c r="A17" s="8" t="s">
        <v>103</v>
      </c>
      <c r="B17" s="9">
        <v>-11.74</v>
      </c>
      <c r="C17" s="9">
        <v>1.82</v>
      </c>
    </row>
    <row r="18" spans="1:13" x14ac:dyDescent="0.3">
      <c r="A18" s="8" t="s">
        <v>104</v>
      </c>
      <c r="B18" s="10">
        <f>AVERAGE(B6:B17)</f>
        <v>-11.300833333333332</v>
      </c>
      <c r="C18" s="10">
        <f>AVERAGE(C6:C17)</f>
        <v>1.7533333333333332</v>
      </c>
    </row>
    <row r="21" spans="1:13" x14ac:dyDescent="0.3">
      <c r="A21" s="3" t="s">
        <v>317</v>
      </c>
    </row>
    <row r="22" spans="1:13" ht="43.95" customHeight="1" x14ac:dyDescent="0.3">
      <c r="A22" s="5" t="s">
        <v>14</v>
      </c>
      <c r="B22" s="5" t="s">
        <v>4</v>
      </c>
      <c r="C22" s="5" t="s">
        <v>182</v>
      </c>
      <c r="D22" s="5" t="s">
        <v>318</v>
      </c>
      <c r="E22" s="5" t="s">
        <v>319</v>
      </c>
      <c r="F22" s="5" t="s">
        <v>320</v>
      </c>
      <c r="G22" s="5" t="s">
        <v>321</v>
      </c>
      <c r="H22" s="5" t="s">
        <v>322</v>
      </c>
      <c r="I22" s="5" t="s">
        <v>323</v>
      </c>
      <c r="J22" s="5" t="s">
        <v>324</v>
      </c>
      <c r="K22" s="5" t="s">
        <v>325</v>
      </c>
      <c r="L22" s="5" t="s">
        <v>326</v>
      </c>
      <c r="M22" s="5" t="s">
        <v>327</v>
      </c>
    </row>
    <row r="23" spans="1:13" x14ac:dyDescent="0.3">
      <c r="A23" s="8" t="s">
        <v>328</v>
      </c>
      <c r="B23" s="6" t="s">
        <v>329</v>
      </c>
      <c r="C23" s="6" t="s">
        <v>330</v>
      </c>
      <c r="D23" s="10">
        <f>'Proyección ajustada'!E5</f>
        <v>23.65</v>
      </c>
      <c r="E23" s="10">
        <f t="shared" ref="E23:E32" si="0">D23+$B$18</f>
        <v>12.349166666666667</v>
      </c>
      <c r="F23" s="10">
        <f t="shared" ref="F23:F32" si="1">D23+$C$18</f>
        <v>25.403333333333332</v>
      </c>
      <c r="G23" s="6"/>
      <c r="H23" s="6"/>
      <c r="I23" s="6"/>
      <c r="J23" s="6"/>
      <c r="K23" s="6"/>
      <c r="L23" s="6"/>
      <c r="M23" s="6"/>
    </row>
    <row r="24" spans="1:13" x14ac:dyDescent="0.3">
      <c r="A24" s="6" t="str">
        <f>'Proyección ajustada'!C5</f>
        <v>SSP1-2.6 (bajas)</v>
      </c>
      <c r="B24" s="6" t="str">
        <f>'Proyección ajustada'!D5</f>
        <v>Corto 2021-2040</v>
      </c>
      <c r="C24" s="6" t="str">
        <f t="shared" ref="C24:C32" si="2">LEFT(A24,FIND(" ",A24)-1)&amp;" "&amp;LEFT(B24,FIND(" ",B24)-1)</f>
        <v>SSP1-2.6 Corto</v>
      </c>
      <c r="D24" s="10">
        <f>'Proyección ajustada'!K5</f>
        <v>24.386000000000003</v>
      </c>
      <c r="E24" s="10">
        <f t="shared" si="0"/>
        <v>13.085166666666671</v>
      </c>
      <c r="F24" s="10">
        <f t="shared" si="1"/>
        <v>26.139333333333337</v>
      </c>
      <c r="G24" s="11">
        <f>'Proyección ajustada'!L5</f>
        <v>24.09</v>
      </c>
      <c r="H24" s="11">
        <f t="shared" ref="H24:H32" si="3">G24+$B$18</f>
        <v>12.789166666666668</v>
      </c>
      <c r="I24" s="11">
        <f t="shared" ref="I24:I32" si="4">G24+$C$18</f>
        <v>25.843333333333334</v>
      </c>
      <c r="J24" s="11">
        <f>'Proyección ajustada'!M5</f>
        <v>24.82</v>
      </c>
      <c r="K24" s="11">
        <f t="shared" ref="K24:K32" si="5">J24+$B$18</f>
        <v>13.519166666666669</v>
      </c>
      <c r="L24" s="11">
        <f t="shared" ref="L24:L32" si="6">J24+$C$18</f>
        <v>26.573333333333334</v>
      </c>
      <c r="M24" s="16">
        <f t="shared" ref="M24:M32" si="7">D24-$D$23</f>
        <v>0.73600000000000421</v>
      </c>
    </row>
    <row r="25" spans="1:13" x14ac:dyDescent="0.3">
      <c r="A25" s="6" t="str">
        <f>'Proyección ajustada'!C6</f>
        <v>SSP1-2.6 (bajas)</v>
      </c>
      <c r="B25" s="6" t="str">
        <f>'Proyección ajustada'!D6</f>
        <v>Mediano 2041-2060</v>
      </c>
      <c r="C25" s="6" t="str">
        <f t="shared" si="2"/>
        <v>SSP1-2.6 Mediano</v>
      </c>
      <c r="D25" s="10">
        <f>'Proyección ajustada'!K6</f>
        <v>24.713999999999999</v>
      </c>
      <c r="E25" s="10">
        <f t="shared" si="0"/>
        <v>13.413166666666667</v>
      </c>
      <c r="F25" s="10">
        <f t="shared" si="1"/>
        <v>26.467333333333332</v>
      </c>
      <c r="G25" s="11">
        <f>'Proyección ajustada'!L6</f>
        <v>24.46</v>
      </c>
      <c r="H25" s="11">
        <f t="shared" si="3"/>
        <v>13.159166666666669</v>
      </c>
      <c r="I25" s="11">
        <f t="shared" si="4"/>
        <v>26.213333333333335</v>
      </c>
      <c r="J25" s="11">
        <f>'Proyección ajustada'!M6</f>
        <v>25.38</v>
      </c>
      <c r="K25" s="11">
        <f t="shared" si="5"/>
        <v>14.079166666666667</v>
      </c>
      <c r="L25" s="11">
        <f t="shared" si="6"/>
        <v>27.133333333333333</v>
      </c>
      <c r="M25" s="16">
        <f t="shared" si="7"/>
        <v>1.0640000000000001</v>
      </c>
    </row>
    <row r="26" spans="1:13" x14ac:dyDescent="0.3">
      <c r="A26" s="6" t="str">
        <f>'Proyección ajustada'!C7</f>
        <v>SSP1-2.6 (bajas)</v>
      </c>
      <c r="B26" s="6" t="str">
        <f>'Proyección ajustada'!D7</f>
        <v>Largo 2081-2100</v>
      </c>
      <c r="C26" s="6" t="str">
        <f t="shared" si="2"/>
        <v>SSP1-2.6 Largo</v>
      </c>
      <c r="D26" s="10">
        <f>'Proyección ajustada'!K7</f>
        <v>24.72</v>
      </c>
      <c r="E26" s="10">
        <f t="shared" si="0"/>
        <v>13.419166666666667</v>
      </c>
      <c r="F26" s="10">
        <f t="shared" si="1"/>
        <v>26.473333333333333</v>
      </c>
      <c r="G26" s="11">
        <f>'Proyección ajustada'!L7</f>
        <v>24.25</v>
      </c>
      <c r="H26" s="11">
        <f t="shared" si="3"/>
        <v>12.949166666666668</v>
      </c>
      <c r="I26" s="11">
        <f t="shared" si="4"/>
        <v>26.003333333333334</v>
      </c>
      <c r="J26" s="11">
        <f>'Proyección ajustada'!M7</f>
        <v>25.52</v>
      </c>
      <c r="K26" s="11">
        <f t="shared" si="5"/>
        <v>14.219166666666668</v>
      </c>
      <c r="L26" s="11">
        <f t="shared" si="6"/>
        <v>27.273333333333333</v>
      </c>
      <c r="M26" s="16">
        <f t="shared" si="7"/>
        <v>1.0700000000000003</v>
      </c>
    </row>
    <row r="27" spans="1:13" x14ac:dyDescent="0.3">
      <c r="A27" s="6" t="str">
        <f>'Proyección ajustada'!C8</f>
        <v>SSP2-4.5 (medias)</v>
      </c>
      <c r="B27" s="6" t="str">
        <f>'Proyección ajustada'!D8</f>
        <v>Corto 2021-2040</v>
      </c>
      <c r="C27" s="6" t="str">
        <f t="shared" si="2"/>
        <v>SSP2-4.5 Corto</v>
      </c>
      <c r="D27" s="10">
        <f>'Proyección ajustada'!K8</f>
        <v>24.396000000000001</v>
      </c>
      <c r="E27" s="10">
        <f t="shared" si="0"/>
        <v>13.095166666666669</v>
      </c>
      <c r="F27" s="10">
        <f t="shared" si="1"/>
        <v>26.149333333333335</v>
      </c>
      <c r="G27" s="11">
        <f>'Proyección ajustada'!L8</f>
        <v>24.21</v>
      </c>
      <c r="H27" s="11">
        <f t="shared" si="3"/>
        <v>12.909166666666669</v>
      </c>
      <c r="I27" s="11">
        <f t="shared" si="4"/>
        <v>25.963333333333335</v>
      </c>
      <c r="J27" s="11">
        <f>'Proyección ajustada'!M8</f>
        <v>24.73</v>
      </c>
      <c r="K27" s="11">
        <f t="shared" si="5"/>
        <v>13.429166666666669</v>
      </c>
      <c r="L27" s="11">
        <f t="shared" si="6"/>
        <v>26.483333333333334</v>
      </c>
      <c r="M27" s="16">
        <f t="shared" si="7"/>
        <v>0.74600000000000222</v>
      </c>
    </row>
    <row r="28" spans="1:13" x14ac:dyDescent="0.3">
      <c r="A28" s="6" t="str">
        <f>'Proyección ajustada'!C9</f>
        <v>SSP2-4.5 (medias)</v>
      </c>
      <c r="B28" s="6" t="str">
        <f>'Proyección ajustada'!D9</f>
        <v>Mediano 2041-2060</v>
      </c>
      <c r="C28" s="6" t="str">
        <f t="shared" si="2"/>
        <v>SSP2-4.5 Mediano</v>
      </c>
      <c r="D28" s="10">
        <f>'Proyección ajustada'!K9</f>
        <v>25.040000000000003</v>
      </c>
      <c r="E28" s="10">
        <f t="shared" si="0"/>
        <v>13.739166666666671</v>
      </c>
      <c r="F28" s="10">
        <f t="shared" si="1"/>
        <v>26.793333333333337</v>
      </c>
      <c r="G28" s="11">
        <f>'Proyección ajustada'!L9</f>
        <v>24.66</v>
      </c>
      <c r="H28" s="11">
        <f t="shared" si="3"/>
        <v>13.359166666666669</v>
      </c>
      <c r="I28" s="11">
        <f t="shared" si="4"/>
        <v>26.413333333333334</v>
      </c>
      <c r="J28" s="11">
        <f>'Proyección ajustada'!M9</f>
        <v>25.79</v>
      </c>
      <c r="K28" s="11">
        <f t="shared" si="5"/>
        <v>14.489166666666668</v>
      </c>
      <c r="L28" s="11">
        <f t="shared" si="6"/>
        <v>27.543333333333333</v>
      </c>
      <c r="M28" s="16">
        <f t="shared" si="7"/>
        <v>1.3900000000000041</v>
      </c>
    </row>
    <row r="29" spans="1:13" x14ac:dyDescent="0.3">
      <c r="A29" s="6" t="str">
        <f>'Proyección ajustada'!C10</f>
        <v>SSP2-4.5 (medias)</v>
      </c>
      <c r="B29" s="6" t="str">
        <f>'Proyección ajustada'!D10</f>
        <v>Largo 2081-2100</v>
      </c>
      <c r="C29" s="6" t="str">
        <f t="shared" si="2"/>
        <v>SSP2-4.5 Largo</v>
      </c>
      <c r="D29" s="10">
        <f>'Proyección ajustada'!K10</f>
        <v>25.786000000000001</v>
      </c>
      <c r="E29" s="10">
        <f t="shared" si="0"/>
        <v>14.48516666666667</v>
      </c>
      <c r="F29" s="10">
        <f t="shared" si="1"/>
        <v>27.539333333333335</v>
      </c>
      <c r="G29" s="11">
        <f>'Proyección ajustada'!L10</f>
        <v>25.23</v>
      </c>
      <c r="H29" s="11">
        <f t="shared" si="3"/>
        <v>13.929166666666669</v>
      </c>
      <c r="I29" s="11">
        <f t="shared" si="4"/>
        <v>26.983333333333334</v>
      </c>
      <c r="J29" s="11">
        <f>'Proyección ajustada'!M10</f>
        <v>26.84</v>
      </c>
      <c r="K29" s="11">
        <f t="shared" si="5"/>
        <v>15.539166666666668</v>
      </c>
      <c r="L29" s="11">
        <f t="shared" si="6"/>
        <v>28.593333333333334</v>
      </c>
      <c r="M29" s="16">
        <f t="shared" si="7"/>
        <v>2.1360000000000028</v>
      </c>
    </row>
    <row r="30" spans="1:13" x14ac:dyDescent="0.3">
      <c r="A30" s="6" t="str">
        <f>'Proyección ajustada'!C11</f>
        <v>SSP5-8.5 (altas)</v>
      </c>
      <c r="B30" s="6" t="str">
        <f>'Proyección ajustada'!D11</f>
        <v>Corto 2021-2040</v>
      </c>
      <c r="C30" s="6" t="str">
        <f t="shared" si="2"/>
        <v>SSP5-8.5 Corto</v>
      </c>
      <c r="D30" s="10">
        <f>'Proyección ajustada'!K11</f>
        <v>24.544</v>
      </c>
      <c r="E30" s="10">
        <f t="shared" si="0"/>
        <v>13.243166666666669</v>
      </c>
      <c r="F30" s="10">
        <f t="shared" si="1"/>
        <v>26.297333333333334</v>
      </c>
      <c r="G30" s="11">
        <f>'Proyección ajustada'!L11</f>
        <v>24.24</v>
      </c>
      <c r="H30" s="11">
        <f t="shared" si="3"/>
        <v>12.939166666666667</v>
      </c>
      <c r="I30" s="11">
        <f t="shared" si="4"/>
        <v>25.993333333333332</v>
      </c>
      <c r="J30" s="11">
        <f>'Proyección ajustada'!M11</f>
        <v>24.82</v>
      </c>
      <c r="K30" s="11">
        <f t="shared" si="5"/>
        <v>13.519166666666669</v>
      </c>
      <c r="L30" s="11">
        <f t="shared" si="6"/>
        <v>26.573333333333334</v>
      </c>
      <c r="M30" s="16">
        <f t="shared" si="7"/>
        <v>0.8940000000000019</v>
      </c>
    </row>
    <row r="31" spans="1:13" x14ac:dyDescent="0.3">
      <c r="A31" s="6" t="str">
        <f>'Proyección ajustada'!C12</f>
        <v>SSP5-8.5 (altas)</v>
      </c>
      <c r="B31" s="6" t="str">
        <f>'Proyección ajustada'!D12</f>
        <v>Mediano 2041-2060</v>
      </c>
      <c r="C31" s="6" t="str">
        <f t="shared" si="2"/>
        <v>SSP5-8.5 Mediano</v>
      </c>
      <c r="D31" s="10">
        <f>'Proyección ajustada'!K12</f>
        <v>25.541999999999994</v>
      </c>
      <c r="E31" s="10">
        <f t="shared" si="0"/>
        <v>14.241166666666663</v>
      </c>
      <c r="F31" s="10">
        <f t="shared" si="1"/>
        <v>27.295333333333328</v>
      </c>
      <c r="G31" s="11">
        <f>'Proyección ajustada'!L12</f>
        <v>25.11</v>
      </c>
      <c r="H31" s="11">
        <f t="shared" si="3"/>
        <v>13.809166666666668</v>
      </c>
      <c r="I31" s="11">
        <f t="shared" si="4"/>
        <v>26.863333333333333</v>
      </c>
      <c r="J31" s="11">
        <f>'Proyección ajustada'!M12</f>
        <v>26.19</v>
      </c>
      <c r="K31" s="11">
        <f t="shared" si="5"/>
        <v>14.88916666666667</v>
      </c>
      <c r="L31" s="11">
        <f t="shared" si="6"/>
        <v>27.943333333333335</v>
      </c>
      <c r="M31" s="16">
        <f t="shared" si="7"/>
        <v>1.8919999999999959</v>
      </c>
    </row>
    <row r="32" spans="1:13" x14ac:dyDescent="0.3">
      <c r="A32" s="6" t="str">
        <f>'Proyección ajustada'!C13</f>
        <v>SSP5-8.5 (altas)</v>
      </c>
      <c r="B32" s="6" t="str">
        <f>'Proyección ajustada'!D13</f>
        <v>Largo 2081-2100</v>
      </c>
      <c r="C32" s="6" t="str">
        <f t="shared" si="2"/>
        <v>SSP5-8.5 Largo</v>
      </c>
      <c r="D32" s="10">
        <f>'Proyección ajustada'!K13</f>
        <v>28.225999999999999</v>
      </c>
      <c r="E32" s="10">
        <f t="shared" si="0"/>
        <v>16.925166666666669</v>
      </c>
      <c r="F32" s="10">
        <f t="shared" si="1"/>
        <v>29.979333333333333</v>
      </c>
      <c r="G32" s="11">
        <f>'Proyección ajustada'!L13</f>
        <v>27.5</v>
      </c>
      <c r="H32" s="11">
        <f t="shared" si="3"/>
        <v>16.19916666666667</v>
      </c>
      <c r="I32" s="11">
        <f t="shared" si="4"/>
        <v>29.253333333333334</v>
      </c>
      <c r="J32" s="11">
        <f>'Proyección ajustada'!M13</f>
        <v>29.79</v>
      </c>
      <c r="K32" s="11">
        <f t="shared" si="5"/>
        <v>18.489166666666669</v>
      </c>
      <c r="L32" s="11">
        <f t="shared" si="6"/>
        <v>31.543333333333333</v>
      </c>
      <c r="M32" s="16">
        <f t="shared" si="7"/>
        <v>4.5760000000000005</v>
      </c>
    </row>
    <row r="34" spans="1:1" x14ac:dyDescent="0.3">
      <c r="A34" s="2" t="s">
        <v>331</v>
      </c>
    </row>
    <row r="35" spans="1:1" x14ac:dyDescent="0.3">
      <c r="A35" s="2" t="s">
        <v>332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"/>
  <sheetViews>
    <sheetView showGridLines="0" workbookViewId="0"/>
  </sheetViews>
  <sheetFormatPr baseColWidth="10" defaultColWidth="8.88671875" defaultRowHeight="14.4" x14ac:dyDescent="0.3"/>
  <cols>
    <col min="1" max="1" width="24" customWidth="1"/>
    <col min="2" max="2" width="18" customWidth="1"/>
    <col min="3" max="4" width="22" customWidth="1"/>
  </cols>
  <sheetData>
    <row r="1" spans="1:4" ht="17.399999999999999" x14ac:dyDescent="0.3">
      <c r="A1" s="1" t="s">
        <v>333</v>
      </c>
    </row>
    <row r="2" spans="1:4" x14ac:dyDescent="0.3">
      <c r="A2" s="2" t="s">
        <v>334</v>
      </c>
    </row>
    <row r="4" spans="1:4" x14ac:dyDescent="0.3">
      <c r="A4" s="5" t="s">
        <v>110</v>
      </c>
      <c r="B4" s="5" t="s">
        <v>335</v>
      </c>
      <c r="C4" s="5" t="s">
        <v>336</v>
      </c>
      <c r="D4" s="5" t="s">
        <v>337</v>
      </c>
    </row>
    <row r="5" spans="1:4" x14ac:dyDescent="0.3">
      <c r="A5" s="6" t="s">
        <v>15</v>
      </c>
      <c r="B5" s="9">
        <v>23.192</v>
      </c>
      <c r="C5" s="9">
        <v>6.6689999999999996</v>
      </c>
      <c r="D5" s="22">
        <f>C5*365</f>
        <v>2434.1849999999999</v>
      </c>
    </row>
    <row r="6" spans="1:4" x14ac:dyDescent="0.3">
      <c r="A6" s="6" t="s">
        <v>16</v>
      </c>
      <c r="B6" s="9">
        <v>23.213000000000001</v>
      </c>
      <c r="C6" s="9">
        <v>5.359</v>
      </c>
      <c r="D6" s="22">
        <f>C6*365</f>
        <v>1956.0350000000001</v>
      </c>
    </row>
    <row r="7" spans="1:4" x14ac:dyDescent="0.3">
      <c r="A7" s="6" t="s">
        <v>17</v>
      </c>
      <c r="B7" s="9">
        <v>23.448</v>
      </c>
      <c r="C7" s="9">
        <v>4.1870000000000003</v>
      </c>
      <c r="D7" s="22">
        <f>C7*365</f>
        <v>1528.2550000000001</v>
      </c>
    </row>
    <row r="8" spans="1:4" x14ac:dyDescent="0.3">
      <c r="A8" s="6" t="s">
        <v>18</v>
      </c>
      <c r="B8" s="9">
        <v>23.893999999999998</v>
      </c>
      <c r="C8" s="9">
        <v>6.593</v>
      </c>
      <c r="D8" s="22">
        <f>C8*365</f>
        <v>2406.4450000000002</v>
      </c>
    </row>
    <row r="9" spans="1:4" x14ac:dyDescent="0.3">
      <c r="A9" s="6" t="s">
        <v>19</v>
      </c>
      <c r="B9" s="9">
        <v>24.356999999999999</v>
      </c>
      <c r="C9" s="9">
        <v>6.0529999999999999</v>
      </c>
      <c r="D9" s="22">
        <f>C9*365</f>
        <v>2209.3449999999998</v>
      </c>
    </row>
    <row r="10" spans="1:4" x14ac:dyDescent="0.3">
      <c r="A10" s="8" t="s">
        <v>20</v>
      </c>
      <c r="B10" s="10">
        <f>AVERAGE(B5:B9)</f>
        <v>23.620800000000003</v>
      </c>
      <c r="C10" s="10">
        <f>AVERAGE(C5:C9)</f>
        <v>5.7721999999999998</v>
      </c>
      <c r="D10" s="20">
        <f>AVERAGE(D5:D9)</f>
        <v>2106.8530000000001</v>
      </c>
    </row>
    <row r="11" spans="1:4" x14ac:dyDescent="0.3">
      <c r="A11" s="6" t="s">
        <v>338</v>
      </c>
      <c r="B11" s="12" t="str">
        <f>ROUND(MIN(B5:B9),1)&amp;" – "&amp;ROUND(MAX(B5:B9),1)</f>
        <v>23,2 – 24,4</v>
      </c>
      <c r="C11" s="12" t="str">
        <f>ROUND(MIN(C5:C9),1)&amp;" – "&amp;ROUND(MAX(C5:C9),1)</f>
        <v>4,2 – 6,7</v>
      </c>
      <c r="D11" s="12" t="str">
        <f>ROUND(MIN(D5:D9),1)&amp;" – "&amp;ROUND(MAX(D5:D9),1)</f>
        <v>1528,3 – 2434,2</v>
      </c>
    </row>
    <row r="13" spans="1:4" x14ac:dyDescent="0.3">
      <c r="A13" s="2" t="s">
        <v>339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showGridLines="0" workbookViewId="0"/>
  </sheetViews>
  <sheetFormatPr baseColWidth="10" defaultColWidth="8.88671875" defaultRowHeight="14.4" x14ac:dyDescent="0.3"/>
  <cols>
    <col min="1" max="1" width="18" customWidth="1"/>
    <col min="2" max="2" width="28" customWidth="1"/>
    <col min="3" max="3" width="26" customWidth="1"/>
    <col min="4" max="4" width="24" customWidth="1"/>
    <col min="5" max="5" width="14" customWidth="1"/>
    <col min="6" max="7" width="26" customWidth="1"/>
  </cols>
  <sheetData>
    <row r="1" spans="1:7" ht="17.399999999999999" x14ac:dyDescent="0.3">
      <c r="A1" s="1" t="s">
        <v>340</v>
      </c>
    </row>
    <row r="2" spans="1:7" x14ac:dyDescent="0.3">
      <c r="A2" s="2" t="s">
        <v>341</v>
      </c>
    </row>
    <row r="4" spans="1:7" ht="42" customHeight="1" x14ac:dyDescent="0.3">
      <c r="A4" s="5" t="s">
        <v>110</v>
      </c>
      <c r="B4" s="5" t="s">
        <v>342</v>
      </c>
      <c r="C4" s="5" t="s">
        <v>343</v>
      </c>
      <c r="D4" s="5" t="s">
        <v>344</v>
      </c>
      <c r="E4" s="5" t="s">
        <v>345</v>
      </c>
      <c r="F4" s="5" t="s">
        <v>346</v>
      </c>
      <c r="G4" s="5" t="s">
        <v>347</v>
      </c>
    </row>
    <row r="5" spans="1:7" x14ac:dyDescent="0.3">
      <c r="A5" s="8" t="s">
        <v>15</v>
      </c>
      <c r="B5" s="6" t="s">
        <v>348</v>
      </c>
      <c r="C5" s="6" t="s">
        <v>349</v>
      </c>
      <c r="D5" s="31" t="s">
        <v>350</v>
      </c>
      <c r="E5" s="32">
        <f>2*2</f>
        <v>4</v>
      </c>
      <c r="F5" s="12" t="s">
        <v>351</v>
      </c>
      <c r="G5" s="12" t="s">
        <v>351</v>
      </c>
    </row>
    <row r="6" spans="1:7" x14ac:dyDescent="0.3">
      <c r="A6" s="8" t="s">
        <v>16</v>
      </c>
      <c r="B6" s="6" t="s">
        <v>352</v>
      </c>
      <c r="C6" s="6" t="s">
        <v>353</v>
      </c>
      <c r="D6" s="31" t="s">
        <v>354</v>
      </c>
      <c r="E6" s="32">
        <f>3*3</f>
        <v>9</v>
      </c>
      <c r="F6" s="12" t="s">
        <v>351</v>
      </c>
      <c r="G6" s="12" t="s">
        <v>351</v>
      </c>
    </row>
    <row r="7" spans="1:7" x14ac:dyDescent="0.3">
      <c r="A7" s="8" t="s">
        <v>17</v>
      </c>
      <c r="B7" s="6" t="s">
        <v>355</v>
      </c>
      <c r="C7" s="6" t="s">
        <v>356</v>
      </c>
      <c r="D7" s="31" t="s">
        <v>350</v>
      </c>
      <c r="E7" s="32">
        <f>2*2</f>
        <v>4</v>
      </c>
      <c r="F7" s="12" t="s">
        <v>351</v>
      </c>
      <c r="G7" s="12" t="s">
        <v>351</v>
      </c>
    </row>
    <row r="8" spans="1:7" x14ac:dyDescent="0.3">
      <c r="A8" s="8" t="s">
        <v>18</v>
      </c>
      <c r="B8" s="6" t="s">
        <v>357</v>
      </c>
      <c r="C8" s="6" t="s">
        <v>358</v>
      </c>
      <c r="D8" s="31" t="s">
        <v>359</v>
      </c>
      <c r="E8" s="32">
        <f>2*3</f>
        <v>6</v>
      </c>
      <c r="F8" s="12" t="s">
        <v>351</v>
      </c>
      <c r="G8" s="12" t="s">
        <v>351</v>
      </c>
    </row>
    <row r="9" spans="1:7" x14ac:dyDescent="0.3">
      <c r="A9" s="8" t="s">
        <v>19</v>
      </c>
      <c r="B9" s="6" t="s">
        <v>360</v>
      </c>
      <c r="C9" s="6" t="s">
        <v>353</v>
      </c>
      <c r="D9" s="31" t="s">
        <v>354</v>
      </c>
      <c r="E9" s="32">
        <f>3*3</f>
        <v>9</v>
      </c>
      <c r="F9" s="12" t="s">
        <v>351</v>
      </c>
      <c r="G9" s="12" t="s">
        <v>351</v>
      </c>
    </row>
    <row r="11" spans="1:7" x14ac:dyDescent="0.3">
      <c r="A11" s="2" t="s">
        <v>361</v>
      </c>
    </row>
    <row r="12" spans="1:7" x14ac:dyDescent="0.3">
      <c r="A12" s="2" t="s">
        <v>362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2" width="120" customWidth="1"/>
  </cols>
  <sheetData>
    <row r="1" spans="1:2" ht="17.399999999999999" x14ac:dyDescent="0.3">
      <c r="A1" s="1" t="s">
        <v>363</v>
      </c>
    </row>
    <row r="3" spans="1:2" x14ac:dyDescent="0.3">
      <c r="A3" s="5" t="s">
        <v>364</v>
      </c>
      <c r="B3" s="5" t="s">
        <v>365</v>
      </c>
    </row>
    <row r="4" spans="1:2" ht="30" customHeight="1" x14ac:dyDescent="0.3">
      <c r="A4" s="33" t="s">
        <v>189</v>
      </c>
      <c r="B4" s="34" t="s">
        <v>366</v>
      </c>
    </row>
    <row r="5" spans="1:2" ht="30" customHeight="1" x14ac:dyDescent="0.3">
      <c r="A5" s="33" t="s">
        <v>367</v>
      </c>
      <c r="B5" s="34" t="s">
        <v>368</v>
      </c>
    </row>
    <row r="6" spans="1:2" ht="15" customHeight="1" x14ac:dyDescent="0.3">
      <c r="A6" s="33" t="s">
        <v>369</v>
      </c>
      <c r="B6" s="34" t="s">
        <v>370</v>
      </c>
    </row>
    <row r="7" spans="1:2" ht="30" customHeight="1" x14ac:dyDescent="0.3">
      <c r="A7" s="33" t="s">
        <v>371</v>
      </c>
      <c r="B7" s="34" t="s">
        <v>372</v>
      </c>
    </row>
    <row r="8" spans="1:2" ht="45" customHeight="1" x14ac:dyDescent="0.3">
      <c r="A8" s="33" t="s">
        <v>373</v>
      </c>
      <c r="B8" s="34" t="s">
        <v>374</v>
      </c>
    </row>
    <row r="9" spans="1:2" ht="30" customHeight="1" x14ac:dyDescent="0.3">
      <c r="A9" s="33" t="s">
        <v>375</v>
      </c>
      <c r="B9" s="34" t="s">
        <v>376</v>
      </c>
    </row>
    <row r="10" spans="1:2" ht="15" customHeight="1" x14ac:dyDescent="0.3">
      <c r="A10" s="33" t="s">
        <v>377</v>
      </c>
      <c r="B10" s="34" t="s">
        <v>378</v>
      </c>
    </row>
    <row r="11" spans="1:2" ht="30" customHeight="1" x14ac:dyDescent="0.3">
      <c r="A11" s="33" t="s">
        <v>379</v>
      </c>
      <c r="B11" s="34" t="s">
        <v>380</v>
      </c>
    </row>
    <row r="12" spans="1:2" ht="30" customHeight="1" x14ac:dyDescent="0.3">
      <c r="A12" s="33" t="s">
        <v>121</v>
      </c>
      <c r="B12" s="34" t="s">
        <v>381</v>
      </c>
    </row>
    <row r="13" spans="1:2" ht="15" customHeight="1" x14ac:dyDescent="0.3">
      <c r="A13" s="33" t="s">
        <v>382</v>
      </c>
      <c r="B13" s="34" t="s">
        <v>383</v>
      </c>
    </row>
    <row r="14" spans="1:2" ht="15" customHeight="1" x14ac:dyDescent="0.3">
      <c r="A14" s="33" t="s">
        <v>384</v>
      </c>
      <c r="B14" s="34" t="s">
        <v>385</v>
      </c>
    </row>
    <row r="15" spans="1:2" ht="45" customHeight="1" x14ac:dyDescent="0.3">
      <c r="A15" s="33" t="s">
        <v>386</v>
      </c>
      <c r="B15" s="34" t="s">
        <v>387</v>
      </c>
    </row>
    <row r="16" spans="1:2" ht="60" customHeight="1" x14ac:dyDescent="0.3">
      <c r="A16" s="33" t="s">
        <v>388</v>
      </c>
      <c r="B16" s="34" t="s">
        <v>389</v>
      </c>
    </row>
    <row r="17" spans="1:2" ht="75" customHeight="1" x14ac:dyDescent="0.3">
      <c r="A17" s="33" t="s">
        <v>390</v>
      </c>
      <c r="B17" s="34" t="s">
        <v>391</v>
      </c>
    </row>
    <row r="18" spans="1:2" ht="75" customHeight="1" x14ac:dyDescent="0.3">
      <c r="A18" s="33" t="s">
        <v>392</v>
      </c>
      <c r="B18" s="34" t="s">
        <v>393</v>
      </c>
    </row>
    <row r="19" spans="1:2" ht="60" customHeight="1" x14ac:dyDescent="0.3">
      <c r="A19" s="33" t="s">
        <v>394</v>
      </c>
      <c r="B19" s="34" t="s">
        <v>395</v>
      </c>
    </row>
    <row r="20" spans="1:2" ht="45" customHeight="1" x14ac:dyDescent="0.3">
      <c r="A20" s="33" t="s">
        <v>396</v>
      </c>
      <c r="B20" s="34" t="s">
        <v>397</v>
      </c>
    </row>
    <row r="21" spans="1:2" ht="30" customHeight="1" x14ac:dyDescent="0.3">
      <c r="A21" s="33" t="s">
        <v>398</v>
      </c>
      <c r="B21" s="34" t="s">
        <v>399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"/>
  <sheetViews>
    <sheetView showGridLines="0" workbookViewId="0"/>
  </sheetViews>
  <sheetFormatPr baseColWidth="10" defaultColWidth="8.88671875" defaultRowHeight="14.4" x14ac:dyDescent="0.3"/>
  <sheetData>
    <row r="1" spans="1:1" ht="17.399999999999999" x14ac:dyDescent="0.3">
      <c r="A1" s="1" t="s">
        <v>400</v>
      </c>
    </row>
    <row r="2" spans="1:1" x14ac:dyDescent="0.3">
      <c r="A2" s="2" t="s">
        <v>401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Resumen</vt:lpstr>
      <vt:lpstr>Temperatura</vt:lpstr>
      <vt:lpstr>Precipitación</vt:lpstr>
      <vt:lpstr>Serie temperatura</vt:lpstr>
      <vt:lpstr>Serie precipitación</vt:lpstr>
      <vt:lpstr>Ciclo estacional</vt:lpstr>
      <vt:lpstr>Comparación obs</vt:lpstr>
      <vt:lpstr>Proyección ajustada</vt:lpstr>
      <vt:lpstr>Proy. ajustada mensual</vt:lpstr>
      <vt:lpstr>Sensibilidad precip.</vt:lpstr>
      <vt:lpstr>ENSO (ONI)</vt:lpstr>
      <vt:lpstr>WRF</vt:lpstr>
      <vt:lpstr>Zonas</vt:lpstr>
      <vt:lpstr>Línea base</vt:lpstr>
      <vt:lpstr>Modelos</vt:lpstr>
      <vt:lpstr>Metodología</vt:lpstr>
      <vt:lpstr>Figuras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2026-10-02T00:34:22Z</dcterms:created>
  <dcterms:modified xsi:type="dcterms:W3CDTF">2026-10-02T00:34:32Z</dcterms:modified>
</cp:coreProperties>
</file>