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1\"/>
    </mc:Choice>
  </mc:AlternateContent>
  <xr:revisionPtr revIDLastSave="0" documentId="13_ncr:1_{AAD6B729-6163-4F31-9A3D-FC2025AD29AD}" xr6:coauthVersionLast="47" xr6:coauthVersionMax="47" xr10:uidLastSave="{00000000-0000-0000-0000-000000000000}"/>
  <bookViews>
    <workbookView xWindow="585" yWindow="-15705" windowWidth="17280" windowHeight="8970" xr2:uid="{51824C39-28A2-4DE4-BA25-BFC90F389E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" i="1" l="1"/>
  <c r="AD2" i="1"/>
  <c r="Z3" i="1"/>
  <c r="V4" i="1" s="1"/>
  <c r="Y3" i="1"/>
  <c r="L2" i="1"/>
  <c r="N2" i="1"/>
  <c r="M2" i="1"/>
  <c r="I2" i="1"/>
  <c r="F76" i="1"/>
  <c r="F66" i="1"/>
  <c r="F56" i="1"/>
  <c r="F46" i="1"/>
  <c r="F36" i="1"/>
  <c r="F2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6" i="1"/>
  <c r="E11" i="1"/>
  <c r="D11" i="1"/>
  <c r="F8" i="1"/>
  <c r="D8" i="1"/>
  <c r="F3" i="1"/>
  <c r="F4" i="1"/>
  <c r="F5" i="1"/>
  <c r="F6" i="1"/>
  <c r="F7" i="1"/>
  <c r="F2" i="1"/>
  <c r="D2" i="1"/>
  <c r="D3" i="1"/>
  <c r="D4" i="1"/>
  <c r="D5" i="1"/>
  <c r="D6" i="1"/>
  <c r="D7" i="1"/>
  <c r="U4" i="1" l="1"/>
  <c r="J2" i="1"/>
  <c r="Y4" i="1" l="1"/>
  <c r="Z4" i="1" s="1"/>
  <c r="V5" i="1" s="1"/>
  <c r="U5" i="1" l="1"/>
  <c r="Y5" i="1" l="1"/>
  <c r="Z5" i="1" s="1"/>
  <c r="V6" i="1" s="1"/>
  <c r="U6" i="1" l="1"/>
  <c r="Y6" i="1" l="1"/>
  <c r="Z6" i="1" s="1"/>
  <c r="V7" i="1" s="1"/>
  <c r="U7" i="1"/>
  <c r="Y7" i="1" l="1"/>
  <c r="Z7" i="1" s="1"/>
  <c r="U8" i="1"/>
  <c r="V8" i="1"/>
  <c r="Y8" i="1" l="1"/>
  <c r="Z8" i="1" s="1"/>
  <c r="V9" i="1" s="1"/>
  <c r="U9" i="1" l="1"/>
  <c r="Y9" i="1" l="1"/>
  <c r="Z9" i="1" s="1"/>
  <c r="V10" i="1" s="1"/>
  <c r="U10" i="1" l="1"/>
  <c r="Y10" i="1" l="1"/>
  <c r="Z10" i="1" s="1"/>
  <c r="V11" i="1" s="1"/>
  <c r="U11" i="1"/>
  <c r="Y11" i="1" l="1"/>
  <c r="Z11" i="1" s="1"/>
  <c r="U12" i="1" s="1"/>
  <c r="V12" i="1" l="1"/>
  <c r="Y12" i="1" l="1"/>
  <c r="Z12" i="1" s="1"/>
  <c r="U13" i="1" s="1"/>
  <c r="V13" i="1" l="1"/>
  <c r="Y13" i="1" l="1"/>
  <c r="Z13" i="1" s="1"/>
  <c r="U14" i="1" s="1"/>
  <c r="V14" i="1" l="1"/>
  <c r="Y14" i="1" l="1"/>
  <c r="Z14" i="1" s="1"/>
  <c r="U15" i="1" s="1"/>
  <c r="V15" i="1" l="1"/>
  <c r="Y15" i="1" s="1"/>
  <c r="Z15" i="1" s="1"/>
  <c r="U16" i="1" s="1"/>
  <c r="V16" i="1" l="1"/>
  <c r="Y16" i="1" l="1"/>
  <c r="Z16" i="1" s="1"/>
  <c r="U17" i="1" s="1"/>
  <c r="V17" i="1" l="1"/>
  <c r="Y17" i="1" l="1"/>
  <c r="Z17" i="1" s="1"/>
  <c r="U18" i="1" s="1"/>
  <c r="V18" i="1" l="1"/>
  <c r="Y18" i="1" l="1"/>
  <c r="Z18" i="1" s="1"/>
  <c r="U19" i="1" s="1"/>
  <c r="V19" i="1" l="1"/>
  <c r="Y19" i="1" l="1"/>
  <c r="Z19" i="1" s="1"/>
  <c r="U20" i="1" s="1"/>
  <c r="V20" i="1" l="1"/>
  <c r="Y20" i="1" l="1"/>
  <c r="Z20" i="1" s="1"/>
  <c r="U21" i="1" s="1"/>
  <c r="V21" i="1" l="1"/>
  <c r="Y21" i="1" s="1"/>
  <c r="Z21" i="1" s="1"/>
  <c r="U22" i="1" s="1"/>
  <c r="V22" i="1" l="1"/>
  <c r="Y22" i="1" s="1"/>
  <c r="Z22" i="1" s="1"/>
  <c r="U23" i="1" s="1"/>
  <c r="V23" i="1" l="1"/>
  <c r="Y23" i="1" l="1"/>
  <c r="Z23" i="1" s="1"/>
  <c r="U24" i="1" s="1"/>
  <c r="V24" i="1" l="1"/>
  <c r="Y24" i="1" l="1"/>
  <c r="Z24" i="1" s="1"/>
  <c r="U25" i="1" s="1"/>
  <c r="V25" i="1" l="1"/>
  <c r="Y25" i="1" l="1"/>
  <c r="Z25" i="1" s="1"/>
  <c r="U26" i="1" s="1"/>
  <c r="V26" i="1" l="1"/>
  <c r="Y26" i="1" l="1"/>
  <c r="Z26" i="1" s="1"/>
  <c r="U27" i="1" s="1"/>
  <c r="AD28" i="1" l="1"/>
  <c r="AD73" i="1"/>
  <c r="AD65" i="1"/>
  <c r="AD64" i="1"/>
  <c r="AD56" i="1"/>
  <c r="AD18" i="1"/>
  <c r="AD10" i="1"/>
  <c r="AH4" i="1"/>
  <c r="AI4" i="1" s="1"/>
  <c r="AD55" i="1"/>
  <c r="AD47" i="1"/>
  <c r="AD45" i="1"/>
  <c r="AD37" i="1"/>
  <c r="AD23" i="1"/>
  <c r="AD78" i="1"/>
  <c r="AD70" i="1"/>
  <c r="AD62" i="1"/>
  <c r="AD16" i="1"/>
  <c r="AD8" i="1"/>
  <c r="AH5" i="1"/>
  <c r="AI5" i="1" s="1"/>
  <c r="AH2" i="1"/>
  <c r="AI2" i="1" s="1"/>
  <c r="AD61" i="1"/>
  <c r="AD53" i="1"/>
  <c r="AD43" i="1"/>
  <c r="AD35" i="1"/>
  <c r="AD76" i="1"/>
  <c r="AD68" i="1"/>
  <c r="AD60" i="1"/>
  <c r="AD52" i="1"/>
  <c r="AD14" i="1"/>
  <c r="AD6" i="1"/>
  <c r="AH6" i="1"/>
  <c r="AI6" i="1" s="1"/>
  <c r="AD41" i="1"/>
  <c r="AD33" i="1"/>
  <c r="AD25" i="1"/>
  <c r="AD17" i="1"/>
  <c r="V27" i="1"/>
  <c r="AD66" i="1" s="1"/>
  <c r="AD36" i="1" l="1"/>
  <c r="AD72" i="1"/>
  <c r="AD81" i="1"/>
  <c r="AD44" i="1"/>
  <c r="AD80" i="1"/>
  <c r="AH3" i="1"/>
  <c r="AI3" i="1" s="1"/>
  <c r="AJ2" i="1" s="1"/>
  <c r="AK2" i="1" s="1"/>
  <c r="AD50" i="1"/>
  <c r="AD22" i="1"/>
  <c r="AD3" i="1"/>
  <c r="AD69" i="1"/>
  <c r="AD24" i="1"/>
  <c r="AD5" i="1"/>
  <c r="AD63" i="1"/>
  <c r="AD26" i="1"/>
  <c r="AD31" i="1"/>
  <c r="AH7" i="1"/>
  <c r="AI7" i="1" s="1"/>
  <c r="AD58" i="1"/>
  <c r="AD51" i="1"/>
  <c r="AD59" i="1"/>
  <c r="AD30" i="1"/>
  <c r="AD11" i="1"/>
  <c r="AD77" i="1"/>
  <c r="AD32" i="1"/>
  <c r="AD13" i="1"/>
  <c r="AD71" i="1"/>
  <c r="AD34" i="1"/>
  <c r="AD39" i="1"/>
  <c r="AD4" i="1"/>
  <c r="AD67" i="1"/>
  <c r="AD38" i="1"/>
  <c r="AD19" i="1"/>
  <c r="Y27" i="1"/>
  <c r="Z27" i="1" s="1"/>
  <c r="U28" i="1" s="1"/>
  <c r="AD40" i="1"/>
  <c r="AD21" i="1"/>
  <c r="AD79" i="1"/>
  <c r="AD42" i="1"/>
  <c r="AD49" i="1"/>
  <c r="AD12" i="1"/>
  <c r="AD74" i="1"/>
  <c r="AD9" i="1"/>
  <c r="AD75" i="1"/>
  <c r="AD46" i="1"/>
  <c r="AD27" i="1"/>
  <c r="AD7" i="1"/>
  <c r="AD54" i="1"/>
  <c r="AD29" i="1"/>
  <c r="AD15" i="1"/>
  <c r="AD48" i="1"/>
  <c r="AD57" i="1"/>
  <c r="AD20" i="1"/>
  <c r="AD82" i="1"/>
  <c r="V28" i="1" l="1"/>
  <c r="Y28" i="1" s="1"/>
  <c r="Z28" i="1" s="1"/>
  <c r="U29" i="1" s="1"/>
  <c r="V29" i="1" l="1"/>
  <c r="Y29" i="1" l="1"/>
  <c r="Z29" i="1" s="1"/>
  <c r="U30" i="1" s="1"/>
  <c r="V30" i="1" l="1"/>
  <c r="Y30" i="1" l="1"/>
  <c r="Z30" i="1" s="1"/>
  <c r="U31" i="1" s="1"/>
  <c r="V31" i="1" l="1"/>
  <c r="Y31" i="1" l="1"/>
  <c r="Z31" i="1" s="1"/>
  <c r="U32" i="1" s="1"/>
  <c r="V32" i="1" l="1"/>
  <c r="Y32" i="1" l="1"/>
  <c r="Z32" i="1" s="1"/>
  <c r="U33" i="1" s="1"/>
  <c r="V33" i="1" l="1"/>
  <c r="Y33" i="1" s="1"/>
  <c r="Z33" i="1" s="1"/>
  <c r="U34" i="1" s="1"/>
  <c r="V34" i="1" l="1"/>
  <c r="Y34" i="1" l="1"/>
  <c r="Z34" i="1" s="1"/>
  <c r="U35" i="1" s="1"/>
  <c r="V35" i="1" l="1"/>
  <c r="Y35" i="1" l="1"/>
  <c r="Z35" i="1" s="1"/>
  <c r="U36" i="1" s="1"/>
  <c r="V36" i="1" l="1"/>
  <c r="Y36" i="1" s="1"/>
  <c r="Z36" i="1" s="1"/>
  <c r="U37" i="1" s="1"/>
  <c r="V37" i="1" l="1"/>
  <c r="Y37" i="1" l="1"/>
  <c r="Z37" i="1" s="1"/>
  <c r="U38" i="1" s="1"/>
  <c r="V38" i="1" l="1"/>
  <c r="Y38" i="1" s="1"/>
  <c r="Z38" i="1" s="1"/>
  <c r="U39" i="1" s="1"/>
  <c r="V39" i="1" l="1"/>
  <c r="Y39" i="1" l="1"/>
  <c r="Z39" i="1" s="1"/>
  <c r="U40" i="1" s="1"/>
  <c r="V40" i="1" l="1"/>
  <c r="Y40" i="1" l="1"/>
  <c r="Z40" i="1" s="1"/>
  <c r="U41" i="1" s="1"/>
  <c r="V41" i="1" l="1"/>
  <c r="Y41" i="1" l="1"/>
  <c r="Z41" i="1" s="1"/>
  <c r="U42" i="1" s="1"/>
  <c r="V42" i="1" l="1"/>
  <c r="Y42" i="1" l="1"/>
  <c r="Z42" i="1" s="1"/>
  <c r="U43" i="1" s="1"/>
  <c r="V43" i="1" l="1"/>
  <c r="Y43" i="1" l="1"/>
  <c r="Z43" i="1" s="1"/>
  <c r="U44" i="1" s="1"/>
  <c r="V44" i="1" l="1"/>
  <c r="Y44" i="1" s="1"/>
  <c r="Z44" i="1" s="1"/>
  <c r="U45" i="1" s="1"/>
  <c r="V45" i="1" l="1"/>
  <c r="Y45" i="1" l="1"/>
  <c r="Z45" i="1" s="1"/>
  <c r="U46" i="1" s="1"/>
  <c r="V46" i="1" l="1"/>
  <c r="Y46" i="1" l="1"/>
  <c r="Z46" i="1" s="1"/>
  <c r="U47" i="1" s="1"/>
  <c r="V47" i="1" l="1"/>
  <c r="Y47" i="1" l="1"/>
  <c r="Z47" i="1" s="1"/>
  <c r="U48" i="1" s="1"/>
  <c r="V48" i="1" l="1"/>
  <c r="A29" i="1"/>
  <c r="A28" i="1"/>
  <c r="A27" i="1"/>
  <c r="A26" i="1"/>
  <c r="A25" i="1"/>
  <c r="A24" i="1"/>
  <c r="A17" i="1"/>
  <c r="A18" i="1"/>
  <c r="A19" i="1"/>
  <c r="A20" i="1"/>
  <c r="A21" i="1"/>
  <c r="A16" i="1"/>
  <c r="B11" i="1"/>
  <c r="A11" i="1"/>
  <c r="Y48" i="1" l="1"/>
  <c r="Z48" i="1" s="1"/>
  <c r="U49" i="1" s="1"/>
  <c r="V49" i="1" l="1"/>
  <c r="Y49" i="1" l="1"/>
  <c r="Z49" i="1" s="1"/>
  <c r="U50" i="1" s="1"/>
  <c r="V50" i="1" l="1"/>
  <c r="Y50" i="1" l="1"/>
  <c r="Z50" i="1" s="1"/>
  <c r="U51" i="1" s="1"/>
  <c r="V51" i="1" l="1"/>
  <c r="Y51" i="1" l="1"/>
  <c r="Z51" i="1" s="1"/>
  <c r="U52" i="1" s="1"/>
  <c r="V52" i="1" l="1"/>
  <c r="Y52" i="1" l="1"/>
  <c r="Z52" i="1" s="1"/>
  <c r="U53" i="1" s="1"/>
  <c r="V53" i="1" l="1"/>
  <c r="Y53" i="1" l="1"/>
  <c r="Z53" i="1" s="1"/>
  <c r="U54" i="1" s="1"/>
  <c r="V54" i="1" l="1"/>
  <c r="V55" i="1" l="1"/>
  <c r="Y54" i="1"/>
  <c r="Z54" i="1" s="1"/>
  <c r="U55" i="1" s="1"/>
  <c r="Y55" i="1" l="1"/>
  <c r="Z55" i="1" s="1"/>
  <c r="V56" i="1" s="1"/>
  <c r="U56" i="1" l="1"/>
  <c r="Y56" i="1" l="1"/>
  <c r="Z56" i="1" s="1"/>
  <c r="V57" i="1" s="1"/>
  <c r="U57" i="1"/>
  <c r="Y57" i="1" l="1"/>
  <c r="Z57" i="1" s="1"/>
  <c r="U58" i="1" s="1"/>
  <c r="V58" i="1"/>
  <c r="Y58" i="1" l="1"/>
  <c r="Z58" i="1" s="1"/>
  <c r="U59" i="1" s="1"/>
  <c r="V59" i="1" l="1"/>
  <c r="Y59" i="1" l="1"/>
  <c r="Z59" i="1" s="1"/>
  <c r="U60" i="1" s="1"/>
  <c r="V60" i="1" l="1"/>
  <c r="Y60" i="1" l="1"/>
  <c r="Z60" i="1" s="1"/>
  <c r="U61" i="1" s="1"/>
  <c r="V61" i="1" l="1"/>
  <c r="Y61" i="1" l="1"/>
  <c r="Z61" i="1" s="1"/>
  <c r="U62" i="1" s="1"/>
  <c r="V62" i="1" l="1"/>
  <c r="Y62" i="1" l="1"/>
  <c r="Z62" i="1" s="1"/>
  <c r="U63" i="1" s="1"/>
  <c r="V63" i="1" l="1"/>
  <c r="Y63" i="1" l="1"/>
  <c r="Z63" i="1" s="1"/>
  <c r="U64" i="1" s="1"/>
  <c r="V64" i="1" l="1"/>
  <c r="Y64" i="1" l="1"/>
  <c r="Z64" i="1" s="1"/>
  <c r="U65" i="1" s="1"/>
  <c r="V65" i="1" l="1"/>
  <c r="Y65" i="1" l="1"/>
  <c r="Z65" i="1" s="1"/>
  <c r="U66" i="1" s="1"/>
  <c r="V66" i="1" l="1"/>
  <c r="Y66" i="1" l="1"/>
  <c r="Z66" i="1" s="1"/>
  <c r="U67" i="1" s="1"/>
  <c r="V67" i="1" l="1"/>
  <c r="Y67" i="1" l="1"/>
  <c r="Z67" i="1" s="1"/>
  <c r="U68" i="1" s="1"/>
  <c r="V68" i="1" l="1"/>
  <c r="Y68" i="1" l="1"/>
  <c r="Z68" i="1" s="1"/>
  <c r="U69" i="1" s="1"/>
  <c r="V69" i="1" l="1"/>
  <c r="Y69" i="1" l="1"/>
  <c r="Z69" i="1" s="1"/>
  <c r="U70" i="1" s="1"/>
  <c r="V70" i="1" l="1"/>
  <c r="Y70" i="1" l="1"/>
  <c r="Z70" i="1" s="1"/>
  <c r="U71" i="1" s="1"/>
  <c r="V71" i="1" l="1"/>
  <c r="Y71" i="1" l="1"/>
  <c r="Z71" i="1" s="1"/>
  <c r="U72" i="1" s="1"/>
  <c r="V72" i="1" l="1"/>
  <c r="Y72" i="1" l="1"/>
  <c r="Z72" i="1" s="1"/>
  <c r="U73" i="1" s="1"/>
  <c r="V73" i="1" l="1"/>
  <c r="Y73" i="1" l="1"/>
  <c r="Z73" i="1" s="1"/>
  <c r="U74" i="1" s="1"/>
  <c r="V74" i="1" l="1"/>
  <c r="Y74" i="1" l="1"/>
  <c r="Z74" i="1" s="1"/>
  <c r="U75" i="1" s="1"/>
  <c r="V75" i="1" l="1"/>
  <c r="AH14" i="1" s="1"/>
  <c r="AI14" i="1" s="1"/>
  <c r="AI13" i="1" l="1"/>
  <c r="AH12" i="1"/>
  <c r="AI12" i="1" s="1"/>
  <c r="AH11" i="1"/>
  <c r="AI11" i="1" s="1"/>
  <c r="AH15" i="1"/>
  <c r="AI15" i="1" s="1"/>
  <c r="AH10" i="1"/>
  <c r="AI10" i="1" s="1"/>
  <c r="AJ10" i="1" l="1"/>
  <c r="AK10" i="1" s="1"/>
</calcChain>
</file>

<file path=xl/sharedStrings.xml><?xml version="1.0" encoding="utf-8"?>
<sst xmlns="http://schemas.openxmlformats.org/spreadsheetml/2006/main" count="45" uniqueCount="34">
  <si>
    <t>x</t>
  </si>
  <si>
    <t>y</t>
  </si>
  <si>
    <t>Medias</t>
  </si>
  <si>
    <t>"-(xi - media(x))"</t>
  </si>
  <si>
    <t>(y - media(y))</t>
  </si>
  <si>
    <t>(xi - media (x))*(yi -media(y))</t>
  </si>
  <si>
    <t>(xi - media (x))^2</t>
  </si>
  <si>
    <t>Sumatoria</t>
  </si>
  <si>
    <t>B1</t>
  </si>
  <si>
    <t>B0</t>
  </si>
  <si>
    <t>Prediccion</t>
  </si>
  <si>
    <t>RMSE</t>
  </si>
  <si>
    <t>(pi -yi)^2</t>
  </si>
  <si>
    <t>(pi-yi)^2</t>
  </si>
  <si>
    <t>X</t>
  </si>
  <si>
    <t>Sumatoria (pi-yi)^2</t>
  </si>
  <si>
    <t>B1 Correlacion</t>
  </si>
  <si>
    <t>STDEV X</t>
  </si>
  <si>
    <t>STDEV Y</t>
  </si>
  <si>
    <t>Es igual al otro</t>
  </si>
  <si>
    <t>Y</t>
  </si>
  <si>
    <t>prediccion</t>
  </si>
  <si>
    <t>pred Y</t>
  </si>
  <si>
    <t>error</t>
  </si>
  <si>
    <t>alpha</t>
  </si>
  <si>
    <t>suma:</t>
  </si>
  <si>
    <t>RMSE:</t>
  </si>
  <si>
    <t>24 iteraciones</t>
  </si>
  <si>
    <t>48 iteraciones</t>
  </si>
  <si>
    <t>72 iteraciones</t>
  </si>
  <si>
    <t>Desenso de gradiente</t>
  </si>
  <si>
    <t>24 Iteraciones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</si>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</sst>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/>
    <xf numFmtId="0" fontId="0" fillId="4" borderId="0" xfId="0" applyFill="1" applyBorder="1"/>
    <xf numFmtId="0" fontId="0" fillId="0" borderId="3" xfId="0" applyBorder="1"/>
    <xf numFmtId="0" fontId="0" fillId="5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C-45FE-82D2-671B9D13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Hoja1!$E$15</c:f>
              <c:strCache>
                <c:ptCount val="1"/>
                <c:pt idx="0">
                  <c:v>Prediccion</c:v>
                </c:pt>
              </c:strCache>
            </c:strRef>
          </c:tx>
          <c:xVal>
            <c:numRef>
              <c:f>Hoja1!$D$16:$D$95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</c:numCache>
            </c:numRef>
          </c:xVal>
          <c:yVal>
            <c:numRef>
              <c:f>Hoja1!$E$16:$E$95</c:f>
              <c:numCache>
                <c:formatCode>General</c:formatCode>
                <c:ptCount val="80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69-4809-B88D-C5EA8D2FB387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69-4809-B88D-C5EA8D2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</a:t>
            </a:r>
            <a:r>
              <a:rPr lang="en-US" baseline="0"/>
              <a:t> con ajuste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1"/>
          <c:order val="0"/>
          <c:xVal>
            <c:numRef>
              <c:f>Hoja1!$AC$2:$AC$82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Hoja1!$AD$2:$AD$82</c:f>
              <c:numCache>
                <c:formatCode>General</c:formatCode>
                <c:ptCount val="81"/>
                <c:pt idx="0">
                  <c:v>0.21781190112168286</c:v>
                </c:pt>
                <c:pt idx="1">
                  <c:v>0.28163163686917714</c:v>
                </c:pt>
                <c:pt idx="2">
                  <c:v>0.34545137261667136</c:v>
                </c:pt>
                <c:pt idx="3">
                  <c:v>0.40927110836416569</c:v>
                </c:pt>
                <c:pt idx="4">
                  <c:v>0.47309084411165991</c:v>
                </c:pt>
                <c:pt idx="5">
                  <c:v>0.53691057985915425</c:v>
                </c:pt>
                <c:pt idx="6">
                  <c:v>0.60073031560664858</c:v>
                </c:pt>
                <c:pt idx="7">
                  <c:v>0.66455005135414269</c:v>
                </c:pt>
                <c:pt idx="8">
                  <c:v>0.72836978710163702</c:v>
                </c:pt>
                <c:pt idx="9">
                  <c:v>0.79218952284913136</c:v>
                </c:pt>
                <c:pt idx="10">
                  <c:v>0.85600925859662547</c:v>
                </c:pt>
                <c:pt idx="11">
                  <c:v>0.9198289943441198</c:v>
                </c:pt>
                <c:pt idx="12">
                  <c:v>0.98364873009161413</c:v>
                </c:pt>
                <c:pt idx="13">
                  <c:v>1.0474684658391082</c:v>
                </c:pt>
                <c:pt idx="14">
                  <c:v>1.1112882015866026</c:v>
                </c:pt>
                <c:pt idx="15">
                  <c:v>1.1751079373340969</c:v>
                </c:pt>
                <c:pt idx="16">
                  <c:v>1.238927673081591</c:v>
                </c:pt>
                <c:pt idx="17">
                  <c:v>1.3027474088290854</c:v>
                </c:pt>
                <c:pt idx="18">
                  <c:v>1.3665671445765797</c:v>
                </c:pt>
                <c:pt idx="19">
                  <c:v>1.4303868803240738</c:v>
                </c:pt>
                <c:pt idx="20">
                  <c:v>1.4942066160715681</c:v>
                </c:pt>
                <c:pt idx="21">
                  <c:v>1.5580263518190625</c:v>
                </c:pt>
                <c:pt idx="22">
                  <c:v>1.6218460875665568</c:v>
                </c:pt>
                <c:pt idx="23">
                  <c:v>1.6856658233140509</c:v>
                </c:pt>
                <c:pt idx="24">
                  <c:v>1.7494855590615452</c:v>
                </c:pt>
                <c:pt idx="25">
                  <c:v>1.8133052948090396</c:v>
                </c:pt>
                <c:pt idx="26">
                  <c:v>1.8771250305565337</c:v>
                </c:pt>
                <c:pt idx="27">
                  <c:v>1.940944766304028</c:v>
                </c:pt>
                <c:pt idx="28">
                  <c:v>2.0047645020515223</c:v>
                </c:pt>
                <c:pt idx="29">
                  <c:v>2.0685842377990165</c:v>
                </c:pt>
                <c:pt idx="30">
                  <c:v>2.132403973546511</c:v>
                </c:pt>
                <c:pt idx="31">
                  <c:v>2.1962237092940051</c:v>
                </c:pt>
                <c:pt idx="32">
                  <c:v>2.2600434450414992</c:v>
                </c:pt>
                <c:pt idx="33">
                  <c:v>2.3238631807889933</c:v>
                </c:pt>
                <c:pt idx="34">
                  <c:v>2.3876829165364879</c:v>
                </c:pt>
                <c:pt idx="35">
                  <c:v>2.451502652283982</c:v>
                </c:pt>
                <c:pt idx="36">
                  <c:v>2.5153223880314766</c:v>
                </c:pt>
                <c:pt idx="37">
                  <c:v>2.5791421237789707</c:v>
                </c:pt>
                <c:pt idx="38">
                  <c:v>2.6429618595264648</c:v>
                </c:pt>
                <c:pt idx="39">
                  <c:v>2.7067815952739593</c:v>
                </c:pt>
                <c:pt idx="40">
                  <c:v>2.7706013310214535</c:v>
                </c:pt>
                <c:pt idx="41">
                  <c:v>2.8344210667689476</c:v>
                </c:pt>
                <c:pt idx="42">
                  <c:v>2.8982408025164421</c:v>
                </c:pt>
                <c:pt idx="43">
                  <c:v>2.9620605382639362</c:v>
                </c:pt>
                <c:pt idx="44">
                  <c:v>3.0258802740114308</c:v>
                </c:pt>
                <c:pt idx="45">
                  <c:v>3.0897000097589249</c:v>
                </c:pt>
                <c:pt idx="46">
                  <c:v>3.153519745506419</c:v>
                </c:pt>
                <c:pt idx="47">
                  <c:v>3.2173394812539136</c:v>
                </c:pt>
                <c:pt idx="48">
                  <c:v>3.2811592170014077</c:v>
                </c:pt>
                <c:pt idx="49">
                  <c:v>3.3449789527489022</c:v>
                </c:pt>
                <c:pt idx="50">
                  <c:v>3.4087986884963963</c:v>
                </c:pt>
                <c:pt idx="51">
                  <c:v>3.47261842424389</c:v>
                </c:pt>
                <c:pt idx="52">
                  <c:v>3.5364381599913846</c:v>
                </c:pt>
                <c:pt idx="53">
                  <c:v>3.6002578957388787</c:v>
                </c:pt>
                <c:pt idx="54">
                  <c:v>3.6640776314863732</c:v>
                </c:pt>
                <c:pt idx="55">
                  <c:v>3.7278973672338673</c:v>
                </c:pt>
                <c:pt idx="56">
                  <c:v>3.7917171029813614</c:v>
                </c:pt>
                <c:pt idx="57">
                  <c:v>3.855536838728856</c:v>
                </c:pt>
                <c:pt idx="58">
                  <c:v>3.9193565744763501</c:v>
                </c:pt>
                <c:pt idx="59">
                  <c:v>3.9831763102238447</c:v>
                </c:pt>
                <c:pt idx="60">
                  <c:v>4.0469960459713388</c:v>
                </c:pt>
                <c:pt idx="61">
                  <c:v>4.1108157817188333</c:v>
                </c:pt>
                <c:pt idx="62">
                  <c:v>4.1746355174663279</c:v>
                </c:pt>
                <c:pt idx="63">
                  <c:v>4.2384552532138215</c:v>
                </c:pt>
                <c:pt idx="64">
                  <c:v>4.3022749889613161</c:v>
                </c:pt>
                <c:pt idx="65">
                  <c:v>4.3660947247088107</c:v>
                </c:pt>
                <c:pt idx="66">
                  <c:v>4.4299144604563043</c:v>
                </c:pt>
                <c:pt idx="67">
                  <c:v>4.4937341962037989</c:v>
                </c:pt>
                <c:pt idx="68">
                  <c:v>4.5575539319512934</c:v>
                </c:pt>
                <c:pt idx="69">
                  <c:v>4.621373667698788</c:v>
                </c:pt>
                <c:pt idx="70">
                  <c:v>4.6851934034462817</c:v>
                </c:pt>
                <c:pt idx="71">
                  <c:v>4.7490131391937762</c:v>
                </c:pt>
                <c:pt idx="72">
                  <c:v>4.8128328749412708</c:v>
                </c:pt>
                <c:pt idx="73">
                  <c:v>4.8766526106887644</c:v>
                </c:pt>
                <c:pt idx="74">
                  <c:v>4.940472346436259</c:v>
                </c:pt>
                <c:pt idx="75">
                  <c:v>5.0042920821837535</c:v>
                </c:pt>
                <c:pt idx="76">
                  <c:v>5.0681118179312472</c:v>
                </c:pt>
                <c:pt idx="77">
                  <c:v>5.1319315536787418</c:v>
                </c:pt>
                <c:pt idx="78">
                  <c:v>5.1957512894262363</c:v>
                </c:pt>
                <c:pt idx="79">
                  <c:v>5.2595710251737309</c:v>
                </c:pt>
                <c:pt idx="80">
                  <c:v>5.3233907609212245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6-4378-9853-EE19CED4F6DD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6-4378-9853-EE19CED4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384258</xdr:colOff>
      <xdr:row>5</xdr:row>
      <xdr:rowOff>81086</xdr:rowOff>
    </xdr:from>
    <xdr:to>
      <xdr:col>15</xdr:col>
      <xdr:colOff>681438</xdr:colOff>
      <xdr:row>20</xdr:row>
      <xdr:rowOff>103945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D1B83-0B5B-4DF4-8A8C-BC2B76E9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24</xdr:row>
      <xdr:rowOff>170497</xdr:rowOff>
    </xdr:from>
    <xdr:to>
      <xdr:col>12</xdr:col>
      <xdr:colOff>17145</xdr:colOff>
      <xdr:row>40</xdr:row>
      <xdr:rowOff>31432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EFEC50-B1AB-4884-8BC2-A78DFB23E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294966</xdr:colOff>
      <xdr:row>25</xdr:row>
      <xdr:rowOff>7312</xdr:rowOff>
    </xdr:from>
    <xdr:to>
      <xdr:col>17</xdr:col>
      <xdr:colOff>636452</xdr:colOff>
      <xdr:row>40</xdr:row>
      <xdr:rowOff>4239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85DDB5-201C-446A-8044-6446A7E3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IA%201/Sobresito%20del%20te/portafolio_IA1-master/UT3%20-%20Algoritmos%20lineales/UT3_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S1" t="str">
            <v>Y</v>
          </cell>
        </row>
        <row r="2">
          <cell r="R2">
            <v>1</v>
          </cell>
          <cell r="S2">
            <v>1</v>
          </cell>
        </row>
        <row r="3">
          <cell r="R3">
            <v>3</v>
          </cell>
          <cell r="S3">
            <v>2</v>
          </cell>
        </row>
        <row r="4">
          <cell r="R4">
            <v>2</v>
          </cell>
          <cell r="S4">
            <v>3</v>
          </cell>
        </row>
        <row r="5">
          <cell r="R5">
            <v>4</v>
          </cell>
          <cell r="S5">
            <v>3</v>
          </cell>
        </row>
        <row r="6">
          <cell r="R6">
            <v>6</v>
          </cell>
          <cell r="S6">
            <v>2</v>
          </cell>
        </row>
        <row r="7">
          <cell r="R7">
            <v>5</v>
          </cell>
          <cell r="S7">
            <v>5</v>
          </cell>
        </row>
        <row r="30">
          <cell r="AC30">
            <v>0</v>
          </cell>
          <cell r="AD30">
            <v>0.21781190112168286</v>
          </cell>
        </row>
        <row r="31">
          <cell r="AC31">
            <v>0.1</v>
          </cell>
          <cell r="AD31">
            <v>0.28163163686917714</v>
          </cell>
        </row>
        <row r="32">
          <cell r="AC32">
            <v>0.2</v>
          </cell>
          <cell r="AD32">
            <v>0.34545137261667136</v>
          </cell>
        </row>
        <row r="33">
          <cell r="AC33">
            <v>0.30000000000000004</v>
          </cell>
          <cell r="AD33">
            <v>0.40927110836416569</v>
          </cell>
        </row>
        <row r="34">
          <cell r="AC34">
            <v>0.4</v>
          </cell>
          <cell r="AD34">
            <v>0.47309084411165991</v>
          </cell>
        </row>
        <row r="35">
          <cell r="AC35">
            <v>0.5</v>
          </cell>
          <cell r="AD35">
            <v>0.53691057985915425</v>
          </cell>
        </row>
        <row r="36">
          <cell r="AC36">
            <v>0.60000000000000009</v>
          </cell>
          <cell r="AD36">
            <v>0.60073031560664858</v>
          </cell>
        </row>
        <row r="37">
          <cell r="AC37">
            <v>0.70000000000000007</v>
          </cell>
          <cell r="AD37">
            <v>0.66455005135414269</v>
          </cell>
        </row>
        <row r="38">
          <cell r="AC38">
            <v>0.8</v>
          </cell>
          <cell r="AD38">
            <v>0.72836978710163702</v>
          </cell>
        </row>
        <row r="39">
          <cell r="AC39">
            <v>0.9</v>
          </cell>
          <cell r="AD39">
            <v>0.79218952284913136</v>
          </cell>
        </row>
        <row r="40">
          <cell r="AC40">
            <v>1</v>
          </cell>
          <cell r="AD40">
            <v>0.85600925859662547</v>
          </cell>
        </row>
        <row r="41">
          <cell r="AC41">
            <v>1.1000000000000001</v>
          </cell>
          <cell r="AD41">
            <v>0.9198289943441198</v>
          </cell>
        </row>
        <row r="42">
          <cell r="AC42">
            <v>1.2</v>
          </cell>
          <cell r="AD42">
            <v>0.98364873009161413</v>
          </cell>
        </row>
        <row r="43">
          <cell r="AC43">
            <v>1.3</v>
          </cell>
          <cell r="AD43">
            <v>1.0474684658391082</v>
          </cell>
        </row>
        <row r="44">
          <cell r="AC44">
            <v>1.4</v>
          </cell>
          <cell r="AD44">
            <v>1.1112882015866026</v>
          </cell>
        </row>
        <row r="45">
          <cell r="AC45">
            <v>1.5</v>
          </cell>
          <cell r="AD45">
            <v>1.1751079373340969</v>
          </cell>
        </row>
        <row r="46">
          <cell r="AC46">
            <v>1.6</v>
          </cell>
          <cell r="AD46">
            <v>1.238927673081591</v>
          </cell>
        </row>
        <row r="47">
          <cell r="AC47">
            <v>1.7</v>
          </cell>
          <cell r="AD47">
            <v>1.3027474088290854</v>
          </cell>
        </row>
        <row r="48">
          <cell r="AC48">
            <v>1.8</v>
          </cell>
          <cell r="AD48">
            <v>1.3665671445765797</v>
          </cell>
        </row>
        <row r="49">
          <cell r="AC49">
            <v>1.9</v>
          </cell>
          <cell r="AD49">
            <v>1.4303868803240738</v>
          </cell>
        </row>
        <row r="50">
          <cell r="AC50">
            <v>2</v>
          </cell>
          <cell r="AD50">
            <v>1.4942066160715681</v>
          </cell>
        </row>
        <row r="51">
          <cell r="AC51">
            <v>2.1</v>
          </cell>
          <cell r="AD51">
            <v>1.5580263518190625</v>
          </cell>
        </row>
        <row r="52">
          <cell r="AC52">
            <v>2.2000000000000002</v>
          </cell>
          <cell r="AD52">
            <v>1.6218460875665568</v>
          </cell>
        </row>
        <row r="53">
          <cell r="AC53">
            <v>2.2999999999999998</v>
          </cell>
          <cell r="AD53">
            <v>1.6856658233140509</v>
          </cell>
        </row>
        <row r="54">
          <cell r="AC54">
            <v>2.4</v>
          </cell>
          <cell r="AD54">
            <v>1.7494855590615452</v>
          </cell>
        </row>
        <row r="55">
          <cell r="AC55">
            <v>2.5</v>
          </cell>
          <cell r="AD55">
            <v>1.8133052948090396</v>
          </cell>
        </row>
        <row r="56">
          <cell r="AC56">
            <v>2.6</v>
          </cell>
          <cell r="AD56">
            <v>1.8771250305565337</v>
          </cell>
        </row>
        <row r="57">
          <cell r="AC57">
            <v>2.7</v>
          </cell>
          <cell r="AD57">
            <v>1.940944766304028</v>
          </cell>
        </row>
        <row r="58">
          <cell r="AC58">
            <v>2.8</v>
          </cell>
          <cell r="AD58">
            <v>2.0047645020515223</v>
          </cell>
        </row>
        <row r="59">
          <cell r="AC59">
            <v>2.9</v>
          </cell>
          <cell r="AD59">
            <v>2.0685842377990165</v>
          </cell>
        </row>
        <row r="60">
          <cell r="AC60">
            <v>3</v>
          </cell>
          <cell r="AD60">
            <v>2.132403973546511</v>
          </cell>
        </row>
        <row r="61">
          <cell r="AC61">
            <v>3.1</v>
          </cell>
          <cell r="AD61">
            <v>2.1962237092940051</v>
          </cell>
        </row>
        <row r="62">
          <cell r="AC62">
            <v>3.2</v>
          </cell>
          <cell r="AD62">
            <v>2.2600434450414992</v>
          </cell>
        </row>
        <row r="63">
          <cell r="AC63">
            <v>3.3</v>
          </cell>
          <cell r="AD63">
            <v>2.3238631807889933</v>
          </cell>
        </row>
        <row r="64">
          <cell r="AC64">
            <v>3.4</v>
          </cell>
          <cell r="AD64">
            <v>2.3876829165364879</v>
          </cell>
        </row>
        <row r="65">
          <cell r="AC65">
            <v>3.5</v>
          </cell>
          <cell r="AD65">
            <v>2.451502652283982</v>
          </cell>
        </row>
        <row r="66">
          <cell r="AC66">
            <v>3.6</v>
          </cell>
          <cell r="AD66">
            <v>2.5153223880314766</v>
          </cell>
        </row>
        <row r="67">
          <cell r="AC67">
            <v>3.7</v>
          </cell>
          <cell r="AD67">
            <v>2.5791421237789707</v>
          </cell>
        </row>
        <row r="68">
          <cell r="AC68">
            <v>3.8</v>
          </cell>
          <cell r="AD68">
            <v>2.6429618595264648</v>
          </cell>
        </row>
        <row r="69">
          <cell r="AC69">
            <v>3.9</v>
          </cell>
          <cell r="AD69">
            <v>2.7067815952739593</v>
          </cell>
        </row>
        <row r="70">
          <cell r="AC70">
            <v>4</v>
          </cell>
          <cell r="AD70">
            <v>2.7706013310214535</v>
          </cell>
        </row>
        <row r="71">
          <cell r="AC71">
            <v>4.0999999999999996</v>
          </cell>
          <cell r="AD71">
            <v>2.8344210667689476</v>
          </cell>
        </row>
        <row r="72">
          <cell r="AC72">
            <v>4.2</v>
          </cell>
          <cell r="AD72">
            <v>2.8982408025164421</v>
          </cell>
        </row>
        <row r="73">
          <cell r="AC73">
            <v>4.3</v>
          </cell>
          <cell r="AD73">
            <v>2.9620605382639362</v>
          </cell>
        </row>
        <row r="74">
          <cell r="AC74">
            <v>4.4000000000000004</v>
          </cell>
          <cell r="AD74">
            <v>3.0258802740114308</v>
          </cell>
        </row>
        <row r="75">
          <cell r="AC75">
            <v>4.5</v>
          </cell>
          <cell r="AD75">
            <v>3.0897000097589249</v>
          </cell>
        </row>
        <row r="76">
          <cell r="AC76">
            <v>4.5999999999999996</v>
          </cell>
          <cell r="AD76">
            <v>3.153519745506419</v>
          </cell>
        </row>
        <row r="77">
          <cell r="AC77">
            <v>4.7</v>
          </cell>
          <cell r="AD77">
            <v>3.2173394812539136</v>
          </cell>
        </row>
        <row r="78">
          <cell r="AC78">
            <v>4.8</v>
          </cell>
          <cell r="AD78">
            <v>3.2811592170014077</v>
          </cell>
        </row>
        <row r="79">
          <cell r="AC79">
            <v>4.9000000000000004</v>
          </cell>
          <cell r="AD79">
            <v>3.3449789527489022</v>
          </cell>
        </row>
        <row r="80">
          <cell r="AC80">
            <v>5</v>
          </cell>
          <cell r="AD80">
            <v>3.4087986884963963</v>
          </cell>
        </row>
        <row r="81">
          <cell r="AC81">
            <v>5.0999999999999996</v>
          </cell>
          <cell r="AD81">
            <v>3.47261842424389</v>
          </cell>
        </row>
        <row r="82">
          <cell r="AC82">
            <v>5.2</v>
          </cell>
          <cell r="AD82">
            <v>3.5364381599913846</v>
          </cell>
        </row>
        <row r="83">
          <cell r="AC83">
            <v>5.3</v>
          </cell>
          <cell r="AD83">
            <v>3.6002578957388787</v>
          </cell>
        </row>
        <row r="84">
          <cell r="AC84">
            <v>5.4</v>
          </cell>
          <cell r="AD84">
            <v>3.6640776314863732</v>
          </cell>
        </row>
        <row r="85">
          <cell r="AC85">
            <v>5.5</v>
          </cell>
          <cell r="AD85">
            <v>3.7278973672338673</v>
          </cell>
        </row>
        <row r="86">
          <cell r="AC86">
            <v>5.6</v>
          </cell>
          <cell r="AD86">
            <v>3.7917171029813614</v>
          </cell>
        </row>
        <row r="87">
          <cell r="AC87">
            <v>5.7</v>
          </cell>
          <cell r="AD87">
            <v>3.855536838728856</v>
          </cell>
        </row>
        <row r="88">
          <cell r="AC88">
            <v>5.8</v>
          </cell>
          <cell r="AD88">
            <v>3.9193565744763501</v>
          </cell>
        </row>
        <row r="89">
          <cell r="AC89">
            <v>5.9</v>
          </cell>
          <cell r="AD89">
            <v>3.9831763102238447</v>
          </cell>
        </row>
        <row r="90">
          <cell r="AC90">
            <v>6</v>
          </cell>
          <cell r="AD90">
            <v>4.0469960459713388</v>
          </cell>
        </row>
        <row r="91">
          <cell r="AC91">
            <v>6.1</v>
          </cell>
          <cell r="AD91">
            <v>4.1108157817188333</v>
          </cell>
        </row>
        <row r="92">
          <cell r="AC92">
            <v>6.2</v>
          </cell>
          <cell r="AD92">
            <v>4.1746355174663279</v>
          </cell>
        </row>
        <row r="93">
          <cell r="AC93">
            <v>6.3</v>
          </cell>
          <cell r="AD93">
            <v>4.2384552532138215</v>
          </cell>
        </row>
        <row r="94">
          <cell r="AC94">
            <v>6.4</v>
          </cell>
          <cell r="AD94">
            <v>4.3022749889613161</v>
          </cell>
        </row>
        <row r="95">
          <cell r="AC95">
            <v>6.5</v>
          </cell>
          <cell r="AD95">
            <v>4.3660947247088107</v>
          </cell>
        </row>
        <row r="96">
          <cell r="AC96">
            <v>6.6</v>
          </cell>
          <cell r="AD96">
            <v>4.4299144604563043</v>
          </cell>
        </row>
        <row r="97">
          <cell r="AC97">
            <v>6.7</v>
          </cell>
          <cell r="AD97">
            <v>4.4937341962037989</v>
          </cell>
        </row>
        <row r="98">
          <cell r="AC98">
            <v>6.8</v>
          </cell>
          <cell r="AD98">
            <v>4.5575539319512934</v>
          </cell>
        </row>
        <row r="99">
          <cell r="AC99">
            <v>6.9</v>
          </cell>
          <cell r="AD99">
            <v>4.621373667698788</v>
          </cell>
        </row>
        <row r="100">
          <cell r="AC100">
            <v>7</v>
          </cell>
          <cell r="AD100">
            <v>4.6851934034462817</v>
          </cell>
        </row>
        <row r="101">
          <cell r="AC101">
            <v>7.1</v>
          </cell>
          <cell r="AD101">
            <v>4.7490131391937762</v>
          </cell>
        </row>
        <row r="102">
          <cell r="AC102">
            <v>7.2</v>
          </cell>
          <cell r="AD102">
            <v>4.8128328749412708</v>
          </cell>
        </row>
        <row r="103">
          <cell r="AC103">
            <v>7.3</v>
          </cell>
          <cell r="AD103">
            <v>4.8766526106887644</v>
          </cell>
        </row>
        <row r="104">
          <cell r="AC104">
            <v>7.4</v>
          </cell>
          <cell r="AD104">
            <v>4.940472346436259</v>
          </cell>
        </row>
        <row r="105">
          <cell r="AC105">
            <v>7.5</v>
          </cell>
          <cell r="AD105">
            <v>5.0042920821837535</v>
          </cell>
        </row>
        <row r="106">
          <cell r="AC106">
            <v>7.6</v>
          </cell>
          <cell r="AD106">
            <v>5.0681118179312472</v>
          </cell>
        </row>
        <row r="107">
          <cell r="AC107">
            <v>7.7</v>
          </cell>
          <cell r="AD107">
            <v>5.1319315536787418</v>
          </cell>
        </row>
        <row r="108">
          <cell r="AC108">
            <v>7.8</v>
          </cell>
          <cell r="AD108">
            <v>5.1957512894262363</v>
          </cell>
        </row>
        <row r="109">
          <cell r="AC109">
            <v>7.9</v>
          </cell>
          <cell r="AD109">
            <v>5.2595710251737309</v>
          </cell>
        </row>
        <row r="110">
          <cell r="AC110">
            <v>8</v>
          </cell>
          <cell r="AD110">
            <v>5.3233907609212245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EE0A-1AF5-46A2-ADDD-E054C2DA16CA}">
  <dimension ref="A1:AK96"/>
  <sheetViews>
    <sheetView tabSelected="1" topLeftCell="J1" zoomScale="62" workbookViewId="0">
      <selection activeCell="Q46" sqref="Q46"/>
    </sheetView>
  </sheetViews>
  <sheetFormatPr baseColWidth="10" defaultRowHeight="14.4" x14ac:dyDescent="0.3"/>
  <cols>
    <col min="4" max="4" width="14.21875" customWidth="1"/>
    <col min="5" max="5" width="12.21875" customWidth="1"/>
    <col min="13" max="13" width="16" customWidth="1"/>
    <col min="28" max="28" width="15.88671875" customWidth="1"/>
    <col min="29" max="29" width="16.33203125" customWidth="1"/>
    <col min="31" max="31" width="14.77734375" customWidth="1"/>
    <col min="32" max="32" width="26.109375" customWidth="1"/>
  </cols>
  <sheetData>
    <row r="1" spans="1:37" x14ac:dyDescent="0.3">
      <c r="A1" t="s">
        <v>0</v>
      </c>
      <c r="B1" t="s">
        <v>1</v>
      </c>
      <c r="D1" s="3" t="s">
        <v>5</v>
      </c>
      <c r="E1" s="3"/>
      <c r="F1" s="3" t="s">
        <v>6</v>
      </c>
      <c r="G1" s="3"/>
      <c r="I1" s="7" t="s">
        <v>11</v>
      </c>
      <c r="J1" s="7" t="s">
        <v>15</v>
      </c>
      <c r="L1" t="s">
        <v>16</v>
      </c>
      <c r="M1" t="s">
        <v>17</v>
      </c>
      <c r="N1" t="s">
        <v>18</v>
      </c>
      <c r="P1" s="11"/>
      <c r="R1" s="11"/>
      <c r="S1" s="11"/>
      <c r="T1" s="11"/>
      <c r="U1" s="9" t="s">
        <v>30</v>
      </c>
      <c r="V1" s="9"/>
      <c r="W1" s="9"/>
      <c r="X1" s="9"/>
      <c r="Y1" s="9"/>
      <c r="Z1" s="9"/>
      <c r="AA1" s="10"/>
      <c r="AB1" t="s">
        <v>27</v>
      </c>
      <c r="AC1" s="12" t="s">
        <v>14</v>
      </c>
      <c r="AD1" s="12" t="s">
        <v>21</v>
      </c>
      <c r="AF1" s="11" t="s">
        <v>31</v>
      </c>
      <c r="AG1" s="12" t="s">
        <v>14</v>
      </c>
      <c r="AH1" s="12" t="s">
        <v>21</v>
      </c>
      <c r="AI1" s="12" t="s">
        <v>12</v>
      </c>
      <c r="AJ1" s="12" t="s">
        <v>25</v>
      </c>
      <c r="AK1" s="12" t="s">
        <v>26</v>
      </c>
    </row>
    <row r="2" spans="1:37" x14ac:dyDescent="0.3">
      <c r="A2">
        <v>1</v>
      </c>
      <c r="B2">
        <v>1</v>
      </c>
      <c r="D2" s="1">
        <f>(-1 * A16)*A24</f>
        <v>4.1666666666666661</v>
      </c>
      <c r="E2" s="1"/>
      <c r="F2" s="1">
        <f>(-1 * A16)^2</f>
        <v>6.25</v>
      </c>
      <c r="G2" s="1"/>
      <c r="I2">
        <f>SQRT(J2/6)</f>
        <v>1.1012258681571245</v>
      </c>
      <c r="J2">
        <f>SUM(F26:F100)</f>
        <v>7.2761904761904752</v>
      </c>
      <c r="L2">
        <f>PEARSON(A2:A7,B2:B7)*(N2/M2)</f>
        <v>0.34285714285714292</v>
      </c>
      <c r="M2">
        <f>STDEV(A2:A7)</f>
        <v>1.8708286933869707</v>
      </c>
      <c r="N2">
        <f>STDEV(B2:B7)</f>
        <v>1.3662601021279466</v>
      </c>
      <c r="P2" s="11"/>
      <c r="R2" s="11"/>
      <c r="S2" s="11"/>
      <c r="T2" s="11"/>
      <c r="U2" s="14" t="s">
        <v>32</v>
      </c>
      <c r="V2" s="14" t="s">
        <v>33</v>
      </c>
      <c r="W2" s="14" t="s">
        <v>14</v>
      </c>
      <c r="X2" s="14" t="s">
        <v>20</v>
      </c>
      <c r="Y2" s="14" t="s">
        <v>22</v>
      </c>
      <c r="Z2" s="14" t="s">
        <v>23</v>
      </c>
      <c r="AA2" s="14" t="s">
        <v>24</v>
      </c>
      <c r="AC2" s="11">
        <v>0</v>
      </c>
      <c r="AD2" s="11">
        <f>U$27+V$27*AC2</f>
        <v>0.21781190112168286</v>
      </c>
      <c r="AF2" s="11"/>
      <c r="AG2" s="11">
        <v>1</v>
      </c>
      <c r="AH2" s="11">
        <f>U$27+V$27*AG2</f>
        <v>0.85600925859662547</v>
      </c>
      <c r="AI2" s="11">
        <f>(AH2-B2)^2</f>
        <v>2.0733333609893476E-2</v>
      </c>
      <c r="AJ2" s="11">
        <f>SUM(AI2:AI7)</f>
        <v>9.0804160361856496</v>
      </c>
      <c r="AK2" s="11">
        <f>SQRT(AJ2/COUNT(AI2:AI7))</f>
        <v>1.2302043215245215</v>
      </c>
    </row>
    <row r="3" spans="1:37" x14ac:dyDescent="0.3">
      <c r="A3">
        <v>3</v>
      </c>
      <c r="B3">
        <v>2</v>
      </c>
      <c r="D3" s="1">
        <f t="shared" ref="D3:D7" si="0">(-1 * A17)*A25</f>
        <v>0.33333333333333326</v>
      </c>
      <c r="E3" s="1"/>
      <c r="F3" s="1">
        <f t="shared" ref="F3:F7" si="1">(-1 * A17)^2</f>
        <v>0.25</v>
      </c>
      <c r="G3" s="1"/>
      <c r="L3" t="s">
        <v>19</v>
      </c>
      <c r="P3" s="11"/>
      <c r="Q3" s="11"/>
      <c r="R3" s="11"/>
      <c r="S3" s="11"/>
      <c r="T3" s="11"/>
      <c r="U3" s="8">
        <v>0</v>
      </c>
      <c r="V3" s="8">
        <v>0</v>
      </c>
      <c r="W3" s="8">
        <v>1</v>
      </c>
      <c r="X3" s="8">
        <v>1</v>
      </c>
      <c r="Y3" s="8">
        <f>U3+V3*W3</f>
        <v>0</v>
      </c>
      <c r="Z3" s="8">
        <f>Y3-X3</f>
        <v>-1</v>
      </c>
      <c r="AA3" s="8">
        <v>0.01</v>
      </c>
      <c r="AC3" s="11">
        <v>0.1</v>
      </c>
      <c r="AD3" s="11">
        <f>U$27+V$27*AC3</f>
        <v>0.28163163686917714</v>
      </c>
      <c r="AF3" s="11"/>
      <c r="AG3" s="11">
        <v>3</v>
      </c>
      <c r="AH3" s="11">
        <f>U$27+V$27*AG3</f>
        <v>2.132403973546511</v>
      </c>
      <c r="AI3" s="11">
        <f>(AH3-B3)^2</f>
        <v>1.7530812210905189E-2</v>
      </c>
    </row>
    <row r="4" spans="1:37" x14ac:dyDescent="0.3">
      <c r="A4">
        <v>2</v>
      </c>
      <c r="B4">
        <v>3</v>
      </c>
      <c r="D4" s="1">
        <f t="shared" si="0"/>
        <v>-0.50000000000000022</v>
      </c>
      <c r="E4" s="1"/>
      <c r="F4" s="1">
        <f t="shared" si="1"/>
        <v>2.25</v>
      </c>
      <c r="G4" s="1"/>
      <c r="R4" s="11"/>
      <c r="S4" s="11"/>
      <c r="U4" s="8">
        <f>U3-$AA$3*$Z3</f>
        <v>0.01</v>
      </c>
      <c r="V4" s="8">
        <f>V3-$AA$3*$Z3*W3</f>
        <v>0.01</v>
      </c>
      <c r="W4" s="8">
        <v>3</v>
      </c>
      <c r="X4" s="8">
        <v>2</v>
      </c>
      <c r="Y4" s="8">
        <f t="shared" ref="Y4:Y67" si="2">U4+V4*W4</f>
        <v>0.04</v>
      </c>
      <c r="Z4" s="8">
        <f t="shared" ref="Z4:Z67" si="3">Y4-X4</f>
        <v>-1.96</v>
      </c>
      <c r="AA4" s="8"/>
      <c r="AC4" s="11">
        <v>0.2</v>
      </c>
      <c r="AD4" s="11">
        <f>U$27+V$27*AC4</f>
        <v>0.34545137261667136</v>
      </c>
      <c r="AF4" s="11"/>
      <c r="AG4" s="11">
        <v>2</v>
      </c>
      <c r="AH4" s="11">
        <f>U$27+V$27*AG4</f>
        <v>1.4942066160715681</v>
      </c>
      <c r="AI4" s="11">
        <f>(AH4-B4)^2</f>
        <v>2.2674137150826379</v>
      </c>
    </row>
    <row r="5" spans="1:37" x14ac:dyDescent="0.3">
      <c r="A5">
        <v>4</v>
      </c>
      <c r="B5">
        <v>3</v>
      </c>
      <c r="D5" s="1">
        <f t="shared" si="0"/>
        <v>0.16666666666666674</v>
      </c>
      <c r="E5" s="1"/>
      <c r="F5" s="1">
        <f t="shared" si="1"/>
        <v>0.25</v>
      </c>
      <c r="G5" s="1"/>
      <c r="R5" s="11"/>
      <c r="S5" s="11"/>
      <c r="U5" s="8">
        <f>U4-$AA$3*$Z4</f>
        <v>2.9600000000000001E-2</v>
      </c>
      <c r="V5" s="8">
        <f>V4-$AA$3*$Z4*W4</f>
        <v>6.88E-2</v>
      </c>
      <c r="W5" s="8">
        <v>2</v>
      </c>
      <c r="X5" s="8">
        <v>3</v>
      </c>
      <c r="Y5" s="8">
        <f t="shared" si="2"/>
        <v>0.16720000000000002</v>
      </c>
      <c r="Z5" s="8">
        <f t="shared" si="3"/>
        <v>-2.8327999999999998</v>
      </c>
      <c r="AA5" s="8"/>
      <c r="AC5" s="11">
        <v>0.30000000000000004</v>
      </c>
      <c r="AD5" s="11">
        <f>U$27+V$27*AC5</f>
        <v>0.40927110836416569</v>
      </c>
      <c r="AF5" s="11"/>
      <c r="AG5" s="11">
        <v>4</v>
      </c>
      <c r="AH5" s="11">
        <f>U$27+V$27*AG5</f>
        <v>2.7706013310214535</v>
      </c>
      <c r="AI5" s="11">
        <f>(AH5-B5)^2</f>
        <v>5.2623749329128777E-2</v>
      </c>
    </row>
    <row r="6" spans="1:37" x14ac:dyDescent="0.3">
      <c r="A6">
        <v>6</v>
      </c>
      <c r="B6">
        <v>2</v>
      </c>
      <c r="D6" s="1">
        <f t="shared" si="0"/>
        <v>-1.6666666666666663</v>
      </c>
      <c r="E6" s="1"/>
      <c r="F6" s="1">
        <f t="shared" si="1"/>
        <v>6.25</v>
      </c>
      <c r="G6" s="1"/>
      <c r="R6" s="11"/>
      <c r="S6" s="11"/>
      <c r="U6" s="8">
        <f>U5-$AA$3*$Z5</f>
        <v>5.7928E-2</v>
      </c>
      <c r="V6" s="8">
        <f>V5-$AA$3*$Z5*W5</f>
        <v>0.12545600000000001</v>
      </c>
      <c r="W6" s="8">
        <v>4</v>
      </c>
      <c r="X6" s="8">
        <v>3</v>
      </c>
      <c r="Y6" s="8">
        <f t="shared" si="2"/>
        <v>0.55975200000000003</v>
      </c>
      <c r="Z6" s="8">
        <f t="shared" si="3"/>
        <v>-2.440248</v>
      </c>
      <c r="AA6" s="8"/>
      <c r="AC6" s="11">
        <v>0.4</v>
      </c>
      <c r="AD6" s="11">
        <f>U$27+V$27*AC6</f>
        <v>0.47309084411165991</v>
      </c>
      <c r="AF6" s="11"/>
      <c r="AG6" s="11">
        <v>6</v>
      </c>
      <c r="AH6" s="11">
        <f>U$27+V$27*AG6</f>
        <v>4.0469960459713388</v>
      </c>
      <c r="AI6" s="11">
        <f>(AH6-B6)^2</f>
        <v>4.1901928122222953</v>
      </c>
    </row>
    <row r="7" spans="1:37" x14ac:dyDescent="0.3">
      <c r="A7">
        <v>5</v>
      </c>
      <c r="B7">
        <v>5</v>
      </c>
      <c r="D7" s="1">
        <f t="shared" si="0"/>
        <v>3.5</v>
      </c>
      <c r="E7" s="1"/>
      <c r="F7" s="1">
        <f t="shared" si="1"/>
        <v>2.25</v>
      </c>
      <c r="G7" s="1"/>
      <c r="R7" s="11"/>
      <c r="S7" s="11"/>
      <c r="U7" s="8">
        <f>U6-$AA$3*$Z6</f>
        <v>8.2330479999999998E-2</v>
      </c>
      <c r="V7" s="8">
        <f>V6-$AA$3*$Z6*W6</f>
        <v>0.22306592000000003</v>
      </c>
      <c r="W7" s="8">
        <v>6</v>
      </c>
      <c r="X7" s="8">
        <v>2</v>
      </c>
      <c r="Y7" s="8">
        <f t="shared" si="2"/>
        <v>1.4207260000000002</v>
      </c>
      <c r="Z7" s="8">
        <f t="shared" si="3"/>
        <v>-0.57927399999999984</v>
      </c>
      <c r="AA7" s="8"/>
      <c r="AC7" s="11">
        <v>0.5</v>
      </c>
      <c r="AD7" s="11">
        <f>U$27+V$27*AC7</f>
        <v>0.53691057985915425</v>
      </c>
      <c r="AF7" s="11"/>
      <c r="AG7" s="11">
        <v>5</v>
      </c>
      <c r="AH7" s="11">
        <f>U$27+V$27*AG7</f>
        <v>3.4087986884963963</v>
      </c>
      <c r="AI7" s="11">
        <f>(AH7-B7)^2</f>
        <v>2.5319216137307885</v>
      </c>
    </row>
    <row r="8" spans="1:37" x14ac:dyDescent="0.3">
      <c r="D8" s="1">
        <f>SUM(D2:E7)</f>
        <v>6</v>
      </c>
      <c r="E8" s="1"/>
      <c r="F8" s="1">
        <f>SUM(F2:G7)</f>
        <v>17.5</v>
      </c>
      <c r="G8" s="1"/>
      <c r="H8" s="5" t="s">
        <v>7</v>
      </c>
      <c r="U8" s="8">
        <f>U7-$AA$3*$Z7</f>
        <v>8.8123220000000002E-2</v>
      </c>
      <c r="V8" s="8">
        <f>V7-$AA$3*$Z7*W7</f>
        <v>0.25782236000000003</v>
      </c>
      <c r="W8" s="8">
        <v>5</v>
      </c>
      <c r="X8" s="8">
        <v>5</v>
      </c>
      <c r="Y8" s="8">
        <f t="shared" si="2"/>
        <v>1.3772350200000001</v>
      </c>
      <c r="Z8" s="8">
        <f t="shared" si="3"/>
        <v>-3.6227649799999999</v>
      </c>
      <c r="AA8" s="8"/>
      <c r="AC8" s="11">
        <v>0.60000000000000009</v>
      </c>
      <c r="AD8" s="11">
        <f>U$27+V$27*AC8</f>
        <v>0.60073031560664858</v>
      </c>
      <c r="AF8" s="11"/>
      <c r="AG8" s="11"/>
      <c r="AH8" s="11"/>
      <c r="AI8" s="11"/>
      <c r="AJ8" s="11"/>
    </row>
    <row r="9" spans="1:37" x14ac:dyDescent="0.3">
      <c r="U9" s="8">
        <f>U8-$AA$3*$Z8</f>
        <v>0.1243508698</v>
      </c>
      <c r="V9" s="8">
        <f>V8-$AA$3*$Z8*W8</f>
        <v>0.438960609</v>
      </c>
      <c r="W9" s="8">
        <v>1</v>
      </c>
      <c r="X9" s="8">
        <v>1</v>
      </c>
      <c r="Y9" s="8">
        <f t="shared" si="2"/>
        <v>0.56331147879999999</v>
      </c>
      <c r="Z9" s="8">
        <f t="shared" si="3"/>
        <v>-0.43668852120000001</v>
      </c>
      <c r="AA9" s="8"/>
      <c r="AC9" s="11">
        <v>0.70000000000000007</v>
      </c>
      <c r="AD9" s="11">
        <f>U$27+V$27*AC9</f>
        <v>0.66455005135414269</v>
      </c>
      <c r="AF9" s="11" t="s">
        <v>29</v>
      </c>
      <c r="AG9" s="12" t="s">
        <v>14</v>
      </c>
      <c r="AH9" s="12" t="s">
        <v>21</v>
      </c>
      <c r="AI9" s="12" t="s">
        <v>12</v>
      </c>
      <c r="AJ9" s="12" t="s">
        <v>25</v>
      </c>
      <c r="AK9" s="12" t="s">
        <v>26</v>
      </c>
    </row>
    <row r="10" spans="1:37" x14ac:dyDescent="0.3">
      <c r="A10" s="3" t="s">
        <v>2</v>
      </c>
      <c r="B10" s="3"/>
      <c r="D10" s="5" t="s">
        <v>8</v>
      </c>
      <c r="E10" s="5" t="s">
        <v>9</v>
      </c>
      <c r="U10" s="8">
        <f>U9-$AA$3*$Z9</f>
        <v>0.128717755012</v>
      </c>
      <c r="V10" s="8">
        <f>V9-$AA$3*$Z9*W9</f>
        <v>0.44332749421200002</v>
      </c>
      <c r="W10" s="8">
        <v>3</v>
      </c>
      <c r="X10" s="8">
        <v>2</v>
      </c>
      <c r="Y10" s="8">
        <f t="shared" si="2"/>
        <v>1.4587002376480001</v>
      </c>
      <c r="Z10" s="8">
        <f t="shared" si="3"/>
        <v>-0.54129976235199995</v>
      </c>
      <c r="AA10" s="8"/>
      <c r="AC10" s="11">
        <v>0.8</v>
      </c>
      <c r="AD10" s="11">
        <f>U$27+V$27*AC10</f>
        <v>0.72836978710163702</v>
      </c>
      <c r="AF10" s="11"/>
      <c r="AG10" s="11">
        <v>1</v>
      </c>
      <c r="AH10" s="11">
        <f>U$75+V$75*AG10</f>
        <v>0.94767534060414049</v>
      </c>
      <c r="AI10" s="11">
        <f>(AH10-B2)^2</f>
        <v>2.7378699808927086E-3</v>
      </c>
      <c r="AJ10" s="11">
        <f>SUM(AI10:AI15)</f>
        <v>8.809683601421451</v>
      </c>
      <c r="AK10" s="11">
        <f>SQRT(AJ10/COUNT(AI10:AI15))</f>
        <v>1.2117262893231739</v>
      </c>
    </row>
    <row r="11" spans="1:37" x14ac:dyDescent="0.3">
      <c r="A11">
        <f>AVERAGE(A2:A7)</f>
        <v>3.5</v>
      </c>
      <c r="B11">
        <f>AVERAGE(B2:B7)</f>
        <v>2.6666666666666665</v>
      </c>
      <c r="D11">
        <f>D8/F8</f>
        <v>0.34285714285714286</v>
      </c>
      <c r="E11">
        <f>B11-D11*A11</f>
        <v>1.4666666666666666</v>
      </c>
      <c r="U11" s="8">
        <f>U10-$AA$3*$Z10</f>
        <v>0.13413075263551999</v>
      </c>
      <c r="V11" s="8">
        <f>V10-$AA$3*$Z10*W10</f>
        <v>0.45956648708256004</v>
      </c>
      <c r="W11" s="8">
        <v>2</v>
      </c>
      <c r="X11" s="8">
        <v>3</v>
      </c>
      <c r="Y11" s="8">
        <f t="shared" si="2"/>
        <v>1.05326372680064</v>
      </c>
      <c r="Z11" s="8">
        <f t="shared" si="3"/>
        <v>-1.94673627319936</v>
      </c>
      <c r="AA11" s="8"/>
      <c r="AC11" s="11">
        <v>0.9</v>
      </c>
      <c r="AD11" s="11">
        <f>U$27+V$27*AC11</f>
        <v>0.79218952284913136</v>
      </c>
      <c r="AF11" s="11"/>
      <c r="AG11" s="11">
        <v>3</v>
      </c>
      <c r="AH11" s="11">
        <f>U$75+V$75*AG11</f>
        <v>2.1951217610551277</v>
      </c>
      <c r="AI11" s="11">
        <f>(AH11-B3)^2</f>
        <v>3.8072501637254341E-2</v>
      </c>
      <c r="AJ11" s="11"/>
    </row>
    <row r="12" spans="1:37" x14ac:dyDescent="0.3">
      <c r="U12" s="8">
        <f>U11-$AA$3*$Z11</f>
        <v>0.15359811536751358</v>
      </c>
      <c r="V12" s="8">
        <f>V11-$AA$3*$Z11*W11</f>
        <v>0.49850121254654722</v>
      </c>
      <c r="W12" s="8">
        <v>4</v>
      </c>
      <c r="X12" s="8">
        <v>3</v>
      </c>
      <c r="Y12" s="8">
        <f t="shared" si="2"/>
        <v>2.1476029655537023</v>
      </c>
      <c r="Z12" s="8">
        <f t="shared" si="3"/>
        <v>-0.85239703444629766</v>
      </c>
      <c r="AA12" s="8"/>
      <c r="AC12" s="11">
        <v>1</v>
      </c>
      <c r="AD12" s="11">
        <f>U$27+V$27*AC12</f>
        <v>0.85600925859662547</v>
      </c>
      <c r="AF12" s="11"/>
      <c r="AG12" s="11">
        <v>2</v>
      </c>
      <c r="AH12" s="11">
        <f>U$75+V$75*AG12</f>
        <v>1.5713985508296342</v>
      </c>
      <c r="AI12" s="11">
        <f>(AH12-B4)^2</f>
        <v>2.0409021005716692</v>
      </c>
    </row>
    <row r="13" spans="1:37" x14ac:dyDescent="0.3">
      <c r="U13" s="8">
        <f>U12-$AA$3*$Z12</f>
        <v>0.16212208571197656</v>
      </c>
      <c r="V13" s="8">
        <f>V12-$AA$3*$Z12*W12</f>
        <v>0.53259709392439913</v>
      </c>
      <c r="W13" s="8">
        <v>6</v>
      </c>
      <c r="X13" s="8">
        <v>2</v>
      </c>
      <c r="Y13" s="8">
        <f t="shared" si="2"/>
        <v>3.3577046492583715</v>
      </c>
      <c r="Z13" s="8">
        <f t="shared" si="3"/>
        <v>1.3577046492583715</v>
      </c>
      <c r="AA13" s="8"/>
      <c r="AC13" s="11">
        <v>1.1000000000000001</v>
      </c>
      <c r="AD13" s="11">
        <f>U$27+V$27*AC13</f>
        <v>0.9198289943441198</v>
      </c>
      <c r="AF13" s="11"/>
      <c r="AG13" s="11">
        <v>4</v>
      </c>
      <c r="AH13" s="11">
        <f>U$75+V$75*AG13</f>
        <v>2.8188449712806216</v>
      </c>
      <c r="AI13" s="11">
        <f>(AH13-B5)^2</f>
        <v>3.2817144430318808E-2</v>
      </c>
    </row>
    <row r="14" spans="1:37" x14ac:dyDescent="0.3">
      <c r="U14" s="8">
        <f>U13-$AA$3*$Z13</f>
        <v>0.14854503921939285</v>
      </c>
      <c r="V14" s="8">
        <f>V13-$AA$3*$Z13*W13</f>
        <v>0.45113481496889685</v>
      </c>
      <c r="W14" s="8">
        <v>5</v>
      </c>
      <c r="X14" s="8">
        <v>5</v>
      </c>
      <c r="Y14" s="8">
        <f t="shared" si="2"/>
        <v>2.4042191140638773</v>
      </c>
      <c r="Z14" s="8">
        <f t="shared" si="3"/>
        <v>-2.5957808859361227</v>
      </c>
      <c r="AA14" s="8"/>
      <c r="AC14" s="11">
        <v>1.2</v>
      </c>
      <c r="AD14" s="11">
        <f>U$27+V$27*AC14</f>
        <v>0.98364873009161413</v>
      </c>
      <c r="AF14" s="11"/>
      <c r="AG14" s="11">
        <v>6</v>
      </c>
      <c r="AH14" s="11">
        <f>U$75+V$75*AG14</f>
        <v>4.0662913917316086</v>
      </c>
      <c r="AI14" s="11">
        <f>(AH14-B6)^2</f>
        <v>4.2695601155441478</v>
      </c>
    </row>
    <row r="15" spans="1:37" x14ac:dyDescent="0.3">
      <c r="A15" s="2" t="s">
        <v>3</v>
      </c>
      <c r="B15" s="2"/>
      <c r="D15" s="5" t="s">
        <v>0</v>
      </c>
      <c r="E15" s="5" t="s">
        <v>10</v>
      </c>
      <c r="F15" s="6" t="s">
        <v>13</v>
      </c>
      <c r="U15" s="8">
        <f>U14-$AA$3*$Z14</f>
        <v>0.17450284807875407</v>
      </c>
      <c r="V15" s="8">
        <f>V14-$AA$3*$Z14*W14</f>
        <v>0.580923859265703</v>
      </c>
      <c r="W15" s="8">
        <v>1</v>
      </c>
      <c r="X15" s="8">
        <v>1</v>
      </c>
      <c r="Y15" s="8">
        <f t="shared" si="2"/>
        <v>0.75542670734445705</v>
      </c>
      <c r="Z15" s="8">
        <f t="shared" si="3"/>
        <v>-0.24457329265554295</v>
      </c>
      <c r="AA15" s="8"/>
      <c r="AC15" s="11">
        <v>1.3</v>
      </c>
      <c r="AD15" s="11">
        <f>U$27+V$27*AC15</f>
        <v>1.0474684658391082</v>
      </c>
      <c r="AF15" s="11"/>
      <c r="AG15" s="11">
        <v>5</v>
      </c>
      <c r="AH15" s="11">
        <f>U$75+V$75*AG15</f>
        <v>3.4425681815061155</v>
      </c>
      <c r="AI15" s="11">
        <f>(AH15-B7)^2</f>
        <v>2.4255938692571677</v>
      </c>
    </row>
    <row r="16" spans="1:37" x14ac:dyDescent="0.3">
      <c r="A16" s="1">
        <f>-(A2 - A11)</f>
        <v>2.5</v>
      </c>
      <c r="B16" s="1"/>
      <c r="D16">
        <v>0</v>
      </c>
      <c r="E16">
        <f>E$11 + D$11 * D16</f>
        <v>1.4666666666666666</v>
      </c>
      <c r="U16" s="8">
        <f>U15-$AA$3*$Z15</f>
        <v>0.1769485810053095</v>
      </c>
      <c r="V16" s="8">
        <f>V15-$AA$3*$Z15*W15</f>
        <v>0.58336959219225848</v>
      </c>
      <c r="W16" s="8">
        <v>3</v>
      </c>
      <c r="X16" s="8">
        <v>2</v>
      </c>
      <c r="Y16" s="8">
        <f t="shared" si="2"/>
        <v>1.9270573575820849</v>
      </c>
      <c r="Z16" s="8">
        <f t="shared" si="3"/>
        <v>-7.2942642417915149E-2</v>
      </c>
      <c r="AA16" s="8"/>
      <c r="AC16" s="11">
        <v>1.4</v>
      </c>
      <c r="AD16" s="11">
        <f>U$27+V$27*AC16</f>
        <v>1.1112882015866026</v>
      </c>
      <c r="AF16" s="11"/>
    </row>
    <row r="17" spans="1:33" x14ac:dyDescent="0.3">
      <c r="A17" s="1">
        <f>-(A3 - A11)</f>
        <v>0.5</v>
      </c>
      <c r="B17" s="1"/>
      <c r="D17">
        <v>0.1</v>
      </c>
      <c r="E17">
        <f t="shared" ref="E17:E80" si="4">E$11 + D$11 * D17</f>
        <v>1.5009523809523808</v>
      </c>
      <c r="U17" s="8">
        <f>U16-$AA$3*$Z16</f>
        <v>0.17767800742948864</v>
      </c>
      <c r="V17" s="8">
        <f>V16-$AA$3*$Z16*W16</f>
        <v>0.58555787146479599</v>
      </c>
      <c r="W17" s="8">
        <v>2</v>
      </c>
      <c r="X17" s="8">
        <v>3</v>
      </c>
      <c r="Y17" s="8">
        <f t="shared" si="2"/>
        <v>1.3487937503590806</v>
      </c>
      <c r="Z17" s="8">
        <f t="shared" si="3"/>
        <v>-1.6512062496409194</v>
      </c>
      <c r="AA17" s="8"/>
      <c r="AC17" s="11">
        <v>1.5</v>
      </c>
      <c r="AD17" s="11">
        <f>U$27+V$27*AC17</f>
        <v>1.1751079373340969</v>
      </c>
      <c r="AF17" s="11"/>
    </row>
    <row r="18" spans="1:33" x14ac:dyDescent="0.3">
      <c r="A18" s="1">
        <f>-(A4 - A11)</f>
        <v>1.5</v>
      </c>
      <c r="B18" s="1"/>
      <c r="D18">
        <v>0.2</v>
      </c>
      <c r="E18">
        <f t="shared" si="4"/>
        <v>1.5352380952380951</v>
      </c>
      <c r="U18" s="8">
        <f>U17-$AA$3*$Z17</f>
        <v>0.19419006992589782</v>
      </c>
      <c r="V18" s="8">
        <f>V17-$AA$3*$Z17*W17</f>
        <v>0.61858199645761436</v>
      </c>
      <c r="W18" s="8">
        <v>4</v>
      </c>
      <c r="X18" s="8">
        <v>3</v>
      </c>
      <c r="Y18" s="8">
        <f t="shared" si="2"/>
        <v>2.6685180557563553</v>
      </c>
      <c r="Z18" s="8">
        <f t="shared" si="3"/>
        <v>-0.33148194424364474</v>
      </c>
      <c r="AA18" s="8"/>
      <c r="AC18" s="11">
        <v>1.6</v>
      </c>
      <c r="AD18" s="11">
        <f>U$27+V$27*AC18</f>
        <v>1.238927673081591</v>
      </c>
      <c r="AF18" s="11"/>
    </row>
    <row r="19" spans="1:33" x14ac:dyDescent="0.3">
      <c r="A19" s="1">
        <f>-(A5 - A11)</f>
        <v>-0.5</v>
      </c>
      <c r="B19" s="1"/>
      <c r="D19">
        <v>0.3</v>
      </c>
      <c r="E19">
        <f t="shared" si="4"/>
        <v>1.5695238095238093</v>
      </c>
      <c r="U19" s="8">
        <f>U18-$AA$3*$Z18</f>
        <v>0.19750488936833427</v>
      </c>
      <c r="V19" s="8">
        <f>V18-$AA$3*$Z18*W18</f>
        <v>0.63184127422736014</v>
      </c>
      <c r="W19" s="8">
        <v>6</v>
      </c>
      <c r="X19" s="8">
        <v>2</v>
      </c>
      <c r="Y19" s="8">
        <f t="shared" si="2"/>
        <v>3.9885525347324955</v>
      </c>
      <c r="Z19" s="8">
        <f t="shared" si="3"/>
        <v>1.9885525347324955</v>
      </c>
      <c r="AA19" s="8"/>
      <c r="AC19" s="11">
        <v>1.7</v>
      </c>
      <c r="AD19" s="11">
        <f>U$27+V$27*AC19</f>
        <v>1.3027474088290854</v>
      </c>
      <c r="AF19" s="11"/>
    </row>
    <row r="20" spans="1:33" x14ac:dyDescent="0.3">
      <c r="A20" s="1">
        <f>-(A6 - A11)</f>
        <v>-2.5</v>
      </c>
      <c r="B20" s="1"/>
      <c r="D20">
        <v>0.4</v>
      </c>
      <c r="E20">
        <f t="shared" si="4"/>
        <v>1.6038095238095238</v>
      </c>
      <c r="U20" s="8">
        <f>U19-$AA$3*$Z19</f>
        <v>0.17761936402100931</v>
      </c>
      <c r="V20" s="8">
        <f>V19-$AA$3*$Z19*W19</f>
        <v>0.51252812214341037</v>
      </c>
      <c r="W20" s="8">
        <v>5</v>
      </c>
      <c r="X20" s="8">
        <v>5</v>
      </c>
      <c r="Y20" s="8">
        <f t="shared" si="2"/>
        <v>2.7402599747380614</v>
      </c>
      <c r="Z20" s="8">
        <f t="shared" si="3"/>
        <v>-2.2597400252619386</v>
      </c>
      <c r="AA20" s="8"/>
      <c r="AC20" s="11">
        <v>1.8</v>
      </c>
      <c r="AD20" s="11">
        <f>U$27+V$27*AC20</f>
        <v>1.3665671445765797</v>
      </c>
      <c r="AF20" s="11"/>
    </row>
    <row r="21" spans="1:33" x14ac:dyDescent="0.3">
      <c r="A21" s="1">
        <f>-(A7 - A11)</f>
        <v>-1.5</v>
      </c>
      <c r="B21" s="1"/>
      <c r="D21">
        <v>0.5</v>
      </c>
      <c r="E21">
        <f t="shared" si="4"/>
        <v>1.638095238095238</v>
      </c>
      <c r="U21" s="8">
        <f>U20-$AA$3*$Z20</f>
        <v>0.20021676427362869</v>
      </c>
      <c r="V21" s="8">
        <f>V20-$AA$3*$Z20*W20</f>
        <v>0.62551512340650728</v>
      </c>
      <c r="W21" s="8">
        <v>1</v>
      </c>
      <c r="X21" s="8">
        <v>1</v>
      </c>
      <c r="Y21" s="8">
        <f t="shared" si="2"/>
        <v>0.82573188768013595</v>
      </c>
      <c r="Z21" s="8">
        <f t="shared" si="3"/>
        <v>-0.17426811231986405</v>
      </c>
      <c r="AA21" s="8"/>
      <c r="AC21" s="11">
        <v>1.9</v>
      </c>
      <c r="AD21" s="11">
        <f>U$27+V$27*AC21</f>
        <v>1.4303868803240738</v>
      </c>
      <c r="AF21" s="11"/>
    </row>
    <row r="22" spans="1:33" x14ac:dyDescent="0.3">
      <c r="D22">
        <v>0.6</v>
      </c>
      <c r="E22">
        <f t="shared" si="4"/>
        <v>1.6723809523809523</v>
      </c>
      <c r="U22" s="8">
        <f>U21-$AA$3*$Z21</f>
        <v>0.20195944539682734</v>
      </c>
      <c r="V22" s="8">
        <f>V21-$AA$3*$Z21*W21</f>
        <v>0.62725780452970592</v>
      </c>
      <c r="W22" s="8">
        <v>3</v>
      </c>
      <c r="X22" s="8">
        <v>2</v>
      </c>
      <c r="Y22" s="8">
        <f t="shared" si="2"/>
        <v>2.083732858985945</v>
      </c>
      <c r="Z22" s="8">
        <f t="shared" si="3"/>
        <v>8.3732858985944958E-2</v>
      </c>
      <c r="AA22" s="8"/>
      <c r="AC22" s="11">
        <v>2</v>
      </c>
      <c r="AD22" s="11">
        <f>U$27+V$27*AC22</f>
        <v>1.4942066160715681</v>
      </c>
      <c r="AE22" s="11"/>
      <c r="AF22" s="11"/>
      <c r="AG22" s="11"/>
    </row>
    <row r="23" spans="1:33" x14ac:dyDescent="0.3">
      <c r="A23" s="3" t="s">
        <v>4</v>
      </c>
      <c r="B23" s="3"/>
      <c r="D23">
        <v>0.7</v>
      </c>
      <c r="E23">
        <f t="shared" si="4"/>
        <v>1.7066666666666666</v>
      </c>
      <c r="U23" s="8">
        <f>U22-$AA$3*$Z22</f>
        <v>0.2011221168069679</v>
      </c>
      <c r="V23" s="8">
        <f>V22-$AA$3*$Z22*W22</f>
        <v>0.62474581876012758</v>
      </c>
      <c r="W23" s="8">
        <v>2</v>
      </c>
      <c r="X23" s="8">
        <v>3</v>
      </c>
      <c r="Y23" s="8">
        <f t="shared" si="2"/>
        <v>1.4506137543272231</v>
      </c>
      <c r="Z23" s="8">
        <f t="shared" si="3"/>
        <v>-1.5493862456727769</v>
      </c>
      <c r="AA23" s="8"/>
      <c r="AC23" s="11">
        <v>2.1</v>
      </c>
      <c r="AD23" s="11">
        <f>U$27+V$27*AC23</f>
        <v>1.5580263518190625</v>
      </c>
      <c r="AE23" s="11"/>
      <c r="AF23" s="11"/>
    </row>
    <row r="24" spans="1:33" x14ac:dyDescent="0.3">
      <c r="A24" s="1">
        <f>(B2 - B11)</f>
        <v>-1.6666666666666665</v>
      </c>
      <c r="B24" s="1"/>
      <c r="D24">
        <v>0.8</v>
      </c>
      <c r="E24">
        <f t="shared" si="4"/>
        <v>1.7409523809523808</v>
      </c>
      <c r="U24" s="8">
        <f>U23-$AA$3*$Z23</f>
        <v>0.21661597926369566</v>
      </c>
      <c r="V24" s="8">
        <f>V23-$AA$3*$Z23*W23</f>
        <v>0.65573354367358316</v>
      </c>
      <c r="W24" s="8">
        <v>4</v>
      </c>
      <c r="X24" s="8">
        <v>3</v>
      </c>
      <c r="Y24" s="8">
        <f t="shared" si="2"/>
        <v>2.8395501539580281</v>
      </c>
      <c r="Z24" s="8">
        <f t="shared" si="3"/>
        <v>-0.16044984604197188</v>
      </c>
      <c r="AA24" s="8"/>
      <c r="AC24" s="11">
        <v>2.2000000000000002</v>
      </c>
      <c r="AD24" s="11">
        <f>U$27+V$27*AC24</f>
        <v>1.6218460875665568</v>
      </c>
      <c r="AE24" s="11"/>
      <c r="AF24" s="11"/>
    </row>
    <row r="25" spans="1:33" x14ac:dyDescent="0.3">
      <c r="A25" s="1">
        <f>(B3 - B11)</f>
        <v>-0.66666666666666652</v>
      </c>
      <c r="B25" s="1"/>
      <c r="D25">
        <v>0.9</v>
      </c>
      <c r="E25">
        <f t="shared" si="4"/>
        <v>1.7752380952380951</v>
      </c>
      <c r="U25" s="8">
        <f>U24-$AA$3*$Z24</f>
        <v>0.21822047772411537</v>
      </c>
      <c r="V25" s="8">
        <f>V24-$AA$3*$Z24*W24</f>
        <v>0.66215153751526201</v>
      </c>
      <c r="W25" s="8">
        <v>6</v>
      </c>
      <c r="X25" s="8">
        <v>2</v>
      </c>
      <c r="Y25" s="8">
        <f t="shared" si="2"/>
        <v>4.1911297028156875</v>
      </c>
      <c r="Z25" s="8">
        <f t="shared" si="3"/>
        <v>2.1911297028156875</v>
      </c>
      <c r="AA25" s="8"/>
      <c r="AC25" s="11">
        <v>2.2999999999999998</v>
      </c>
      <c r="AD25" s="11">
        <f>U$27+V$27*AC25</f>
        <v>1.6856658233140509</v>
      </c>
      <c r="AE25" s="11"/>
      <c r="AF25" s="11"/>
      <c r="AG25" s="11"/>
    </row>
    <row r="26" spans="1:33" ht="15" thickBot="1" x14ac:dyDescent="0.35">
      <c r="A26" s="1">
        <f>(B4 - B11)</f>
        <v>0.33333333333333348</v>
      </c>
      <c r="B26" s="1"/>
      <c r="D26">
        <v>1</v>
      </c>
      <c r="E26">
        <f t="shared" si="4"/>
        <v>1.8095238095238093</v>
      </c>
      <c r="F26">
        <f>(E26-B2)^2</f>
        <v>0.6553287981859407</v>
      </c>
      <c r="U26" s="8">
        <f>U25-$AA$3*$Z25</f>
        <v>0.19630918069595849</v>
      </c>
      <c r="V26" s="8">
        <f>V25-$AA$3*$Z25*W25</f>
        <v>0.53068375534632073</v>
      </c>
      <c r="W26" s="8">
        <v>5</v>
      </c>
      <c r="X26" s="8">
        <v>5</v>
      </c>
      <c r="Y26" s="8">
        <f t="shared" si="2"/>
        <v>2.8497279574275622</v>
      </c>
      <c r="Z26" s="8">
        <f t="shared" si="3"/>
        <v>-2.1502720425724378</v>
      </c>
      <c r="AA26" s="8"/>
      <c r="AC26" s="11">
        <v>2.4</v>
      </c>
      <c r="AD26" s="11">
        <f>U$27+V$27*AC26</f>
        <v>1.7494855590615452</v>
      </c>
      <c r="AE26" s="11"/>
      <c r="AF26" s="11"/>
    </row>
    <row r="27" spans="1:33" ht="15" thickBot="1" x14ac:dyDescent="0.35">
      <c r="A27" s="1">
        <f>(B5 - B11)</f>
        <v>0.33333333333333348</v>
      </c>
      <c r="B27" s="1"/>
      <c r="D27">
        <v>1.1000000000000001</v>
      </c>
      <c r="E27">
        <f t="shared" si="4"/>
        <v>1.8438095238095238</v>
      </c>
      <c r="S27" s="15" t="s">
        <v>27</v>
      </c>
      <c r="T27" s="16"/>
      <c r="U27" s="13">
        <f>U26-$AA$3*$Z26</f>
        <v>0.21781190112168286</v>
      </c>
      <c r="V27" s="8">
        <f>V26-$AA$3*$Z26*W26</f>
        <v>0.63819735747494266</v>
      </c>
      <c r="W27" s="8">
        <v>1</v>
      </c>
      <c r="X27" s="8">
        <v>1</v>
      </c>
      <c r="Y27" s="8">
        <f t="shared" si="2"/>
        <v>0.85600925859662547</v>
      </c>
      <c r="Z27" s="8">
        <f t="shared" si="3"/>
        <v>-0.14399074140337453</v>
      </c>
      <c r="AA27" s="8"/>
      <c r="AC27" s="11">
        <v>2.5</v>
      </c>
      <c r="AD27" s="11">
        <f>U$27+V$27*AC27</f>
        <v>1.8133052948090396</v>
      </c>
      <c r="AE27" s="11"/>
      <c r="AF27" s="11"/>
    </row>
    <row r="28" spans="1:33" x14ac:dyDescent="0.3">
      <c r="A28" s="1">
        <f>(B6 - B11)</f>
        <v>-0.66666666666666652</v>
      </c>
      <c r="B28" s="1"/>
      <c r="D28">
        <v>1.2</v>
      </c>
      <c r="E28">
        <f t="shared" si="4"/>
        <v>1.878095238095238</v>
      </c>
      <c r="U28" s="8">
        <f>U27-$AA$3*$Z27</f>
        <v>0.2192518085357166</v>
      </c>
      <c r="V28" s="8">
        <f>V27-$AA$3*$Z27*W27</f>
        <v>0.63963726488897643</v>
      </c>
      <c r="W28" s="8">
        <v>3</v>
      </c>
      <c r="X28" s="8">
        <v>2</v>
      </c>
      <c r="Y28" s="8">
        <f t="shared" si="2"/>
        <v>2.1381636032026456</v>
      </c>
      <c r="Z28" s="8">
        <f t="shared" si="3"/>
        <v>0.13816360320264565</v>
      </c>
      <c r="AA28" s="8"/>
      <c r="AC28" s="11">
        <v>2.6</v>
      </c>
      <c r="AD28" s="11">
        <f>U$27+V$27*AC28</f>
        <v>1.8771250305565337</v>
      </c>
    </row>
    <row r="29" spans="1:33" x14ac:dyDescent="0.3">
      <c r="A29" s="1">
        <f>(B7 - B11)</f>
        <v>2.3333333333333335</v>
      </c>
      <c r="B29" s="1"/>
      <c r="D29">
        <v>1.3</v>
      </c>
      <c r="E29">
        <f t="shared" si="4"/>
        <v>1.9123809523809523</v>
      </c>
      <c r="U29" s="8">
        <f>U28-$AA$3*$Z28</f>
        <v>0.21787017250369015</v>
      </c>
      <c r="V29" s="8">
        <f>V28-$AA$3*$Z28*W28</f>
        <v>0.63549235679289706</v>
      </c>
      <c r="W29" s="8">
        <v>2</v>
      </c>
      <c r="X29" s="8">
        <v>3</v>
      </c>
      <c r="Y29" s="8">
        <f t="shared" si="2"/>
        <v>1.4888548860894844</v>
      </c>
      <c r="Z29" s="8">
        <f t="shared" si="3"/>
        <v>-1.5111451139105156</v>
      </c>
      <c r="AA29" s="8"/>
      <c r="AC29" s="11">
        <v>2.7</v>
      </c>
      <c r="AD29" s="11">
        <f>U$27+V$27*AC29</f>
        <v>1.940944766304028</v>
      </c>
    </row>
    <row r="30" spans="1:33" x14ac:dyDescent="0.3">
      <c r="A30" s="4"/>
      <c r="B30" s="4"/>
      <c r="D30">
        <v>1.4</v>
      </c>
      <c r="E30">
        <f t="shared" si="4"/>
        <v>1.9466666666666665</v>
      </c>
      <c r="U30" s="8">
        <f>U29-$AA$3*$Z29</f>
        <v>0.23298162364279532</v>
      </c>
      <c r="V30" s="8">
        <f>V29-$AA$3*$Z29*W29</f>
        <v>0.6657152590711074</v>
      </c>
      <c r="W30" s="8">
        <v>4</v>
      </c>
      <c r="X30" s="8">
        <v>3</v>
      </c>
      <c r="Y30" s="8">
        <f t="shared" si="2"/>
        <v>2.8958426599272249</v>
      </c>
      <c r="Z30" s="8">
        <f t="shared" si="3"/>
        <v>-0.10415734007277511</v>
      </c>
      <c r="AA30" s="8"/>
      <c r="AC30" s="11">
        <v>2.8</v>
      </c>
      <c r="AD30" s="11">
        <f>U$27+V$27*AC30</f>
        <v>2.0047645020515223</v>
      </c>
    </row>
    <row r="31" spans="1:33" x14ac:dyDescent="0.3">
      <c r="D31">
        <v>1.5</v>
      </c>
      <c r="E31">
        <f t="shared" si="4"/>
        <v>1.9809523809523808</v>
      </c>
      <c r="U31" s="8">
        <f>U30-$AA$3*$Z30</f>
        <v>0.23402319704352306</v>
      </c>
      <c r="V31" s="8">
        <f>V30-$AA$3*$Z30*W30</f>
        <v>0.66988155267401839</v>
      </c>
      <c r="W31" s="8">
        <v>6</v>
      </c>
      <c r="X31" s="8">
        <v>2</v>
      </c>
      <c r="Y31" s="8">
        <f t="shared" si="2"/>
        <v>4.2533125130876339</v>
      </c>
      <c r="Z31" s="8">
        <f t="shared" si="3"/>
        <v>2.2533125130876339</v>
      </c>
      <c r="AA31" s="8"/>
      <c r="AC31" s="11">
        <v>2.9</v>
      </c>
      <c r="AD31" s="11">
        <f>U$27+V$27*AC31</f>
        <v>2.0685842377990165</v>
      </c>
    </row>
    <row r="32" spans="1:33" x14ac:dyDescent="0.3">
      <c r="D32">
        <v>1.6</v>
      </c>
      <c r="E32">
        <f t="shared" si="4"/>
        <v>2.0152380952380953</v>
      </c>
      <c r="U32" s="8">
        <f>U31-$AA$3*$Z31</f>
        <v>0.21149007191264674</v>
      </c>
      <c r="V32" s="8">
        <f>V31-$AA$3*$Z31*W31</f>
        <v>0.53468280188876038</v>
      </c>
      <c r="W32" s="8">
        <v>5</v>
      </c>
      <c r="X32" s="8">
        <v>5</v>
      </c>
      <c r="Y32" s="8">
        <f t="shared" si="2"/>
        <v>2.8849040813564488</v>
      </c>
      <c r="Z32" s="8">
        <f t="shared" si="3"/>
        <v>-2.1150959186435512</v>
      </c>
      <c r="AA32" s="8"/>
      <c r="AC32" s="11">
        <v>3</v>
      </c>
      <c r="AD32" s="11">
        <f>U$27+V$27*AC32</f>
        <v>2.132403973546511</v>
      </c>
    </row>
    <row r="33" spans="4:30" x14ac:dyDescent="0.3">
      <c r="D33">
        <v>1.7</v>
      </c>
      <c r="E33">
        <f t="shared" si="4"/>
        <v>2.0495238095238095</v>
      </c>
      <c r="U33" s="8">
        <f>U32-$AA$3*$Z32</f>
        <v>0.23264103109908224</v>
      </c>
      <c r="V33" s="8">
        <f>V32-$AA$3*$Z32*W32</f>
        <v>0.64043759782093801</v>
      </c>
      <c r="W33" s="8">
        <v>1</v>
      </c>
      <c r="X33" s="8">
        <v>1</v>
      </c>
      <c r="Y33" s="8">
        <f t="shared" si="2"/>
        <v>0.87307862892002031</v>
      </c>
      <c r="Z33" s="8">
        <f t="shared" si="3"/>
        <v>-0.12692137107997969</v>
      </c>
      <c r="AA33" s="8"/>
      <c r="AC33" s="11">
        <v>3.1</v>
      </c>
      <c r="AD33" s="11">
        <f>U$27+V$27*AC33</f>
        <v>2.1962237092940051</v>
      </c>
    </row>
    <row r="34" spans="4:30" x14ac:dyDescent="0.3">
      <c r="D34">
        <v>1.8</v>
      </c>
      <c r="E34">
        <f t="shared" si="4"/>
        <v>2.0838095238095238</v>
      </c>
      <c r="U34" s="8">
        <f>U33-$AA$3*$Z33</f>
        <v>0.23391024480988204</v>
      </c>
      <c r="V34" s="8">
        <f>V33-$AA$3*$Z33*W33</f>
        <v>0.64170681153173781</v>
      </c>
      <c r="W34" s="8">
        <v>3</v>
      </c>
      <c r="X34" s="8">
        <v>2</v>
      </c>
      <c r="Y34" s="8">
        <f t="shared" si="2"/>
        <v>2.1590306794050953</v>
      </c>
      <c r="Z34" s="8">
        <f t="shared" si="3"/>
        <v>0.1590306794050953</v>
      </c>
      <c r="AA34" s="8"/>
      <c r="AC34" s="11">
        <v>3.2</v>
      </c>
      <c r="AD34" s="11">
        <f>U$27+V$27*AC34</f>
        <v>2.2600434450414992</v>
      </c>
    </row>
    <row r="35" spans="4:30" x14ac:dyDescent="0.3">
      <c r="D35">
        <v>1.9</v>
      </c>
      <c r="E35">
        <f t="shared" si="4"/>
        <v>2.118095238095238</v>
      </c>
      <c r="U35" s="8">
        <f>U34-$AA$3*$Z34</f>
        <v>0.23231993801583109</v>
      </c>
      <c r="V35" s="8">
        <f>V34-$AA$3*$Z34*W34</f>
        <v>0.63693589114958493</v>
      </c>
      <c r="W35" s="8">
        <v>2</v>
      </c>
      <c r="X35" s="8">
        <v>3</v>
      </c>
      <c r="Y35" s="8">
        <f t="shared" si="2"/>
        <v>1.506191720315001</v>
      </c>
      <c r="Z35" s="8">
        <f t="shared" si="3"/>
        <v>-1.493808279684999</v>
      </c>
      <c r="AA35" s="8"/>
      <c r="AC35" s="11">
        <v>3.3</v>
      </c>
      <c r="AD35" s="11">
        <f>U$27+V$27*AC35</f>
        <v>2.3238631807889933</v>
      </c>
    </row>
    <row r="36" spans="4:30" x14ac:dyDescent="0.3">
      <c r="D36">
        <v>2</v>
      </c>
      <c r="E36">
        <f t="shared" si="4"/>
        <v>2.1523809523809523</v>
      </c>
      <c r="F36">
        <f>(E36-B4)^2</f>
        <v>0.71845804988662143</v>
      </c>
      <c r="U36" s="8">
        <f>U35-$AA$3*$Z35</f>
        <v>0.24725802081268108</v>
      </c>
      <c r="V36" s="8">
        <f>V35-$AA$3*$Z35*W35</f>
        <v>0.66681205674328492</v>
      </c>
      <c r="W36" s="8">
        <v>4</v>
      </c>
      <c r="X36" s="8">
        <v>3</v>
      </c>
      <c r="Y36" s="8">
        <f t="shared" si="2"/>
        <v>2.9145062477858206</v>
      </c>
      <c r="Z36" s="8">
        <f t="shared" si="3"/>
        <v>-8.549375221417943E-2</v>
      </c>
      <c r="AA36" s="8"/>
      <c r="AC36" s="11">
        <v>3.4</v>
      </c>
      <c r="AD36" s="11">
        <f>U$27+V$27*AC36</f>
        <v>2.3876829165364879</v>
      </c>
    </row>
    <row r="37" spans="4:30" x14ac:dyDescent="0.3">
      <c r="D37">
        <v>2.1</v>
      </c>
      <c r="E37">
        <f t="shared" si="4"/>
        <v>2.1866666666666665</v>
      </c>
      <c r="U37" s="8">
        <f>U36-$AA$3*$Z36</f>
        <v>0.24811295833482289</v>
      </c>
      <c r="V37" s="8">
        <f>V36-$AA$3*$Z36*W36</f>
        <v>0.67023180683185213</v>
      </c>
      <c r="W37" s="8">
        <v>6</v>
      </c>
      <c r="X37" s="8">
        <v>2</v>
      </c>
      <c r="Y37" s="8">
        <f t="shared" si="2"/>
        <v>4.2695037993259355</v>
      </c>
      <c r="Z37" s="8">
        <f t="shared" si="3"/>
        <v>2.2695037993259355</v>
      </c>
      <c r="AA37" s="8"/>
      <c r="AC37" s="11">
        <v>3.5</v>
      </c>
      <c r="AD37" s="11">
        <f>U$27+V$27*AC37</f>
        <v>2.451502652283982</v>
      </c>
    </row>
    <row r="38" spans="4:30" x14ac:dyDescent="0.3">
      <c r="D38">
        <v>2.2000000000000002</v>
      </c>
      <c r="E38">
        <f t="shared" si="4"/>
        <v>2.2209523809523808</v>
      </c>
      <c r="U38" s="8">
        <f>U37-$AA$3*$Z37</f>
        <v>0.22541792034156352</v>
      </c>
      <c r="V38" s="8">
        <f>V37-$AA$3*$Z37*W37</f>
        <v>0.53406157887229599</v>
      </c>
      <c r="W38" s="8">
        <v>5</v>
      </c>
      <c r="X38" s="8">
        <v>5</v>
      </c>
      <c r="Y38" s="8">
        <f t="shared" si="2"/>
        <v>2.8957258147030438</v>
      </c>
      <c r="Z38" s="8">
        <f t="shared" si="3"/>
        <v>-2.1042741852969562</v>
      </c>
      <c r="AA38" s="8"/>
      <c r="AC38" s="11">
        <v>3.6</v>
      </c>
      <c r="AD38" s="11">
        <f>U$27+V$27*AC38</f>
        <v>2.5153223880314766</v>
      </c>
    </row>
    <row r="39" spans="4:30" x14ac:dyDescent="0.3">
      <c r="D39">
        <v>2.2999999999999998</v>
      </c>
      <c r="E39">
        <f t="shared" si="4"/>
        <v>2.255238095238095</v>
      </c>
      <c r="U39" s="8">
        <f>U38-$AA$3*$Z38</f>
        <v>0.24646066219453308</v>
      </c>
      <c r="V39" s="8">
        <f>V38-$AA$3*$Z38*W38</f>
        <v>0.63927528813714385</v>
      </c>
      <c r="W39" s="8">
        <v>1</v>
      </c>
      <c r="X39" s="8">
        <v>1</v>
      </c>
      <c r="Y39" s="8">
        <f t="shared" si="2"/>
        <v>0.88573595033167696</v>
      </c>
      <c r="Z39" s="8">
        <f t="shared" si="3"/>
        <v>-0.11426404966832304</v>
      </c>
      <c r="AA39" s="8"/>
      <c r="AC39" s="11">
        <v>3.7</v>
      </c>
      <c r="AD39" s="11">
        <f>U$27+V$27*AC39</f>
        <v>2.5791421237789707</v>
      </c>
    </row>
    <row r="40" spans="4:30" x14ac:dyDescent="0.3">
      <c r="D40">
        <v>2.4</v>
      </c>
      <c r="E40">
        <f t="shared" si="4"/>
        <v>2.2895238095238093</v>
      </c>
      <c r="U40" s="8">
        <f>U39-$AA$3*$Z39</f>
        <v>0.2476033026912163</v>
      </c>
      <c r="V40" s="8">
        <f>V39-$AA$3*$Z39*W39</f>
        <v>0.64041792863382707</v>
      </c>
      <c r="W40" s="8">
        <v>3</v>
      </c>
      <c r="X40" s="8">
        <v>2</v>
      </c>
      <c r="Y40" s="8">
        <f t="shared" si="2"/>
        <v>2.1688570885926977</v>
      </c>
      <c r="Z40" s="8">
        <f t="shared" si="3"/>
        <v>0.16885708859269766</v>
      </c>
      <c r="AA40" s="8"/>
      <c r="AC40" s="11">
        <v>3.8</v>
      </c>
      <c r="AD40" s="11">
        <f>U$27+V$27*AC40</f>
        <v>2.6429618595264648</v>
      </c>
    </row>
    <row r="41" spans="4:30" x14ac:dyDescent="0.3">
      <c r="D41">
        <v>2.5</v>
      </c>
      <c r="E41">
        <f t="shared" si="4"/>
        <v>2.3238095238095235</v>
      </c>
      <c r="U41" s="8">
        <f>U40-$AA$3*$Z40</f>
        <v>0.24591473180528933</v>
      </c>
      <c r="V41" s="8">
        <f>V40-$AA$3*$Z40*W40</f>
        <v>0.63535221597604619</v>
      </c>
      <c r="W41" s="8">
        <v>2</v>
      </c>
      <c r="X41" s="8">
        <v>3</v>
      </c>
      <c r="Y41" s="8">
        <f t="shared" si="2"/>
        <v>1.5166191637573818</v>
      </c>
      <c r="Z41" s="8">
        <f t="shared" si="3"/>
        <v>-1.4833808362426182</v>
      </c>
      <c r="AA41" s="8"/>
      <c r="AC41" s="11">
        <v>3.9</v>
      </c>
      <c r="AD41" s="11">
        <f>U$27+V$27*AC41</f>
        <v>2.7067815952739593</v>
      </c>
    </row>
    <row r="42" spans="4:30" x14ac:dyDescent="0.3">
      <c r="D42">
        <v>2.6</v>
      </c>
      <c r="E42">
        <f t="shared" si="4"/>
        <v>2.3580952380952382</v>
      </c>
      <c r="U42" s="8">
        <f>U41-$AA$3*$Z41</f>
        <v>0.26074854016771554</v>
      </c>
      <c r="V42" s="8">
        <f>V41-$AA$3*$Z41*W41</f>
        <v>0.66501983270089859</v>
      </c>
      <c r="W42" s="8">
        <v>4</v>
      </c>
      <c r="X42" s="8">
        <v>3</v>
      </c>
      <c r="Y42" s="8">
        <f t="shared" si="2"/>
        <v>2.9208278709713098</v>
      </c>
      <c r="Z42" s="8">
        <f t="shared" si="3"/>
        <v>-7.9172129028690197E-2</v>
      </c>
      <c r="AA42" s="8"/>
      <c r="AC42" s="11">
        <v>4</v>
      </c>
      <c r="AD42" s="11">
        <f>U$27+V$27*AC42</f>
        <v>2.7706013310214535</v>
      </c>
    </row>
    <row r="43" spans="4:30" x14ac:dyDescent="0.3">
      <c r="D43">
        <v>2.7</v>
      </c>
      <c r="E43">
        <f t="shared" si="4"/>
        <v>2.3923809523809525</v>
      </c>
      <c r="U43" s="8">
        <f>U42-$AA$3*$Z42</f>
        <v>0.26154026145800247</v>
      </c>
      <c r="V43" s="8">
        <f>V42-$AA$3*$Z42*W42</f>
        <v>0.6681867178620462</v>
      </c>
      <c r="W43" s="8">
        <v>6</v>
      </c>
      <c r="X43" s="8">
        <v>2</v>
      </c>
      <c r="Y43" s="8">
        <f t="shared" si="2"/>
        <v>4.2706605686302801</v>
      </c>
      <c r="Z43" s="8">
        <f t="shared" si="3"/>
        <v>2.2706605686302801</v>
      </c>
      <c r="AA43" s="8"/>
      <c r="AC43" s="11">
        <v>4.0999999999999996</v>
      </c>
      <c r="AD43" s="11">
        <f>U$27+V$27*AC43</f>
        <v>2.8344210667689476</v>
      </c>
    </row>
    <row r="44" spans="4:30" x14ac:dyDescent="0.3">
      <c r="D44">
        <v>2.8</v>
      </c>
      <c r="E44">
        <f t="shared" si="4"/>
        <v>2.4266666666666667</v>
      </c>
      <c r="U44" s="8">
        <f>U43-$AA$3*$Z43</f>
        <v>0.23883365577169965</v>
      </c>
      <c r="V44" s="8">
        <f>V43-$AA$3*$Z43*W43</f>
        <v>0.53194708374422939</v>
      </c>
      <c r="W44" s="8">
        <v>5</v>
      </c>
      <c r="X44" s="8">
        <v>5</v>
      </c>
      <c r="Y44" s="8">
        <f t="shared" si="2"/>
        <v>2.8985690744928467</v>
      </c>
      <c r="Z44" s="8">
        <f t="shared" si="3"/>
        <v>-2.1014309255071533</v>
      </c>
      <c r="AA44" s="8"/>
      <c r="AC44" s="11">
        <v>4.2</v>
      </c>
      <c r="AD44" s="11">
        <f>U$27+V$27*AC44</f>
        <v>2.8982408025164421</v>
      </c>
    </row>
    <row r="45" spans="4:30" x14ac:dyDescent="0.3">
      <c r="D45">
        <v>2.9</v>
      </c>
      <c r="E45">
        <f t="shared" si="4"/>
        <v>2.4609523809523806</v>
      </c>
      <c r="U45" s="8">
        <f>U44-$AA$3*$Z44</f>
        <v>0.25984796502677121</v>
      </c>
      <c r="V45" s="8">
        <f>V44-$AA$3*$Z44*W44</f>
        <v>0.63701863001958703</v>
      </c>
      <c r="W45" s="8">
        <v>1</v>
      </c>
      <c r="X45" s="8">
        <v>1</v>
      </c>
      <c r="Y45" s="8">
        <f t="shared" si="2"/>
        <v>0.89686659504635824</v>
      </c>
      <c r="Z45" s="8">
        <f t="shared" si="3"/>
        <v>-0.10313340495364176</v>
      </c>
      <c r="AA45" s="8"/>
      <c r="AC45" s="11">
        <v>4.3</v>
      </c>
      <c r="AD45" s="11">
        <f>U$27+V$27*AC45</f>
        <v>2.9620605382639362</v>
      </c>
    </row>
    <row r="46" spans="4:30" x14ac:dyDescent="0.3">
      <c r="D46">
        <v>3</v>
      </c>
      <c r="E46">
        <f t="shared" si="4"/>
        <v>2.4952380952380953</v>
      </c>
      <c r="F46">
        <f>(E46-B3)^2</f>
        <v>0.24526077097505672</v>
      </c>
      <c r="U46" s="8">
        <f>U45-$AA$3*$Z45</f>
        <v>0.26087929907630764</v>
      </c>
      <c r="V46" s="8">
        <f>V45-$AA$3*$Z45*W45</f>
        <v>0.6380499640691234</v>
      </c>
      <c r="W46" s="8">
        <v>3</v>
      </c>
      <c r="X46" s="8">
        <v>2</v>
      </c>
      <c r="Y46" s="8">
        <f t="shared" si="2"/>
        <v>2.1750291912836781</v>
      </c>
      <c r="Z46" s="8">
        <f t="shared" si="3"/>
        <v>0.17502919128367811</v>
      </c>
      <c r="AA46" s="8"/>
      <c r="AC46" s="11">
        <v>4.4000000000000004</v>
      </c>
      <c r="AD46" s="11">
        <f>U$27+V$27*AC46</f>
        <v>3.0258802740114308</v>
      </c>
    </row>
    <row r="47" spans="4:30" x14ac:dyDescent="0.3">
      <c r="D47">
        <v>3.1</v>
      </c>
      <c r="E47">
        <f t="shared" si="4"/>
        <v>2.5295238095238095</v>
      </c>
      <c r="U47" s="8">
        <f>U46-$AA$3*$Z46</f>
        <v>0.25912900716347087</v>
      </c>
      <c r="V47" s="8">
        <f>V46-$AA$3*$Z46*W46</f>
        <v>0.63279908833061305</v>
      </c>
      <c r="W47" s="8">
        <v>2</v>
      </c>
      <c r="X47" s="8">
        <v>3</v>
      </c>
      <c r="Y47" s="8">
        <f t="shared" si="2"/>
        <v>1.524727183824697</v>
      </c>
      <c r="Z47" s="8">
        <f t="shared" si="3"/>
        <v>-1.475272816175303</v>
      </c>
      <c r="AA47" s="8"/>
      <c r="AC47" s="11">
        <v>4.5</v>
      </c>
      <c r="AD47" s="11">
        <f>U$27+V$27*AC47</f>
        <v>3.0897000097589249</v>
      </c>
    </row>
    <row r="48" spans="4:30" x14ac:dyDescent="0.3">
      <c r="D48">
        <v>3.2</v>
      </c>
      <c r="E48">
        <f t="shared" si="4"/>
        <v>2.5638095238095238</v>
      </c>
      <c r="U48" s="8">
        <f>U47-$AA$3*$Z47</f>
        <v>0.27388173532522392</v>
      </c>
      <c r="V48" s="8">
        <f>V47-$AA$3*$Z47*W47</f>
        <v>0.66230454465411914</v>
      </c>
      <c r="W48" s="8">
        <v>4</v>
      </c>
      <c r="X48" s="8">
        <v>3</v>
      </c>
      <c r="Y48" s="8">
        <f t="shared" si="2"/>
        <v>2.9230999139417007</v>
      </c>
      <c r="Z48" s="8">
        <f t="shared" si="3"/>
        <v>-7.6900086058299344E-2</v>
      </c>
      <c r="AA48" s="8"/>
      <c r="AC48" s="11">
        <v>4.5999999999999996</v>
      </c>
      <c r="AD48" s="11">
        <f>U$27+V$27*AC48</f>
        <v>3.153519745506419</v>
      </c>
    </row>
    <row r="49" spans="4:30" x14ac:dyDescent="0.3">
      <c r="D49">
        <v>3.3</v>
      </c>
      <c r="E49">
        <f t="shared" si="4"/>
        <v>2.598095238095238</v>
      </c>
      <c r="U49" s="8">
        <f>U48-$AA$3*$Z48</f>
        <v>0.27465073618580693</v>
      </c>
      <c r="V49" s="8">
        <f>V48-$AA$3*$Z48*W48</f>
        <v>0.66538054809645109</v>
      </c>
      <c r="W49" s="8">
        <v>6</v>
      </c>
      <c r="X49" s="8">
        <v>2</v>
      </c>
      <c r="Y49" s="8">
        <f t="shared" si="2"/>
        <v>4.2669340247645131</v>
      </c>
      <c r="Z49" s="8">
        <f t="shared" si="3"/>
        <v>2.2669340247645131</v>
      </c>
      <c r="AA49" s="8"/>
      <c r="AC49" s="11">
        <v>4.7</v>
      </c>
      <c r="AD49" s="11">
        <f>U$27+V$27*AC49</f>
        <v>3.2173394812539136</v>
      </c>
    </row>
    <row r="50" spans="4:30" ht="15" thickBot="1" x14ac:dyDescent="0.35">
      <c r="D50">
        <v>3.4</v>
      </c>
      <c r="E50">
        <f t="shared" si="4"/>
        <v>2.6323809523809523</v>
      </c>
      <c r="U50" s="8">
        <f>U49-$AA$3*$Z49</f>
        <v>0.25198139593816182</v>
      </c>
      <c r="V50" s="8">
        <f>V49-$AA$3*$Z49*W49</f>
        <v>0.52936450661058032</v>
      </c>
      <c r="W50" s="8">
        <v>5</v>
      </c>
      <c r="X50" s="8">
        <v>5</v>
      </c>
      <c r="Y50" s="8">
        <f t="shared" si="2"/>
        <v>2.8988039289910636</v>
      </c>
      <c r="Z50" s="8">
        <f t="shared" si="3"/>
        <v>-2.1011960710089364</v>
      </c>
      <c r="AA50" s="8"/>
      <c r="AC50" s="11">
        <v>4.8</v>
      </c>
      <c r="AD50" s="11">
        <f>U$27+V$27*AC50</f>
        <v>3.2811592170014077</v>
      </c>
    </row>
    <row r="51" spans="4:30" ht="15" thickBot="1" x14ac:dyDescent="0.35">
      <c r="D51">
        <v>3.5</v>
      </c>
      <c r="E51">
        <f t="shared" si="4"/>
        <v>2.6666666666666665</v>
      </c>
      <c r="S51" s="17" t="s">
        <v>28</v>
      </c>
      <c r="T51" s="18"/>
      <c r="U51" s="13">
        <f>U50-$AA$3*$Z50</f>
        <v>0.2729933566482512</v>
      </c>
      <c r="V51" s="8">
        <f>V50-$AA$3*$Z50*W50</f>
        <v>0.63442431016102718</v>
      </c>
      <c r="W51" s="8">
        <v>1</v>
      </c>
      <c r="X51" s="8">
        <v>1</v>
      </c>
      <c r="Y51" s="8">
        <f t="shared" si="2"/>
        <v>0.90741766680927838</v>
      </c>
      <c r="Z51" s="8">
        <f t="shared" si="3"/>
        <v>-9.2582333190721622E-2</v>
      </c>
      <c r="AA51" s="8"/>
      <c r="AC51" s="11">
        <v>4.9000000000000004</v>
      </c>
      <c r="AD51" s="11">
        <f>U$27+V$27*AC51</f>
        <v>3.3449789527489022</v>
      </c>
    </row>
    <row r="52" spans="4:30" x14ac:dyDescent="0.3">
      <c r="D52">
        <v>3.6</v>
      </c>
      <c r="E52">
        <f t="shared" si="4"/>
        <v>2.7009523809523808</v>
      </c>
      <c r="U52" s="8">
        <f>U51-$AA$3*$Z51</f>
        <v>0.27391917998015841</v>
      </c>
      <c r="V52" s="8">
        <f>V51-$AA$3*$Z51*W51</f>
        <v>0.63535013349293434</v>
      </c>
      <c r="W52" s="8">
        <v>3</v>
      </c>
      <c r="X52" s="8">
        <v>2</v>
      </c>
      <c r="Y52" s="8">
        <f t="shared" si="2"/>
        <v>2.1799695804589616</v>
      </c>
      <c r="Z52" s="8">
        <f t="shared" si="3"/>
        <v>0.17996958045896161</v>
      </c>
      <c r="AA52" s="8"/>
      <c r="AC52" s="11">
        <v>5</v>
      </c>
      <c r="AD52" s="11">
        <f>U$27+V$27*AC52</f>
        <v>3.4087986884963963</v>
      </c>
    </row>
    <row r="53" spans="4:30" x14ac:dyDescent="0.3">
      <c r="D53">
        <v>3.7</v>
      </c>
      <c r="E53">
        <f t="shared" si="4"/>
        <v>2.7352380952380955</v>
      </c>
      <c r="U53" s="8">
        <f>U52-$AA$3*$Z52</f>
        <v>0.2721194841755688</v>
      </c>
      <c r="V53" s="8">
        <f>V52-$AA$3*$Z52*W52</f>
        <v>0.62995104607916552</v>
      </c>
      <c r="W53" s="8">
        <v>2</v>
      </c>
      <c r="X53" s="8">
        <v>3</v>
      </c>
      <c r="Y53" s="8">
        <f t="shared" si="2"/>
        <v>1.5320215763338998</v>
      </c>
      <c r="Z53" s="8">
        <f t="shared" si="3"/>
        <v>-1.4679784236661002</v>
      </c>
      <c r="AA53" s="8"/>
      <c r="AC53" s="11">
        <v>5.0999999999999996</v>
      </c>
      <c r="AD53" s="11">
        <f>U$27+V$27*AC53</f>
        <v>3.47261842424389</v>
      </c>
    </row>
    <row r="54" spans="4:30" x14ac:dyDescent="0.3">
      <c r="D54">
        <v>3.8</v>
      </c>
      <c r="E54">
        <f t="shared" si="4"/>
        <v>2.7695238095238093</v>
      </c>
      <c r="U54" s="8">
        <f>U53-$AA$3*$Z53</f>
        <v>0.2867992684122298</v>
      </c>
      <c r="V54" s="8">
        <f>V53-$AA$3*$Z53*W53</f>
        <v>0.65931061455248752</v>
      </c>
      <c r="W54" s="8">
        <v>4</v>
      </c>
      <c r="X54" s="8">
        <v>3</v>
      </c>
      <c r="Y54" s="8">
        <f t="shared" si="2"/>
        <v>2.9240417266221801</v>
      </c>
      <c r="Z54" s="8">
        <f t="shared" si="3"/>
        <v>-7.5958273377819907E-2</v>
      </c>
      <c r="AA54" s="8"/>
      <c r="AC54" s="11">
        <v>5.2</v>
      </c>
      <c r="AD54" s="11">
        <f>U$27+V$27*AC54</f>
        <v>3.5364381599913846</v>
      </c>
    </row>
    <row r="55" spans="4:30" x14ac:dyDescent="0.3">
      <c r="D55">
        <v>3.9</v>
      </c>
      <c r="E55">
        <f t="shared" si="4"/>
        <v>2.803809523809524</v>
      </c>
      <c r="U55" s="8">
        <f>U54-$AA$3*$Z54</f>
        <v>0.28755885114600799</v>
      </c>
      <c r="V55" s="8">
        <f>V54-$AA$3*$Z54*W54</f>
        <v>0.66234894548760026</v>
      </c>
      <c r="W55" s="8">
        <v>6</v>
      </c>
      <c r="X55" s="8">
        <v>2</v>
      </c>
      <c r="Y55" s="8">
        <f t="shared" si="2"/>
        <v>4.261652524071609</v>
      </c>
      <c r="Z55" s="8">
        <f t="shared" si="3"/>
        <v>2.261652524071609</v>
      </c>
      <c r="AA55" s="8"/>
      <c r="AC55" s="11">
        <v>5.3</v>
      </c>
      <c r="AD55" s="11">
        <f>U$27+V$27*AC55</f>
        <v>3.6002578957388787</v>
      </c>
    </row>
    <row r="56" spans="4:30" x14ac:dyDescent="0.3">
      <c r="D56">
        <v>4</v>
      </c>
      <c r="E56">
        <f t="shared" si="4"/>
        <v>2.8380952380952378</v>
      </c>
      <c r="F56">
        <f>(E56-B5)^2</f>
        <v>2.6213151927437742E-2</v>
      </c>
      <c r="U56" s="8">
        <f>U55-$AA$3*$Z55</f>
        <v>0.26494232590529188</v>
      </c>
      <c r="V56" s="8">
        <f>V55-$AA$3*$Z55*W55</f>
        <v>0.5266497940433037</v>
      </c>
      <c r="W56" s="8">
        <v>5</v>
      </c>
      <c r="X56" s="8">
        <v>5</v>
      </c>
      <c r="Y56" s="8">
        <f t="shared" si="2"/>
        <v>2.8981912961218104</v>
      </c>
      <c r="Z56" s="8">
        <f t="shared" si="3"/>
        <v>-2.1018087038781896</v>
      </c>
      <c r="AA56" s="8"/>
      <c r="AC56" s="11">
        <v>5.4</v>
      </c>
      <c r="AD56" s="11">
        <f>U$27+V$27*AC56</f>
        <v>3.6640776314863732</v>
      </c>
    </row>
    <row r="57" spans="4:30" x14ac:dyDescent="0.3">
      <c r="D57">
        <v>4.0999999999999996</v>
      </c>
      <c r="E57">
        <f t="shared" si="4"/>
        <v>2.8723809523809525</v>
      </c>
      <c r="U57" s="8">
        <f>U56-$AA$3*$Z56</f>
        <v>0.28596041294407376</v>
      </c>
      <c r="V57" s="8">
        <f>V56-$AA$3*$Z56*W56</f>
        <v>0.63174022923721318</v>
      </c>
      <c r="W57" s="8">
        <v>1</v>
      </c>
      <c r="X57" s="8">
        <v>1</v>
      </c>
      <c r="Y57" s="8">
        <f t="shared" si="2"/>
        <v>0.917700642181287</v>
      </c>
      <c r="Z57" s="8">
        <f t="shared" si="3"/>
        <v>-8.2299357818713004E-2</v>
      </c>
      <c r="AA57" s="8"/>
      <c r="AC57" s="11">
        <v>5.5</v>
      </c>
      <c r="AD57" s="11">
        <f>U$27+V$27*AC57</f>
        <v>3.7278973672338673</v>
      </c>
    </row>
    <row r="58" spans="4:30" x14ac:dyDescent="0.3">
      <c r="D58">
        <v>4.2</v>
      </c>
      <c r="E58">
        <f t="shared" si="4"/>
        <v>2.9066666666666667</v>
      </c>
      <c r="U58" s="8">
        <f>U57-$AA$3*$Z57</f>
        <v>0.28678340652226086</v>
      </c>
      <c r="V58" s="8">
        <f>V57-$AA$3*$Z57*W57</f>
        <v>0.63256322281540034</v>
      </c>
      <c r="W58" s="8">
        <v>3</v>
      </c>
      <c r="X58" s="8">
        <v>2</v>
      </c>
      <c r="Y58" s="8">
        <f t="shared" si="2"/>
        <v>2.1844730749684618</v>
      </c>
      <c r="Z58" s="8">
        <f t="shared" si="3"/>
        <v>0.18447307496846177</v>
      </c>
      <c r="AA58" s="8"/>
      <c r="AC58" s="11">
        <v>5.6</v>
      </c>
      <c r="AD58" s="11">
        <f>U$27+V$27*AC58</f>
        <v>3.7917171029813614</v>
      </c>
    </row>
    <row r="59" spans="4:30" x14ac:dyDescent="0.3">
      <c r="D59">
        <v>4.3</v>
      </c>
      <c r="E59">
        <f t="shared" si="4"/>
        <v>2.940952380952381</v>
      </c>
      <c r="U59" s="8">
        <f>U58-$AA$3*$Z58</f>
        <v>0.28493867577257626</v>
      </c>
      <c r="V59" s="8">
        <f>V58-$AA$3*$Z58*W58</f>
        <v>0.62702903056634651</v>
      </c>
      <c r="W59" s="8">
        <v>2</v>
      </c>
      <c r="X59" s="8">
        <v>3</v>
      </c>
      <c r="Y59" s="8">
        <f t="shared" si="2"/>
        <v>1.5389967369052693</v>
      </c>
      <c r="Z59" s="8">
        <f t="shared" si="3"/>
        <v>-1.4610032630947307</v>
      </c>
      <c r="AA59" s="8"/>
      <c r="AC59" s="11">
        <v>5.7</v>
      </c>
      <c r="AD59" s="11">
        <f>U$27+V$27*AC59</f>
        <v>3.855536838728856</v>
      </c>
    </row>
    <row r="60" spans="4:30" x14ac:dyDescent="0.3">
      <c r="D60">
        <v>4.4000000000000004</v>
      </c>
      <c r="E60">
        <f t="shared" si="4"/>
        <v>2.9752380952380952</v>
      </c>
      <c r="U60" s="8">
        <f>U59-$AA$3*$Z59</f>
        <v>0.29954870840352354</v>
      </c>
      <c r="V60" s="8">
        <f>V59-$AA$3*$Z59*W59</f>
        <v>0.65624909582824109</v>
      </c>
      <c r="W60" s="8">
        <v>4</v>
      </c>
      <c r="X60" s="8">
        <v>3</v>
      </c>
      <c r="Y60" s="8">
        <f t="shared" si="2"/>
        <v>2.9245450917164879</v>
      </c>
      <c r="Z60" s="8">
        <f t="shared" si="3"/>
        <v>-7.545490828351209E-2</v>
      </c>
      <c r="AA60" s="8"/>
      <c r="AC60" s="11">
        <v>5.8</v>
      </c>
      <c r="AD60" s="11">
        <f>U$27+V$27*AC60</f>
        <v>3.9193565744763501</v>
      </c>
    </row>
    <row r="61" spans="4:30" x14ac:dyDescent="0.3">
      <c r="D61">
        <v>4.5</v>
      </c>
      <c r="E61">
        <f t="shared" si="4"/>
        <v>3.0095238095238095</v>
      </c>
      <c r="U61" s="8">
        <f>U60-$AA$3*$Z60</f>
        <v>0.30030325748635867</v>
      </c>
      <c r="V61" s="8">
        <f>V60-$AA$3*$Z60*W60</f>
        <v>0.65926729215958157</v>
      </c>
      <c r="W61" s="8">
        <v>6</v>
      </c>
      <c r="X61" s="8">
        <v>2</v>
      </c>
      <c r="Y61" s="8">
        <f t="shared" si="2"/>
        <v>4.2559070104438481</v>
      </c>
      <c r="Z61" s="8">
        <f t="shared" si="3"/>
        <v>2.2559070104438481</v>
      </c>
      <c r="AA61" s="8"/>
      <c r="AC61" s="11">
        <v>5.9</v>
      </c>
      <c r="AD61" s="11">
        <f>U$27+V$27*AC61</f>
        <v>3.9831763102238447</v>
      </c>
    </row>
    <row r="62" spans="4:30" x14ac:dyDescent="0.3">
      <c r="D62">
        <v>4.5999999999999996</v>
      </c>
      <c r="E62">
        <f t="shared" si="4"/>
        <v>3.0438095238095233</v>
      </c>
      <c r="U62" s="8">
        <f>U61-$AA$3*$Z61</f>
        <v>0.27774418738192019</v>
      </c>
      <c r="V62" s="8">
        <f>V61-$AA$3*$Z61*W61</f>
        <v>0.52391287153295063</v>
      </c>
      <c r="W62" s="8">
        <v>5</v>
      </c>
      <c r="X62" s="8">
        <v>5</v>
      </c>
      <c r="Y62" s="8">
        <f t="shared" si="2"/>
        <v>2.8973085450466733</v>
      </c>
      <c r="Z62" s="8">
        <f t="shared" si="3"/>
        <v>-2.1026914549533267</v>
      </c>
      <c r="AA62" s="8"/>
      <c r="AC62" s="11">
        <v>6</v>
      </c>
      <c r="AD62" s="11">
        <f>U$27+V$27*AC62</f>
        <v>4.0469960459713388</v>
      </c>
    </row>
    <row r="63" spans="4:30" x14ac:dyDescent="0.3">
      <c r="D63">
        <v>4.7</v>
      </c>
      <c r="E63">
        <f t="shared" si="4"/>
        <v>3.078095238095238</v>
      </c>
      <c r="U63" s="8">
        <f>U62-$AA$3*$Z62</f>
        <v>0.29877110193145345</v>
      </c>
      <c r="V63" s="8">
        <f>V62-$AA$3*$Z62*W62</f>
        <v>0.62904744428061699</v>
      </c>
      <c r="W63" s="8">
        <v>1</v>
      </c>
      <c r="X63" s="8">
        <v>1</v>
      </c>
      <c r="Y63" s="8">
        <f t="shared" si="2"/>
        <v>0.92781854621207049</v>
      </c>
      <c r="Z63" s="8">
        <f t="shared" si="3"/>
        <v>-7.2181453787929506E-2</v>
      </c>
      <c r="AA63" s="8"/>
      <c r="AC63" s="11">
        <v>6.1</v>
      </c>
      <c r="AD63" s="11">
        <f>U$27+V$27*AC63</f>
        <v>4.1108157817188333</v>
      </c>
    </row>
    <row r="64" spans="4:30" x14ac:dyDescent="0.3">
      <c r="D64">
        <v>4.8</v>
      </c>
      <c r="E64">
        <f t="shared" si="4"/>
        <v>3.1123809523809522</v>
      </c>
      <c r="U64" s="8">
        <f>U63-$AA$3*$Z63</f>
        <v>0.29949291646933274</v>
      </c>
      <c r="V64" s="8">
        <f>V63-$AA$3*$Z63*W63</f>
        <v>0.62976925881849632</v>
      </c>
      <c r="W64" s="8">
        <v>3</v>
      </c>
      <c r="X64" s="8">
        <v>2</v>
      </c>
      <c r="Y64" s="8">
        <f t="shared" si="2"/>
        <v>2.1888006929248216</v>
      </c>
      <c r="Z64" s="8">
        <f t="shared" si="3"/>
        <v>0.1888006929248216</v>
      </c>
      <c r="AA64" s="8"/>
      <c r="AC64" s="11">
        <v>6.2</v>
      </c>
      <c r="AD64" s="11">
        <f>U$27+V$27*AC64</f>
        <v>4.1746355174663279</v>
      </c>
    </row>
    <row r="65" spans="4:30" x14ac:dyDescent="0.3">
      <c r="D65">
        <v>4.9000000000000004</v>
      </c>
      <c r="E65">
        <f t="shared" si="4"/>
        <v>3.1466666666666665</v>
      </c>
      <c r="U65" s="8">
        <f>U64-$AA$3*$Z64</f>
        <v>0.29760490954008451</v>
      </c>
      <c r="V65" s="8">
        <f>V64-$AA$3*$Z64*W64</f>
        <v>0.62410523803075169</v>
      </c>
      <c r="W65" s="8">
        <v>2</v>
      </c>
      <c r="X65" s="8">
        <v>3</v>
      </c>
      <c r="Y65" s="8">
        <f t="shared" si="2"/>
        <v>1.5458153856015879</v>
      </c>
      <c r="Z65" s="8">
        <f t="shared" si="3"/>
        <v>-1.4541846143984121</v>
      </c>
      <c r="AA65" s="8"/>
      <c r="AC65" s="11">
        <v>6.3</v>
      </c>
      <c r="AD65" s="11">
        <f>U$27+V$27*AC65</f>
        <v>4.2384552532138215</v>
      </c>
    </row>
    <row r="66" spans="4:30" x14ac:dyDescent="0.3">
      <c r="D66">
        <v>5</v>
      </c>
      <c r="E66">
        <f t="shared" si="4"/>
        <v>3.1809523809523812</v>
      </c>
      <c r="F66">
        <f>(E66-B7)^2</f>
        <v>3.3089342403628108</v>
      </c>
      <c r="U66" s="8">
        <f>U65-$AA$3*$Z65</f>
        <v>0.31214675568406863</v>
      </c>
      <c r="V66" s="8">
        <f>V65-$AA$3*$Z65*W65</f>
        <v>0.65318893031871994</v>
      </c>
      <c r="W66" s="8">
        <v>4</v>
      </c>
      <c r="X66" s="8">
        <v>3</v>
      </c>
      <c r="Y66" s="8">
        <f t="shared" si="2"/>
        <v>2.9249024769589482</v>
      </c>
      <c r="Z66" s="8">
        <f t="shared" si="3"/>
        <v>-7.5097523041051772E-2</v>
      </c>
      <c r="AA66" s="8"/>
      <c r="AC66" s="11">
        <v>6.4</v>
      </c>
      <c r="AD66" s="11">
        <f>U$27+V$27*AC66</f>
        <v>4.3022749889613161</v>
      </c>
    </row>
    <row r="67" spans="4:30" x14ac:dyDescent="0.3">
      <c r="D67">
        <v>5.0999999999999996</v>
      </c>
      <c r="E67">
        <f t="shared" si="4"/>
        <v>3.215238095238095</v>
      </c>
      <c r="U67" s="8">
        <f>U66-$AA$3*$Z66</f>
        <v>0.31289773091447914</v>
      </c>
      <c r="V67" s="8">
        <f>V66-$AA$3*$Z66*W66</f>
        <v>0.65619283124036198</v>
      </c>
      <c r="W67" s="8">
        <v>6</v>
      </c>
      <c r="X67" s="8">
        <v>2</v>
      </c>
      <c r="Y67" s="8">
        <f t="shared" si="2"/>
        <v>4.2500547183566511</v>
      </c>
      <c r="Z67" s="8">
        <f t="shared" si="3"/>
        <v>2.2500547183566511</v>
      </c>
      <c r="AA67" s="8"/>
      <c r="AC67" s="11">
        <v>6.5</v>
      </c>
      <c r="AD67" s="11">
        <f>U$27+V$27*AC67</f>
        <v>4.3660947247088107</v>
      </c>
    </row>
    <row r="68" spans="4:30" x14ac:dyDescent="0.3">
      <c r="D68">
        <v>5.2</v>
      </c>
      <c r="E68">
        <f t="shared" si="4"/>
        <v>3.2495238095238097</v>
      </c>
      <c r="U68" s="8">
        <f>U67-$AA$3*$Z67</f>
        <v>0.29039718373091261</v>
      </c>
      <c r="V68" s="8">
        <f>V67-$AA$3*$Z67*W67</f>
        <v>0.5211895481389629</v>
      </c>
      <c r="W68" s="8">
        <v>5</v>
      </c>
      <c r="X68" s="8">
        <v>5</v>
      </c>
      <c r="Y68" s="8">
        <f t="shared" ref="Y68:Y74" si="5">U68+V68*W68</f>
        <v>2.8963449244257271</v>
      </c>
      <c r="Z68" s="8">
        <f t="shared" ref="Z68:Z74" si="6">Y68-X68</f>
        <v>-2.1036550755742729</v>
      </c>
      <c r="AA68" s="8"/>
      <c r="AC68" s="11">
        <v>6.6</v>
      </c>
      <c r="AD68" s="11">
        <f>U$27+V$27*AC68</f>
        <v>4.4299144604563043</v>
      </c>
    </row>
    <row r="69" spans="4:30" x14ac:dyDescent="0.3">
      <c r="D69">
        <v>5.3</v>
      </c>
      <c r="E69">
        <f t="shared" si="4"/>
        <v>3.2838095238095235</v>
      </c>
      <c r="U69" s="8">
        <f>U68-$AA$3*$Z68</f>
        <v>0.31143373448665534</v>
      </c>
      <c r="V69" s="8">
        <f>V68-$AA$3*$Z68*W68</f>
        <v>0.62637230191767657</v>
      </c>
      <c r="W69" s="8">
        <v>1</v>
      </c>
      <c r="X69" s="8">
        <v>1</v>
      </c>
      <c r="Y69" s="8">
        <f t="shared" si="5"/>
        <v>0.93780603640433191</v>
      </c>
      <c r="Z69" s="8">
        <f t="shared" si="6"/>
        <v>-6.2193963595668089E-2</v>
      </c>
      <c r="AA69" s="8"/>
      <c r="AC69" s="11">
        <v>6.7</v>
      </c>
      <c r="AD69" s="11">
        <f>U$27+V$27*AC69</f>
        <v>4.4937341962037989</v>
      </c>
    </row>
    <row r="70" spans="4:30" x14ac:dyDescent="0.3">
      <c r="D70">
        <v>5.4</v>
      </c>
      <c r="E70">
        <f t="shared" si="4"/>
        <v>3.3180952380952382</v>
      </c>
      <c r="U70" s="8">
        <f>U69-$AA$3*$Z69</f>
        <v>0.31205567412261204</v>
      </c>
      <c r="V70" s="8">
        <f>V69-$AA$3*$Z69*W69</f>
        <v>0.62699424155363326</v>
      </c>
      <c r="W70" s="8">
        <v>3</v>
      </c>
      <c r="X70" s="8">
        <v>2</v>
      </c>
      <c r="Y70" s="8">
        <f t="shared" si="5"/>
        <v>2.1930383987835116</v>
      </c>
      <c r="Z70" s="8">
        <f t="shared" si="6"/>
        <v>0.19303839878351159</v>
      </c>
      <c r="AA70" s="8"/>
      <c r="AC70" s="11">
        <v>6.8</v>
      </c>
      <c r="AD70" s="11">
        <f>U$27+V$27*AC70</f>
        <v>4.5575539319512934</v>
      </c>
    </row>
    <row r="71" spans="4:30" x14ac:dyDescent="0.3">
      <c r="D71">
        <v>5.5</v>
      </c>
      <c r="E71">
        <f t="shared" si="4"/>
        <v>3.352380952380952</v>
      </c>
      <c r="U71" s="8">
        <f>U70-$AA$3*$Z70</f>
        <v>0.31012529013477691</v>
      </c>
      <c r="V71" s="8">
        <f>V70-$AA$3*$Z70*W70</f>
        <v>0.62120308959012793</v>
      </c>
      <c r="W71" s="8">
        <v>2</v>
      </c>
      <c r="X71" s="8">
        <v>3</v>
      </c>
      <c r="Y71" s="8">
        <f t="shared" si="5"/>
        <v>1.5525314693150327</v>
      </c>
      <c r="Z71" s="8">
        <f t="shared" si="6"/>
        <v>-1.4474685306849673</v>
      </c>
      <c r="AA71" s="8"/>
      <c r="AC71" s="11">
        <v>6.9</v>
      </c>
      <c r="AD71" s="11">
        <f>U$27+V$27*AC71</f>
        <v>4.621373667698788</v>
      </c>
    </row>
    <row r="72" spans="4:30" x14ac:dyDescent="0.3">
      <c r="D72">
        <v>5.6</v>
      </c>
      <c r="E72">
        <f t="shared" si="4"/>
        <v>3.3866666666666667</v>
      </c>
      <c r="U72" s="8">
        <f>U71-$AA$3*$Z71</f>
        <v>0.32459997544162661</v>
      </c>
      <c r="V72" s="8">
        <f>V71-$AA$3*$Z71*W71</f>
        <v>0.65015246020382733</v>
      </c>
      <c r="W72" s="8">
        <v>4</v>
      </c>
      <c r="X72" s="8">
        <v>3</v>
      </c>
      <c r="Y72" s="8">
        <f t="shared" si="5"/>
        <v>2.925209816256936</v>
      </c>
      <c r="Z72" s="8">
        <f t="shared" si="6"/>
        <v>-7.4790183743064009E-2</v>
      </c>
      <c r="AA72" s="8"/>
      <c r="AC72" s="11">
        <v>7</v>
      </c>
      <c r="AD72" s="11">
        <f>U$27+V$27*AC72</f>
        <v>4.6851934034462817</v>
      </c>
    </row>
    <row r="73" spans="4:30" x14ac:dyDescent="0.3">
      <c r="D73">
        <v>5.7</v>
      </c>
      <c r="E73">
        <f t="shared" si="4"/>
        <v>3.420952380952381</v>
      </c>
      <c r="U73" s="8">
        <f>U72-$AA$3*$Z72</f>
        <v>0.32534787727905723</v>
      </c>
      <c r="V73" s="8">
        <f>V72-$AA$3*$Z72*W72</f>
        <v>0.65314406755354992</v>
      </c>
      <c r="W73" s="8">
        <v>6</v>
      </c>
      <c r="X73" s="8">
        <v>2</v>
      </c>
      <c r="Y73" s="8">
        <f t="shared" si="5"/>
        <v>4.2442122826003565</v>
      </c>
      <c r="Z73" s="8">
        <f t="shared" si="6"/>
        <v>2.2442122826003565</v>
      </c>
      <c r="AA73" s="8"/>
      <c r="AC73" s="11">
        <v>7.1</v>
      </c>
      <c r="AD73" s="11">
        <f>U$27+V$27*AC73</f>
        <v>4.7490131391937762</v>
      </c>
    </row>
    <row r="74" spans="4:30" ht="15" thickBot="1" x14ac:dyDescent="0.35">
      <c r="D74">
        <v>5.8</v>
      </c>
      <c r="E74">
        <f t="shared" si="4"/>
        <v>3.4552380952380952</v>
      </c>
      <c r="U74" s="8">
        <f>U73-$AA$3*$Z73</f>
        <v>0.30290575445305368</v>
      </c>
      <c r="V74" s="8">
        <f>V73-$AA$3*$Z73*W73</f>
        <v>0.5184913305975285</v>
      </c>
      <c r="W74" s="8">
        <v>5</v>
      </c>
      <c r="X74" s="8">
        <v>5</v>
      </c>
      <c r="Y74" s="8">
        <f t="shared" si="5"/>
        <v>2.8953624074406963</v>
      </c>
      <c r="Z74" s="8">
        <f t="shared" si="6"/>
        <v>-2.1046375925593037</v>
      </c>
      <c r="AA74" s="8"/>
      <c r="AC74" s="11">
        <v>7.2</v>
      </c>
      <c r="AD74" s="11">
        <f>U$27+V$27*AC74</f>
        <v>4.8128328749412708</v>
      </c>
    </row>
    <row r="75" spans="4:30" ht="15" thickBot="1" x14ac:dyDescent="0.35">
      <c r="D75">
        <v>5.9</v>
      </c>
      <c r="E75">
        <f t="shared" si="4"/>
        <v>3.4895238095238099</v>
      </c>
      <c r="S75" s="17" t="s">
        <v>29</v>
      </c>
      <c r="T75" s="18"/>
      <c r="U75" s="13">
        <f>U74-$AA$3*$Z74</f>
        <v>0.32395213037864673</v>
      </c>
      <c r="V75" s="8">
        <f>V74-$AA$3*$Z74*W74</f>
        <v>0.62372321022549371</v>
      </c>
      <c r="W75" s="8"/>
      <c r="X75" s="8"/>
      <c r="Y75" s="8"/>
      <c r="Z75" s="8"/>
      <c r="AA75" s="8"/>
      <c r="AC75" s="11">
        <v>7.3</v>
      </c>
      <c r="AD75" s="11">
        <f>U$27+V$27*AC75</f>
        <v>4.8766526106887644</v>
      </c>
    </row>
    <row r="76" spans="4:30" x14ac:dyDescent="0.3">
      <c r="D76">
        <v>6</v>
      </c>
      <c r="E76">
        <f t="shared" si="4"/>
        <v>3.5238095238095237</v>
      </c>
      <c r="F76">
        <f>(E76-B6)^2</f>
        <v>2.3219954648526073</v>
      </c>
      <c r="AC76" s="11">
        <v>7.4</v>
      </c>
      <c r="AD76" s="11">
        <f>U$27+V$27*AC76</f>
        <v>4.940472346436259</v>
      </c>
    </row>
    <row r="77" spans="4:30" x14ac:dyDescent="0.3">
      <c r="D77">
        <v>6.1</v>
      </c>
      <c r="E77">
        <f t="shared" si="4"/>
        <v>3.5580952380952375</v>
      </c>
      <c r="AC77" s="11">
        <v>7.5</v>
      </c>
      <c r="AD77" s="11">
        <f>U$27+V$27*AC77</f>
        <v>5.0042920821837535</v>
      </c>
    </row>
    <row r="78" spans="4:30" x14ac:dyDescent="0.3">
      <c r="D78">
        <v>6.2</v>
      </c>
      <c r="E78">
        <f t="shared" si="4"/>
        <v>3.5923809523809522</v>
      </c>
      <c r="AC78" s="11">
        <v>7.6</v>
      </c>
      <c r="AD78" s="11">
        <f>U$27+V$27*AC78</f>
        <v>5.0681118179312472</v>
      </c>
    </row>
    <row r="79" spans="4:30" x14ac:dyDescent="0.3">
      <c r="D79">
        <v>6.3</v>
      </c>
      <c r="E79">
        <f t="shared" si="4"/>
        <v>3.6266666666666669</v>
      </c>
      <c r="AC79" s="11">
        <v>7.7</v>
      </c>
      <c r="AD79" s="11">
        <f>U$27+V$27*AC79</f>
        <v>5.1319315536787418</v>
      </c>
    </row>
    <row r="80" spans="4:30" x14ac:dyDescent="0.3">
      <c r="D80">
        <v>6.4</v>
      </c>
      <c r="E80">
        <f t="shared" si="4"/>
        <v>3.6609523809523807</v>
      </c>
      <c r="AC80" s="11">
        <v>7.8</v>
      </c>
      <c r="AD80" s="11">
        <f>U$27+V$27*AC80</f>
        <v>5.1957512894262363</v>
      </c>
    </row>
    <row r="81" spans="4:30" x14ac:dyDescent="0.3">
      <c r="D81">
        <v>6.5</v>
      </c>
      <c r="E81">
        <f t="shared" ref="E81:E96" si="7">E$11 + D$11 * D81</f>
        <v>3.6952380952380954</v>
      </c>
      <c r="AC81" s="11">
        <v>7.9</v>
      </c>
      <c r="AD81" s="11">
        <f>U$27+V$27*AC81</f>
        <v>5.2595710251737309</v>
      </c>
    </row>
    <row r="82" spans="4:30" x14ac:dyDescent="0.3">
      <c r="D82">
        <v>6.6</v>
      </c>
      <c r="E82">
        <f t="shared" si="7"/>
        <v>3.7295238095238092</v>
      </c>
      <c r="AC82" s="11">
        <v>8</v>
      </c>
      <c r="AD82" s="11">
        <f>U$27+V$27*AC82</f>
        <v>5.3233907609212245</v>
      </c>
    </row>
    <row r="83" spans="4:30" x14ac:dyDescent="0.3">
      <c r="D83">
        <v>6.7</v>
      </c>
      <c r="E83">
        <f t="shared" si="7"/>
        <v>3.7638095238095239</v>
      </c>
    </row>
    <row r="84" spans="4:30" x14ac:dyDescent="0.3">
      <c r="D84">
        <v>6.8</v>
      </c>
      <c r="E84">
        <f t="shared" si="7"/>
        <v>3.7980952380952377</v>
      </c>
    </row>
    <row r="85" spans="4:30" x14ac:dyDescent="0.3">
      <c r="D85">
        <v>6.9</v>
      </c>
      <c r="E85">
        <f t="shared" si="7"/>
        <v>3.8323809523809524</v>
      </c>
    </row>
    <row r="86" spans="4:30" x14ac:dyDescent="0.3">
      <c r="D86">
        <v>7</v>
      </c>
      <c r="E86">
        <f t="shared" si="7"/>
        <v>3.8666666666666663</v>
      </c>
    </row>
    <row r="87" spans="4:30" x14ac:dyDescent="0.3">
      <c r="D87">
        <v>7.1</v>
      </c>
      <c r="E87">
        <f t="shared" si="7"/>
        <v>3.9009523809523809</v>
      </c>
    </row>
    <row r="88" spans="4:30" x14ac:dyDescent="0.3">
      <c r="D88">
        <v>7.2</v>
      </c>
      <c r="E88">
        <f t="shared" si="7"/>
        <v>3.9352380952380956</v>
      </c>
    </row>
    <row r="89" spans="4:30" x14ac:dyDescent="0.3">
      <c r="D89">
        <v>7.3</v>
      </c>
      <c r="E89">
        <f t="shared" si="7"/>
        <v>3.9695238095238095</v>
      </c>
    </row>
    <row r="90" spans="4:30" x14ac:dyDescent="0.3">
      <c r="D90">
        <v>7.4</v>
      </c>
      <c r="E90">
        <f t="shared" si="7"/>
        <v>4.0038095238095242</v>
      </c>
    </row>
    <row r="91" spans="4:30" x14ac:dyDescent="0.3">
      <c r="D91">
        <v>7.5</v>
      </c>
      <c r="E91">
        <f t="shared" si="7"/>
        <v>4.038095238095238</v>
      </c>
    </row>
    <row r="92" spans="4:30" x14ac:dyDescent="0.3">
      <c r="D92">
        <v>7.6</v>
      </c>
      <c r="E92">
        <f t="shared" si="7"/>
        <v>4.0723809523809518</v>
      </c>
    </row>
    <row r="93" spans="4:30" x14ac:dyDescent="0.3">
      <c r="D93">
        <v>7.7</v>
      </c>
      <c r="E93">
        <f t="shared" si="7"/>
        <v>4.1066666666666665</v>
      </c>
    </row>
    <row r="94" spans="4:30" x14ac:dyDescent="0.3">
      <c r="D94">
        <v>7.8</v>
      </c>
      <c r="E94">
        <f t="shared" si="7"/>
        <v>4.1409523809523812</v>
      </c>
    </row>
    <row r="95" spans="4:30" x14ac:dyDescent="0.3">
      <c r="D95">
        <v>7.9</v>
      </c>
      <c r="E95">
        <f t="shared" si="7"/>
        <v>4.175238095238095</v>
      </c>
    </row>
    <row r="96" spans="4:30" x14ac:dyDescent="0.3">
      <c r="D96">
        <v>8</v>
      </c>
      <c r="E96">
        <f t="shared" si="7"/>
        <v>4.2095238095238097</v>
      </c>
    </row>
  </sheetData>
  <mergeCells count="35">
    <mergeCell ref="U1:AA1"/>
    <mergeCell ref="S27:T27"/>
    <mergeCell ref="S51:T51"/>
    <mergeCell ref="S75:T75"/>
    <mergeCell ref="F7:G7"/>
    <mergeCell ref="D8:E8"/>
    <mergeCell ref="F8:G8"/>
    <mergeCell ref="F1:G1"/>
    <mergeCell ref="F2:G2"/>
    <mergeCell ref="F3:G3"/>
    <mergeCell ref="F4:G4"/>
    <mergeCell ref="F5:G5"/>
    <mergeCell ref="F6:G6"/>
    <mergeCell ref="A28:B28"/>
    <mergeCell ref="A29:B29"/>
    <mergeCell ref="D1:E1"/>
    <mergeCell ref="D2:E2"/>
    <mergeCell ref="D3:E3"/>
    <mergeCell ref="D4:E4"/>
    <mergeCell ref="D5:E5"/>
    <mergeCell ref="D6:E6"/>
    <mergeCell ref="D7:E7"/>
    <mergeCell ref="A10:B10"/>
    <mergeCell ref="A23:B23"/>
    <mergeCell ref="A24:B24"/>
    <mergeCell ref="A25:B25"/>
    <mergeCell ref="A26:B26"/>
    <mergeCell ref="A27:B27"/>
    <mergeCell ref="A15:B15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2021-09-11T23:42:40Z</dcterms:created>
  <dcterms:modified xsi:type="dcterms:W3CDTF">2021-09-12T02:31:03Z</dcterms:modified>
</cp:coreProperties>
</file>