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IA 1\PDs\UT3\PD4\"/>
    </mc:Choice>
  </mc:AlternateContent>
  <xr:revisionPtr revIDLastSave="0" documentId="13_ncr:1_{0A229ABB-ACC5-4A56-8E93-5B87C8B47C10}" xr6:coauthVersionLast="47" xr6:coauthVersionMax="47" xr10:uidLastSave="{00000000-0000-0000-0000-000000000000}"/>
  <bookViews>
    <workbookView xWindow="-108" yWindow="-108" windowWidth="23256" windowHeight="12576" xr2:uid="{51824C39-28A2-4DE4-BA25-BFC90F389E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1" l="1"/>
  <c r="Y29" i="1" s="1"/>
  <c r="X2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J75" i="1" l="1"/>
  <c r="K75" i="1" s="1"/>
  <c r="J74" i="1"/>
  <c r="J3" i="1"/>
  <c r="K3" i="1" s="1"/>
  <c r="G4" i="1" s="1"/>
  <c r="F4" i="1" l="1"/>
  <c r="J4" i="1" l="1"/>
  <c r="K4" i="1" s="1"/>
  <c r="G5" i="1" s="1"/>
  <c r="F5" i="1" l="1"/>
  <c r="J5" i="1" l="1"/>
  <c r="K5" i="1" s="1"/>
  <c r="G6" i="1" s="1"/>
  <c r="F6" i="1" l="1"/>
  <c r="J6" i="1" l="1"/>
  <c r="K6" i="1" s="1"/>
  <c r="G7" i="1" s="1"/>
  <c r="F7" i="1" l="1"/>
  <c r="J7" i="1" s="1"/>
  <c r="K7" i="1" s="1"/>
  <c r="G8" i="1" s="1"/>
  <c r="F8" i="1" l="1"/>
  <c r="J8" i="1" s="1"/>
  <c r="K8" i="1" s="1"/>
  <c r="G9" i="1" s="1"/>
  <c r="F9" i="1" l="1"/>
  <c r="J9" i="1" l="1"/>
  <c r="K9" i="1" s="1"/>
  <c r="G10" i="1" s="1"/>
  <c r="F10" i="1" l="1"/>
  <c r="J10" i="1" l="1"/>
  <c r="K10" i="1" s="1"/>
  <c r="G11" i="1" s="1"/>
  <c r="F11" i="1" l="1"/>
  <c r="J11" i="1" s="1"/>
  <c r="K11" i="1" s="1"/>
  <c r="F12" i="1" s="1"/>
  <c r="G12" i="1" l="1"/>
  <c r="J12" i="1" l="1"/>
  <c r="K12" i="1" s="1"/>
  <c r="F13" i="1" s="1"/>
  <c r="G13" i="1" l="1"/>
  <c r="J13" i="1" l="1"/>
  <c r="K13" i="1" s="1"/>
  <c r="F14" i="1" s="1"/>
  <c r="G14" i="1" l="1"/>
  <c r="J14" i="1" l="1"/>
  <c r="K14" i="1" s="1"/>
  <c r="F15" i="1" s="1"/>
  <c r="G15" i="1" l="1"/>
  <c r="J15" i="1" s="1"/>
  <c r="K15" i="1" s="1"/>
  <c r="F16" i="1" s="1"/>
  <c r="G16" i="1" l="1"/>
  <c r="J16" i="1" l="1"/>
  <c r="K16" i="1" s="1"/>
  <c r="F17" i="1" s="1"/>
  <c r="G17" i="1" l="1"/>
  <c r="J17" i="1" l="1"/>
  <c r="K17" i="1" s="1"/>
  <c r="F18" i="1" s="1"/>
  <c r="G18" i="1" l="1"/>
  <c r="J18" i="1" l="1"/>
  <c r="K18" i="1" s="1"/>
  <c r="F19" i="1" s="1"/>
  <c r="G19" i="1" l="1"/>
  <c r="J19" i="1" l="1"/>
  <c r="K19" i="1" s="1"/>
  <c r="F20" i="1" s="1"/>
  <c r="G20" i="1" l="1"/>
  <c r="J20" i="1" l="1"/>
  <c r="K20" i="1" s="1"/>
  <c r="F21" i="1" s="1"/>
  <c r="G21" i="1" l="1"/>
  <c r="J21" i="1" s="1"/>
  <c r="K21" i="1" s="1"/>
  <c r="F22" i="1" s="1"/>
  <c r="G22" i="1" l="1"/>
  <c r="J22" i="1" s="1"/>
  <c r="K22" i="1" s="1"/>
  <c r="F23" i="1" s="1"/>
  <c r="G23" i="1" l="1"/>
  <c r="J23" i="1" l="1"/>
  <c r="K23" i="1" s="1"/>
  <c r="F24" i="1" s="1"/>
  <c r="G24" i="1" l="1"/>
  <c r="J24" i="1" l="1"/>
  <c r="K24" i="1" s="1"/>
  <c r="F25" i="1" s="1"/>
  <c r="G25" i="1" l="1"/>
  <c r="J25" i="1" l="1"/>
  <c r="K25" i="1" s="1"/>
  <c r="F26" i="1" s="1"/>
  <c r="G26" i="1" l="1"/>
  <c r="J26" i="1" l="1"/>
  <c r="K26" i="1" s="1"/>
  <c r="F27" i="1" s="1"/>
  <c r="G27" i="1" l="1"/>
  <c r="P66" i="1" s="1"/>
  <c r="Y37" i="1" l="1"/>
  <c r="Z37" i="1" s="1"/>
  <c r="P43" i="1"/>
  <c r="P70" i="1"/>
  <c r="P18" i="1"/>
  <c r="P64" i="1"/>
  <c r="P53" i="1"/>
  <c r="P23" i="1"/>
  <c r="P65" i="1"/>
  <c r="P78" i="1"/>
  <c r="P56" i="1"/>
  <c r="Y33" i="1"/>
  <c r="Z33" i="1" s="1"/>
  <c r="P17" i="1"/>
  <c r="Y36" i="1"/>
  <c r="Z36" i="1" s="1"/>
  <c r="P8" i="1"/>
  <c r="P47" i="1"/>
  <c r="P73" i="1"/>
  <c r="P10" i="1"/>
  <c r="P14" i="1"/>
  <c r="P37" i="1"/>
  <c r="P45" i="1"/>
  <c r="P68" i="1"/>
  <c r="P33" i="1"/>
  <c r="P76" i="1"/>
  <c r="P16" i="1"/>
  <c r="P55" i="1"/>
  <c r="P28" i="1"/>
  <c r="P6" i="1"/>
  <c r="P61" i="1"/>
  <c r="P52" i="1"/>
  <c r="P60" i="1"/>
  <c r="P25" i="1"/>
  <c r="P41" i="1"/>
  <c r="P35" i="1"/>
  <c r="P62" i="1"/>
  <c r="Y35" i="1"/>
  <c r="Z35" i="1" s="1"/>
  <c r="P2" i="1"/>
  <c r="P36" i="1"/>
  <c r="P72" i="1"/>
  <c r="P81" i="1"/>
  <c r="P44" i="1"/>
  <c r="P80" i="1"/>
  <c r="Y34" i="1"/>
  <c r="Z34" i="1" s="1"/>
  <c r="P50" i="1"/>
  <c r="P22" i="1"/>
  <c r="P3" i="1"/>
  <c r="P69" i="1"/>
  <c r="P24" i="1"/>
  <c r="P5" i="1"/>
  <c r="P63" i="1"/>
  <c r="P26" i="1"/>
  <c r="P31" i="1"/>
  <c r="Y38" i="1"/>
  <c r="Z38" i="1" s="1"/>
  <c r="P58" i="1"/>
  <c r="P51" i="1"/>
  <c r="P59" i="1"/>
  <c r="P30" i="1"/>
  <c r="P11" i="1"/>
  <c r="P77" i="1"/>
  <c r="P32" i="1"/>
  <c r="P13" i="1"/>
  <c r="P71" i="1"/>
  <c r="P34" i="1"/>
  <c r="P39" i="1"/>
  <c r="P4" i="1"/>
  <c r="P67" i="1"/>
  <c r="P38" i="1"/>
  <c r="P19" i="1"/>
  <c r="J27" i="1"/>
  <c r="K27" i="1" s="1"/>
  <c r="F28" i="1" s="1"/>
  <c r="P40" i="1"/>
  <c r="P21" i="1"/>
  <c r="P79" i="1"/>
  <c r="P42" i="1"/>
  <c r="P49" i="1"/>
  <c r="P12" i="1"/>
  <c r="P74" i="1"/>
  <c r="P9" i="1"/>
  <c r="P75" i="1"/>
  <c r="P46" i="1"/>
  <c r="P27" i="1"/>
  <c r="P7" i="1"/>
  <c r="P54" i="1"/>
  <c r="P29" i="1"/>
  <c r="P15" i="1"/>
  <c r="P48" i="1"/>
  <c r="P57" i="1"/>
  <c r="P20" i="1"/>
  <c r="P82" i="1"/>
  <c r="AA33" i="1" l="1"/>
  <c r="AB33" i="1" s="1"/>
  <c r="G28" i="1"/>
  <c r="J28" i="1" s="1"/>
  <c r="K28" i="1" s="1"/>
  <c r="F29" i="1" s="1"/>
  <c r="G29" i="1" l="1"/>
  <c r="J29" i="1" l="1"/>
  <c r="K29" i="1" s="1"/>
  <c r="F30" i="1" s="1"/>
  <c r="G30" i="1" l="1"/>
  <c r="J30" i="1" l="1"/>
  <c r="K30" i="1" s="1"/>
  <c r="F31" i="1" s="1"/>
  <c r="G31" i="1" l="1"/>
  <c r="J31" i="1" l="1"/>
  <c r="K31" i="1" s="1"/>
  <c r="F32" i="1" s="1"/>
  <c r="G32" i="1" l="1"/>
  <c r="J32" i="1" l="1"/>
  <c r="K32" i="1" s="1"/>
  <c r="F33" i="1" s="1"/>
  <c r="G33" i="1" l="1"/>
  <c r="J33" i="1" s="1"/>
  <c r="K33" i="1" s="1"/>
  <c r="F34" i="1" s="1"/>
  <c r="G34" i="1" l="1"/>
  <c r="J34" i="1" l="1"/>
  <c r="K34" i="1" s="1"/>
  <c r="F35" i="1" s="1"/>
  <c r="G35" i="1" l="1"/>
  <c r="J35" i="1" l="1"/>
  <c r="K35" i="1" s="1"/>
  <c r="F36" i="1" s="1"/>
  <c r="G36" i="1" l="1"/>
  <c r="J36" i="1" s="1"/>
  <c r="K36" i="1" s="1"/>
  <c r="F37" i="1" s="1"/>
  <c r="G37" i="1" l="1"/>
  <c r="J37" i="1" l="1"/>
  <c r="K37" i="1" s="1"/>
  <c r="F38" i="1" s="1"/>
  <c r="G38" i="1" l="1"/>
  <c r="J38" i="1" s="1"/>
  <c r="K38" i="1" s="1"/>
  <c r="F39" i="1" s="1"/>
  <c r="G39" i="1" l="1"/>
  <c r="J39" i="1" l="1"/>
  <c r="K39" i="1" s="1"/>
  <c r="F40" i="1" s="1"/>
  <c r="G40" i="1" l="1"/>
  <c r="J40" i="1" l="1"/>
  <c r="K40" i="1" s="1"/>
  <c r="F41" i="1" s="1"/>
  <c r="G41" i="1" l="1"/>
  <c r="J41" i="1" l="1"/>
  <c r="K41" i="1" s="1"/>
  <c r="F42" i="1" s="1"/>
  <c r="G42" i="1" l="1"/>
  <c r="J42" i="1" l="1"/>
  <c r="K42" i="1" s="1"/>
  <c r="F43" i="1" s="1"/>
  <c r="G43" i="1" l="1"/>
  <c r="J43" i="1" l="1"/>
  <c r="K43" i="1" s="1"/>
  <c r="F44" i="1" s="1"/>
  <c r="G44" i="1" l="1"/>
  <c r="J44" i="1" s="1"/>
  <c r="K44" i="1" s="1"/>
  <c r="F45" i="1" s="1"/>
  <c r="G45" i="1" l="1"/>
  <c r="J45" i="1" l="1"/>
  <c r="K45" i="1" s="1"/>
  <c r="F46" i="1" s="1"/>
  <c r="G46" i="1" l="1"/>
  <c r="J46" i="1" l="1"/>
  <c r="K46" i="1" s="1"/>
  <c r="F47" i="1" s="1"/>
  <c r="G47" i="1" l="1"/>
  <c r="J47" i="1" l="1"/>
  <c r="K47" i="1" s="1"/>
  <c r="F48" i="1" s="1"/>
  <c r="G48" i="1" l="1"/>
  <c r="J48" i="1" l="1"/>
  <c r="K48" i="1" s="1"/>
  <c r="F49" i="1" s="1"/>
  <c r="G49" i="1" l="1"/>
  <c r="J49" i="1" l="1"/>
  <c r="K49" i="1" s="1"/>
  <c r="F50" i="1" s="1"/>
  <c r="G50" i="1" l="1"/>
  <c r="J50" i="1" l="1"/>
  <c r="K50" i="1" s="1"/>
  <c r="F51" i="1" s="1"/>
  <c r="G51" i="1" l="1"/>
  <c r="J51" i="1" l="1"/>
  <c r="K51" i="1" s="1"/>
  <c r="F52" i="1" s="1"/>
  <c r="G52" i="1" l="1"/>
  <c r="J52" i="1" l="1"/>
  <c r="K52" i="1" s="1"/>
  <c r="F53" i="1" s="1"/>
  <c r="G53" i="1" l="1"/>
  <c r="J53" i="1" l="1"/>
  <c r="K53" i="1" s="1"/>
  <c r="F54" i="1" s="1"/>
  <c r="G54" i="1" l="1"/>
  <c r="J54" i="1" l="1"/>
  <c r="K54" i="1" s="1"/>
  <c r="F55" i="1" s="1"/>
  <c r="G55" i="1" l="1"/>
  <c r="J55" i="1" s="1"/>
  <c r="K55" i="1" s="1"/>
  <c r="G56" i="1" s="1"/>
  <c r="F56" i="1" l="1"/>
  <c r="J56" i="1" l="1"/>
  <c r="K56" i="1" s="1"/>
  <c r="G57" i="1" s="1"/>
  <c r="F57" i="1" l="1"/>
  <c r="J57" i="1" s="1"/>
  <c r="K57" i="1" s="1"/>
  <c r="F58" i="1" l="1"/>
  <c r="G58" i="1"/>
  <c r="J58" i="1" s="1"/>
  <c r="K58" i="1" s="1"/>
  <c r="F59" i="1" s="1"/>
  <c r="G59" i="1" l="1"/>
  <c r="J59" i="1" l="1"/>
  <c r="K59" i="1" s="1"/>
  <c r="F60" i="1" s="1"/>
  <c r="G60" i="1" l="1"/>
  <c r="J60" i="1" l="1"/>
  <c r="K60" i="1" s="1"/>
  <c r="F61" i="1" s="1"/>
  <c r="G61" i="1" l="1"/>
  <c r="J61" i="1" l="1"/>
  <c r="K61" i="1" s="1"/>
  <c r="F62" i="1" s="1"/>
  <c r="G62" i="1" l="1"/>
  <c r="J62" i="1" l="1"/>
  <c r="K62" i="1" s="1"/>
  <c r="F63" i="1" s="1"/>
  <c r="G63" i="1" l="1"/>
  <c r="J63" i="1" l="1"/>
  <c r="K63" i="1" s="1"/>
  <c r="F64" i="1" s="1"/>
  <c r="G64" i="1" l="1"/>
  <c r="J64" i="1" l="1"/>
  <c r="K64" i="1" s="1"/>
  <c r="F65" i="1" s="1"/>
  <c r="G65" i="1" l="1"/>
  <c r="J65" i="1" l="1"/>
  <c r="K65" i="1" s="1"/>
  <c r="F66" i="1" s="1"/>
  <c r="G66" i="1" l="1"/>
  <c r="J66" i="1" l="1"/>
  <c r="K66" i="1" s="1"/>
  <c r="F67" i="1" s="1"/>
  <c r="G67" i="1" l="1"/>
  <c r="J67" i="1" l="1"/>
  <c r="K67" i="1" s="1"/>
  <c r="F68" i="1" s="1"/>
  <c r="G68" i="1" l="1"/>
  <c r="J68" i="1" l="1"/>
  <c r="K68" i="1" s="1"/>
  <c r="F69" i="1" s="1"/>
  <c r="G69" i="1" l="1"/>
  <c r="J69" i="1" l="1"/>
  <c r="K69" i="1" s="1"/>
  <c r="F70" i="1" s="1"/>
  <c r="G70" i="1" l="1"/>
  <c r="J70" i="1" l="1"/>
  <c r="K70" i="1" s="1"/>
  <c r="F71" i="1" s="1"/>
  <c r="G71" i="1" l="1"/>
  <c r="J71" i="1" l="1"/>
  <c r="K71" i="1" s="1"/>
  <c r="F72" i="1" s="1"/>
  <c r="G72" i="1" l="1"/>
  <c r="J72" i="1" l="1"/>
  <c r="K72" i="1" s="1"/>
  <c r="F73" i="1" s="1"/>
  <c r="G73" i="1" l="1"/>
  <c r="J73" i="1" l="1"/>
  <c r="K73" i="1" s="1"/>
  <c r="F74" i="1" s="1"/>
  <c r="G74" i="1" l="1"/>
  <c r="K74" i="1" l="1"/>
  <c r="F75" i="1" s="1"/>
  <c r="G75" i="1" l="1"/>
  <c r="Y45" i="1" s="1"/>
  <c r="Z45" i="1" s="1"/>
  <c r="Y44" i="1" l="1"/>
  <c r="Z44" i="1"/>
  <c r="Y43" i="1"/>
  <c r="Z43" i="1" s="1"/>
  <c r="Y42" i="1"/>
  <c r="Z42" i="1" s="1"/>
  <c r="Y46" i="1"/>
  <c r="Z46" i="1" s="1"/>
  <c r="Y41" i="1"/>
  <c r="Z41" i="1" s="1"/>
  <c r="AA41" i="1" l="1"/>
  <c r="AB41" i="1" s="1"/>
</calcChain>
</file>

<file path=xl/sharedStrings.xml><?xml version="1.0" encoding="utf-8"?>
<sst xmlns="http://schemas.openxmlformats.org/spreadsheetml/2006/main" count="138" uniqueCount="102">
  <si>
    <t>x</t>
  </si>
  <si>
    <t>y</t>
  </si>
  <si>
    <t>(pi -yi)^2</t>
  </si>
  <si>
    <t>prediccion</t>
  </si>
  <si>
    <t>error</t>
  </si>
  <si>
    <t>alpha</t>
  </si>
  <si>
    <t>suma:</t>
  </si>
  <si>
    <t>24 iteraciones</t>
  </si>
  <si>
    <t>48 iteraciones</t>
  </si>
  <si>
    <t>72 iteraciones</t>
  </si>
  <si>
    <t>Desenso de gradiente</t>
  </si>
  <si>
    <t>24 Iteraciones</t>
  </si>
  <si>
    <t>b0</t>
  </si>
  <si>
    <t>b1</t>
  </si>
  <si>
    <t>0 iteraciones</t>
  </si>
  <si>
    <t>1 iteraciones</t>
  </si>
  <si>
    <t>2 iteraciones</t>
  </si>
  <si>
    <t>3 iteraciones</t>
  </si>
  <si>
    <t>4 iteraciones</t>
  </si>
  <si>
    <t>5 iteraciones</t>
  </si>
  <si>
    <t>6 iteraciones</t>
  </si>
  <si>
    <t>7 iteraciones</t>
  </si>
  <si>
    <t>8 iteraciones</t>
  </si>
  <si>
    <t>9 iteraciones</t>
  </si>
  <si>
    <t>10 iteraciones</t>
  </si>
  <si>
    <t>11 iteraciones</t>
  </si>
  <si>
    <t>12 iteraciones</t>
  </si>
  <si>
    <t>13 iteraciones</t>
  </si>
  <si>
    <t>14 iteraciones</t>
  </si>
  <si>
    <t>15 iteraciones</t>
  </si>
  <si>
    <t>16 iteraciones</t>
  </si>
  <si>
    <t>17 iteraciones</t>
  </si>
  <si>
    <t>18 iteraciones</t>
  </si>
  <si>
    <t>19 iteraciones</t>
  </si>
  <si>
    <t>20 iteraciones</t>
  </si>
  <si>
    <t>21 iteraciones</t>
  </si>
  <si>
    <t>22 iteraciones</t>
  </si>
  <si>
    <t>23 iteraciones</t>
  </si>
  <si>
    <t>25 iteraciones</t>
  </si>
  <si>
    <t>26 iteraciones</t>
  </si>
  <si>
    <t>27 iteraciones</t>
  </si>
  <si>
    <t>28 iteraciones</t>
  </si>
  <si>
    <t>29 iteraciones</t>
  </si>
  <si>
    <t>30 iteraciones</t>
  </si>
  <si>
    <t>31 iteraciones</t>
  </si>
  <si>
    <t>32 iteraciones</t>
  </si>
  <si>
    <t>33 iteraciones</t>
  </si>
  <si>
    <t>34 iteraciones</t>
  </si>
  <si>
    <t>35 iteraciones</t>
  </si>
  <si>
    <t>36 iteraciones</t>
  </si>
  <si>
    <t>37 iteraciones</t>
  </si>
  <si>
    <t>38 iteraciones</t>
  </si>
  <si>
    <t>39 iteraciones</t>
  </si>
  <si>
    <t>40 iteraciones</t>
  </si>
  <si>
    <t>41 iteraciones</t>
  </si>
  <si>
    <t>42 iteraciones</t>
  </si>
  <si>
    <t>43 iteraciones</t>
  </si>
  <si>
    <t>44 iteraciones</t>
  </si>
  <si>
    <t>45 iteraciones</t>
  </si>
  <si>
    <t>46 iteraciones</t>
  </si>
  <si>
    <t>47 iteraciones</t>
  </si>
  <si>
    <t>49 iteraciones</t>
  </si>
  <si>
    <t>50 iteraciones</t>
  </si>
  <si>
    <t>51 iteraciones</t>
  </si>
  <si>
    <t>52 iteraciones</t>
  </si>
  <si>
    <t>53 iteraciones</t>
  </si>
  <si>
    <t>54 iteraciones</t>
  </si>
  <si>
    <t>55 iteraciones</t>
  </si>
  <si>
    <t>56 iteraciones</t>
  </si>
  <si>
    <t>57 iteraciones</t>
  </si>
  <si>
    <t>58 iteraciones</t>
  </si>
  <si>
    <t>59 iteraciones</t>
  </si>
  <si>
    <t>60 iteraciones</t>
  </si>
  <si>
    <t>61 iteraciones</t>
  </si>
  <si>
    <t>62 iteraciones</t>
  </si>
  <si>
    <t>63 iteraciones</t>
  </si>
  <si>
    <t>64 iteraciones</t>
  </si>
  <si>
    <t>65 iteraciones</t>
  </si>
  <si>
    <t>66 iteraciones</t>
  </si>
  <si>
    <t>67 iteraciones</t>
  </si>
  <si>
    <t>68 iteraciones</t>
  </si>
  <si>
    <t>69 iteraciones</t>
  </si>
  <si>
    <t>70 iteraciones</t>
  </si>
  <si>
    <t>71 iteraciones</t>
  </si>
  <si>
    <t>Iteraciones</t>
  </si>
  <si>
    <t>error cuadratico</t>
  </si>
  <si>
    <t>rmse:</t>
  </si>
  <si>
    <t>rmse</t>
  </si>
  <si>
    <t>rmse todas las it</t>
  </si>
  <si>
    <t>prediccion y</t>
  </si>
  <si>
    <t>a) las iteraciones se hacen hasta que se consiga un error muy pequeño, en  este caso con el metodo stocastico el error tiene a oscilar mucho</t>
  </si>
  <si>
    <t>d) el  error medio cuadratico es un mayor al que se calculo en la ta1 con regresion lineal simple que fue de 1.1012259, difiere en 0,1 o 10%</t>
  </si>
  <si>
    <t>f)</t>
  </si>
  <si>
    <t>Requerimientos de los datos</t>
  </si>
  <si>
    <t>Remover el ruido</t>
  </si>
  <si>
    <t>Remover colinearidad</t>
  </si>
  <si>
    <t>Distribución gausiana</t>
  </si>
  <si>
    <t>Reescalar input</t>
  </si>
  <si>
    <t>Cumple, son datos simulados, no medidos</t>
  </si>
  <si>
    <t>No hay colinearidad aparente en los datos</t>
  </si>
  <si>
    <t>No se normalizaron los datos para hacer el proceso</t>
  </si>
  <si>
    <t>La distribución se asemeja un poco a una gaussiana asimétrica a la izquierda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</si>
</sst>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3" borderId="0" xfId="0" applyFill="1" applyBorder="1"/>
    <xf numFmtId="0" fontId="0" fillId="0" borderId="3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0" borderId="0" xfId="0" applyFill="1"/>
    <xf numFmtId="0" fontId="0" fillId="0" borderId="0" xfId="0" applyFill="1" applyAlignment="1"/>
    <xf numFmtId="0" fontId="0" fillId="0" borderId="0" xfId="0" applyNumberFormat="1" applyFill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0" xfId="0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5.4026816585296358E-2"/>
          <c:y val="0.17171296296296298"/>
          <c:w val="0.909007282231683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C-45FE-82D2-671B9D13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6079"/>
        <c:axId val="995658431"/>
      </c:scatterChart>
      <c:valAx>
        <c:axId val="9180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5658431"/>
        <c:crosses val="autoZero"/>
        <c:crossBetween val="midCat"/>
      </c:valAx>
      <c:valAx>
        <c:axId val="995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80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</a:t>
            </a:r>
            <a:r>
              <a:rPr lang="en-US" baseline="0"/>
              <a:t> con Descenso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026816585296358E-2"/>
          <c:y val="0.17171296296296298"/>
          <c:w val="0.90900728223168348"/>
          <c:h val="0.72088764946048411"/>
        </c:manualLayout>
      </c:layout>
      <c:scatterChart>
        <c:scatterStyle val="lineMarker"/>
        <c:varyColors val="0"/>
        <c:ser>
          <c:idx val="1"/>
          <c:order val="0"/>
          <c:xVal>
            <c:numRef>
              <c:f>Hoja1!$O$2:$O$82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Hoja1!$P$2:$P$82</c:f>
              <c:numCache>
                <c:formatCode>General</c:formatCode>
                <c:ptCount val="81"/>
                <c:pt idx="0">
                  <c:v>0.21781190112168286</c:v>
                </c:pt>
                <c:pt idx="1">
                  <c:v>0.28163163686917714</c:v>
                </c:pt>
                <c:pt idx="2">
                  <c:v>0.34545137261667136</c:v>
                </c:pt>
                <c:pt idx="3">
                  <c:v>0.40927110836416569</c:v>
                </c:pt>
                <c:pt idx="4">
                  <c:v>0.47309084411165991</c:v>
                </c:pt>
                <c:pt idx="5">
                  <c:v>0.53691057985915425</c:v>
                </c:pt>
                <c:pt idx="6">
                  <c:v>0.60073031560664858</c:v>
                </c:pt>
                <c:pt idx="7">
                  <c:v>0.66455005135414269</c:v>
                </c:pt>
                <c:pt idx="8">
                  <c:v>0.72836978710163702</c:v>
                </c:pt>
                <c:pt idx="9">
                  <c:v>0.79218952284913136</c:v>
                </c:pt>
                <c:pt idx="10">
                  <c:v>0.85600925859662547</c:v>
                </c:pt>
                <c:pt idx="11">
                  <c:v>0.9198289943441198</c:v>
                </c:pt>
                <c:pt idx="12">
                  <c:v>0.98364873009161413</c:v>
                </c:pt>
                <c:pt idx="13">
                  <c:v>1.0474684658391082</c:v>
                </c:pt>
                <c:pt idx="14">
                  <c:v>1.1112882015866026</c:v>
                </c:pt>
                <c:pt idx="15">
                  <c:v>1.1751079373340969</c:v>
                </c:pt>
                <c:pt idx="16">
                  <c:v>1.238927673081591</c:v>
                </c:pt>
                <c:pt idx="17">
                  <c:v>1.3027474088290854</c:v>
                </c:pt>
                <c:pt idx="18">
                  <c:v>1.3665671445765797</c:v>
                </c:pt>
                <c:pt idx="19">
                  <c:v>1.4303868803240738</c:v>
                </c:pt>
                <c:pt idx="20">
                  <c:v>1.4942066160715681</c:v>
                </c:pt>
                <c:pt idx="21">
                  <c:v>1.5580263518190625</c:v>
                </c:pt>
                <c:pt idx="22">
                  <c:v>1.6218460875665568</c:v>
                </c:pt>
                <c:pt idx="23">
                  <c:v>1.6856658233140509</c:v>
                </c:pt>
                <c:pt idx="24">
                  <c:v>1.7494855590615452</c:v>
                </c:pt>
                <c:pt idx="25">
                  <c:v>1.8133052948090396</c:v>
                </c:pt>
                <c:pt idx="26">
                  <c:v>1.8771250305565337</c:v>
                </c:pt>
                <c:pt idx="27">
                  <c:v>1.940944766304028</c:v>
                </c:pt>
                <c:pt idx="28">
                  <c:v>2.0047645020515223</c:v>
                </c:pt>
                <c:pt idx="29">
                  <c:v>2.0685842377990165</c:v>
                </c:pt>
                <c:pt idx="30">
                  <c:v>2.132403973546511</c:v>
                </c:pt>
                <c:pt idx="31">
                  <c:v>2.1962237092940051</c:v>
                </c:pt>
                <c:pt idx="32">
                  <c:v>2.2600434450414992</c:v>
                </c:pt>
                <c:pt idx="33">
                  <c:v>2.3238631807889933</c:v>
                </c:pt>
                <c:pt idx="34">
                  <c:v>2.3876829165364879</c:v>
                </c:pt>
                <c:pt idx="35">
                  <c:v>2.451502652283982</c:v>
                </c:pt>
                <c:pt idx="36">
                  <c:v>2.5153223880314766</c:v>
                </c:pt>
                <c:pt idx="37">
                  <c:v>2.5791421237789707</c:v>
                </c:pt>
                <c:pt idx="38">
                  <c:v>2.6429618595264648</c:v>
                </c:pt>
                <c:pt idx="39">
                  <c:v>2.7067815952739593</c:v>
                </c:pt>
                <c:pt idx="40">
                  <c:v>2.7706013310214535</c:v>
                </c:pt>
                <c:pt idx="41">
                  <c:v>2.8344210667689476</c:v>
                </c:pt>
                <c:pt idx="42">
                  <c:v>2.8982408025164421</c:v>
                </c:pt>
                <c:pt idx="43">
                  <c:v>2.9620605382639362</c:v>
                </c:pt>
                <c:pt idx="44">
                  <c:v>3.0258802740114308</c:v>
                </c:pt>
                <c:pt idx="45">
                  <c:v>3.0897000097589249</c:v>
                </c:pt>
                <c:pt idx="46">
                  <c:v>3.153519745506419</c:v>
                </c:pt>
                <c:pt idx="47">
                  <c:v>3.2173394812539136</c:v>
                </c:pt>
                <c:pt idx="48">
                  <c:v>3.2811592170014077</c:v>
                </c:pt>
                <c:pt idx="49">
                  <c:v>3.3449789527489022</c:v>
                </c:pt>
                <c:pt idx="50">
                  <c:v>3.4087986884963963</c:v>
                </c:pt>
                <c:pt idx="51">
                  <c:v>3.47261842424389</c:v>
                </c:pt>
                <c:pt idx="52">
                  <c:v>3.5364381599913846</c:v>
                </c:pt>
                <c:pt idx="53">
                  <c:v>3.6002578957388787</c:v>
                </c:pt>
                <c:pt idx="54">
                  <c:v>3.6640776314863732</c:v>
                </c:pt>
                <c:pt idx="55">
                  <c:v>3.7278973672338673</c:v>
                </c:pt>
                <c:pt idx="56">
                  <c:v>3.7917171029813614</c:v>
                </c:pt>
                <c:pt idx="57">
                  <c:v>3.855536838728856</c:v>
                </c:pt>
                <c:pt idx="58">
                  <c:v>3.9193565744763501</c:v>
                </c:pt>
                <c:pt idx="59">
                  <c:v>3.9831763102238447</c:v>
                </c:pt>
                <c:pt idx="60">
                  <c:v>4.0469960459713388</c:v>
                </c:pt>
                <c:pt idx="61">
                  <c:v>4.1108157817188333</c:v>
                </c:pt>
                <c:pt idx="62">
                  <c:v>4.1746355174663279</c:v>
                </c:pt>
                <c:pt idx="63">
                  <c:v>4.2384552532138215</c:v>
                </c:pt>
                <c:pt idx="64">
                  <c:v>4.3022749889613161</c:v>
                </c:pt>
                <c:pt idx="65">
                  <c:v>4.3660947247088107</c:v>
                </c:pt>
                <c:pt idx="66">
                  <c:v>4.4299144604563043</c:v>
                </c:pt>
                <c:pt idx="67">
                  <c:v>4.4937341962037989</c:v>
                </c:pt>
                <c:pt idx="68">
                  <c:v>4.5575539319512934</c:v>
                </c:pt>
                <c:pt idx="69">
                  <c:v>4.621373667698788</c:v>
                </c:pt>
                <c:pt idx="70">
                  <c:v>4.6851934034462817</c:v>
                </c:pt>
                <c:pt idx="71">
                  <c:v>4.7490131391937762</c:v>
                </c:pt>
                <c:pt idx="72">
                  <c:v>4.8128328749412708</c:v>
                </c:pt>
                <c:pt idx="73">
                  <c:v>4.8766526106887644</c:v>
                </c:pt>
                <c:pt idx="74">
                  <c:v>4.940472346436259</c:v>
                </c:pt>
                <c:pt idx="75">
                  <c:v>5.0042920821837535</c:v>
                </c:pt>
                <c:pt idx="76">
                  <c:v>5.0681118179312472</c:v>
                </c:pt>
                <c:pt idx="77">
                  <c:v>5.1319315536787418</c:v>
                </c:pt>
                <c:pt idx="78">
                  <c:v>5.1957512894262363</c:v>
                </c:pt>
                <c:pt idx="79">
                  <c:v>5.2595710251737309</c:v>
                </c:pt>
                <c:pt idx="80">
                  <c:v>5.3233907609212245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6-4378-9853-EE19CED4F6DD}"/>
            </c:ext>
          </c:extLst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6-4378-9853-EE19CED4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6079"/>
        <c:axId val="995658431"/>
      </c:scatterChart>
      <c:valAx>
        <c:axId val="9180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5658431"/>
        <c:crosses val="autoZero"/>
        <c:crossBetween val="midCat"/>
      </c:valAx>
      <c:valAx>
        <c:axId val="995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80760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"error cuadratico" por "Iteraciones"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 cuadratico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Hoja1!$Y$2:$Y$26</c:f>
              <c:strCache>
                <c:ptCount val="25"/>
                <c:pt idx="0">
                  <c:v>0 iteraciones</c:v>
                </c:pt>
                <c:pt idx="1">
                  <c:v>1 iteraciones</c:v>
                </c:pt>
                <c:pt idx="2">
                  <c:v>2 iteraciones</c:v>
                </c:pt>
                <c:pt idx="3">
                  <c:v>3 iteraciones</c:v>
                </c:pt>
                <c:pt idx="4">
                  <c:v>4 iteraciones</c:v>
                </c:pt>
                <c:pt idx="5">
                  <c:v>5 iteraciones</c:v>
                </c:pt>
                <c:pt idx="6">
                  <c:v>6 iteraciones</c:v>
                </c:pt>
                <c:pt idx="7">
                  <c:v>7 iteraciones</c:v>
                </c:pt>
                <c:pt idx="8">
                  <c:v>8 iteraciones</c:v>
                </c:pt>
                <c:pt idx="9">
                  <c:v>9 iteraciones</c:v>
                </c:pt>
                <c:pt idx="10">
                  <c:v>10 iteraciones</c:v>
                </c:pt>
                <c:pt idx="11">
                  <c:v>11 iteraciones</c:v>
                </c:pt>
                <c:pt idx="12">
                  <c:v>12 iteraciones</c:v>
                </c:pt>
                <c:pt idx="13">
                  <c:v>13 iteraciones</c:v>
                </c:pt>
                <c:pt idx="14">
                  <c:v>14 iteraciones</c:v>
                </c:pt>
                <c:pt idx="15">
                  <c:v>15 iteraciones</c:v>
                </c:pt>
                <c:pt idx="16">
                  <c:v>16 iteraciones</c:v>
                </c:pt>
                <c:pt idx="17">
                  <c:v>17 iteraciones</c:v>
                </c:pt>
                <c:pt idx="18">
                  <c:v>18 iteraciones</c:v>
                </c:pt>
                <c:pt idx="19">
                  <c:v>19 iteraciones</c:v>
                </c:pt>
                <c:pt idx="20">
                  <c:v>20 iteraciones</c:v>
                </c:pt>
                <c:pt idx="21">
                  <c:v>21 iteraciones</c:v>
                </c:pt>
                <c:pt idx="22">
                  <c:v>22 iteraciones</c:v>
                </c:pt>
                <c:pt idx="23">
                  <c:v>23 iteraciones</c:v>
                </c:pt>
                <c:pt idx="24">
                  <c:v>24 iteraciones</c:v>
                </c:pt>
              </c:strCache>
            </c:strRef>
          </c:cat>
          <c:val>
            <c:numRef>
              <c:f>Hoja1!$X$2:$X$26</c:f>
              <c:numCache>
                <c:formatCode>General</c:formatCode>
                <c:ptCount val="25"/>
                <c:pt idx="0">
                  <c:v>1</c:v>
                </c:pt>
                <c:pt idx="1">
                  <c:v>3.8415999999999997</c:v>
                </c:pt>
                <c:pt idx="2">
                  <c:v>8.0247558399999992</c:v>
                </c:pt>
                <c:pt idx="3">
                  <c:v>5.9548103015039997</c:v>
                </c:pt>
                <c:pt idx="4">
                  <c:v>0.33555836707599984</c:v>
                </c:pt>
                <c:pt idx="5">
                  <c:v>13.1244261003144</c:v>
                </c:pt>
                <c:pt idx="6">
                  <c:v>0.19069686454784285</c:v>
                </c:pt>
                <c:pt idx="7">
                  <c:v>0.29300543272233159</c:v>
                </c:pt>
                <c:pt idx="8">
                  <c:v>3.7897821173901334</c:v>
                </c:pt>
                <c:pt idx="9">
                  <c:v>0.72658070433284272</c:v>
                </c:pt>
                <c:pt idx="10">
                  <c:v>1.8433619146177977</c:v>
                </c:pt>
                <c:pt idx="11">
                  <c:v>6.7380784077913223</c:v>
                </c:pt>
                <c:pt idx="12">
                  <c:v>5.9816095480373858E-2</c:v>
                </c:pt>
                <c:pt idx="13">
                  <c:v>5.3206290829078346E-3</c:v>
                </c:pt>
                <c:pt idx="14">
                  <c:v>2.7264820788532305</c:v>
                </c:pt>
                <c:pt idx="15">
                  <c:v>0.10988027935954681</c:v>
                </c:pt>
                <c:pt idx="16">
                  <c:v>3.9543411833910325</c:v>
                </c:pt>
                <c:pt idx="17">
                  <c:v>5.1064249817708269</c:v>
                </c:pt>
                <c:pt idx="18">
                  <c:v>3.0369374971528754E-2</c:v>
                </c:pt>
                <c:pt idx="19">
                  <c:v>7.0111916739601429E-3</c:v>
                </c:pt>
                <c:pt idx="20">
                  <c:v>2.4005977382799828</c:v>
                </c:pt>
                <c:pt idx="21">
                  <c:v>2.5744153094892478E-2</c:v>
                </c:pt>
                <c:pt idx="22">
                  <c:v>4.8010493745611633</c:v>
                </c:pt>
                <c:pt idx="23">
                  <c:v>4.6236698570686432</c:v>
                </c:pt>
                <c:pt idx="24">
                  <c:v>2.0733333609893476E-2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C-481C-8903-FCF9C203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42272"/>
        <c:axId val="540744768"/>
      </c:lineChart>
      <c:catAx>
        <c:axId val="54074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40744768"/>
        <c:crosses val="autoZero"/>
        <c:auto val="1"/>
        <c:lblAlgn val="ctr"/>
        <c:lblOffset val="100"/>
        <c:noMultiLvlLbl val="0"/>
      </c:catAx>
      <c:valAx>
        <c:axId val="5407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cuadratico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407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 datos de 0,1 a</a:t>
            </a:r>
            <a:r>
              <a:rPr lang="en-US" baseline="0"/>
              <a:t>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Hoja1!$AE$2:$AE$81</c:f>
              <c:numCache>
                <c:formatCode>General</c:formatCode>
                <c:ptCount val="80"/>
              </c:numCache>
            </c:numRef>
          </c:xVal>
          <c:yVal>
            <c:numRef>
              <c:f>Hoja1!$AF$2:$AF$81</c:f>
              <c:numCache>
                <c:formatCode>General</c:formatCode>
                <c:ptCount val="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F-459C-8C46-085CE3E2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36864"/>
        <c:axId val="540735200"/>
      </c:scatterChart>
      <c:valAx>
        <c:axId val="5407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40735200"/>
        <c:crosses val="autoZero"/>
        <c:crossBetween val="midCat"/>
      </c:valAx>
      <c:valAx>
        <c:axId val="5407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407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570633</xdr:colOff>
      <xdr:row>1</xdr:row>
      <xdr:rowOff>97991</xdr:rowOff>
    </xdr:from>
    <xdr:to>
      <xdr:col>22</xdr:col>
      <xdr:colOff>391564</xdr:colOff>
      <xdr:row>16</xdr:row>
      <xdr:rowOff>120850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FD1B83-0B5B-4DF4-8A8C-BC2B76E9A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555975</xdr:colOff>
      <xdr:row>18</xdr:row>
      <xdr:rowOff>18197</xdr:rowOff>
    </xdr:from>
    <xdr:to>
      <xdr:col>22</xdr:col>
      <xdr:colOff>421212</xdr:colOff>
      <xdr:row>33</xdr:row>
      <xdr:rowOff>15125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85DDB5-201C-446A-8044-6446A7E3A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531169</xdr:colOff>
      <xdr:row>33</xdr:row>
      <xdr:rowOff>178820</xdr:rowOff>
    </xdr:from>
    <xdr:to>
      <xdr:col>22</xdr:col>
      <xdr:colOff>404091</xdr:colOff>
      <xdr:row>49</xdr:row>
      <xdr:rowOff>92364</xdr:rowOff>
    </xdr:to>
    <xdr:graphicFrame macro="">
      <xdr:nvGraphicFramePr>
        <xdr:cNvPr id="7" name="Gráfico 6" descr="Tipo de gráfico: Líneas. &quot;error cuadratico&quot; por &quot;Iteraciones&quot;&#10;&#10;Descripción generada automáticamente">
          <a:extLst>
            <a:ext uri="{FF2B5EF4-FFF2-40B4-BE49-F238E27FC236}">
              <a16:creationId xmlns:a16="http://schemas.microsoft.com/office/drawing/2014/main" id="{B50A7E7A-46F3-41C4-BA62-37CA1531C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543278</xdr:colOff>
      <xdr:row>50</xdr:row>
      <xdr:rowOff>124177</xdr:rowOff>
    </xdr:from>
    <xdr:to>
      <xdr:col>22</xdr:col>
      <xdr:colOff>338665</xdr:colOff>
      <xdr:row>67</xdr:row>
      <xdr:rowOff>14110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C12404-FBD6-48FC-B5A3-467D31771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EE0A-1AF5-46A2-ADDD-E054C2DA16CA}">
  <dimension ref="A1:AG171"/>
  <sheetViews>
    <sheetView tabSelected="1" zoomScale="64" zoomScaleNormal="55" workbookViewId="0">
      <selection activeCell="AB58" sqref="AB58"/>
    </sheetView>
  </sheetViews>
  <sheetFormatPr baseColWidth="10" defaultRowHeight="14.4" x14ac:dyDescent="0.3"/>
  <cols>
    <col min="4" max="4" width="14.21875" customWidth="1"/>
    <col min="5" max="5" width="12.21875" customWidth="1"/>
    <col min="10" max="10" width="14.21875" customWidth="1"/>
    <col min="13" max="13" width="9.6640625" customWidth="1"/>
    <col min="14" max="14" width="15.21875" customWidth="1"/>
    <col min="17" max="17" width="17" customWidth="1"/>
    <col min="23" max="23" width="17.44140625" customWidth="1"/>
    <col min="24" max="24" width="19.88671875" customWidth="1"/>
    <col min="25" max="25" width="11.5546875" customWidth="1"/>
    <col min="27" max="27" width="15" customWidth="1"/>
    <col min="28" max="28" width="15.88671875" customWidth="1"/>
    <col min="29" max="29" width="16.33203125" customWidth="1"/>
    <col min="31" max="31" width="26" customWidth="1"/>
    <col min="32" max="32" width="26.109375" customWidth="1"/>
  </cols>
  <sheetData>
    <row r="1" spans="1:32" x14ac:dyDescent="0.3">
      <c r="A1" t="s">
        <v>0</v>
      </c>
      <c r="B1" t="s">
        <v>1</v>
      </c>
      <c r="D1" s="3"/>
      <c r="E1" s="3"/>
      <c r="F1" s="8" t="s">
        <v>10</v>
      </c>
      <c r="G1" s="8"/>
      <c r="H1" s="8"/>
      <c r="I1" s="8"/>
      <c r="J1" s="8"/>
      <c r="K1" s="8"/>
      <c r="L1" s="9"/>
      <c r="N1" t="s">
        <v>7</v>
      </c>
      <c r="O1" s="4" t="s">
        <v>0</v>
      </c>
      <c r="P1" s="4" t="s">
        <v>3</v>
      </c>
      <c r="X1" s="15" t="s">
        <v>85</v>
      </c>
      <c r="Y1" s="15" t="s">
        <v>84</v>
      </c>
      <c r="AE1" s="10"/>
      <c r="AF1" s="10"/>
    </row>
    <row r="2" spans="1:32" x14ac:dyDescent="0.3">
      <c r="A2" s="10">
        <v>1</v>
      </c>
      <c r="B2" s="10">
        <v>1</v>
      </c>
      <c r="C2" s="10"/>
      <c r="D2" s="3"/>
      <c r="E2" s="3"/>
      <c r="F2" s="6" t="s">
        <v>12</v>
      </c>
      <c r="G2" s="6" t="s">
        <v>13</v>
      </c>
      <c r="H2" s="6" t="s">
        <v>0</v>
      </c>
      <c r="I2" s="6" t="s">
        <v>1</v>
      </c>
      <c r="J2" s="6" t="s">
        <v>89</v>
      </c>
      <c r="K2" s="6" t="s">
        <v>4</v>
      </c>
      <c r="L2" s="6" t="s">
        <v>5</v>
      </c>
      <c r="O2" s="3">
        <v>0</v>
      </c>
      <c r="P2" s="3">
        <f>F$27+G$27*O2</f>
        <v>0.21781190112168286</v>
      </c>
      <c r="Q2" s="3"/>
      <c r="X2">
        <f>(K3^2)</f>
        <v>1</v>
      </c>
      <c r="Y2" s="14" t="s">
        <v>14</v>
      </c>
      <c r="Z2" s="14"/>
      <c r="AE2" s="10"/>
      <c r="AF2" s="10"/>
    </row>
    <row r="3" spans="1:32" x14ac:dyDescent="0.3">
      <c r="A3" s="10">
        <v>3</v>
      </c>
      <c r="B3" s="10">
        <v>2</v>
      </c>
      <c r="C3" s="10"/>
      <c r="D3" s="14" t="s">
        <v>14</v>
      </c>
      <c r="E3" s="14"/>
      <c r="F3" s="2">
        <v>0</v>
      </c>
      <c r="G3" s="2">
        <v>0</v>
      </c>
      <c r="H3" s="2">
        <v>1</v>
      </c>
      <c r="I3" s="2">
        <v>1</v>
      </c>
      <c r="J3" s="2">
        <f>F3+G3*H3</f>
        <v>0</v>
      </c>
      <c r="K3" s="2">
        <f>J3-I3</f>
        <v>-1</v>
      </c>
      <c r="L3" s="2">
        <v>0.01</v>
      </c>
      <c r="O3" s="3">
        <v>0.1</v>
      </c>
      <c r="P3" s="3">
        <f>F$27+G$27*O3</f>
        <v>0.28163163686917714</v>
      </c>
      <c r="Q3" s="3"/>
      <c r="X3">
        <f>(K4^2)</f>
        <v>3.8415999999999997</v>
      </c>
      <c r="Y3" s="14" t="s">
        <v>15</v>
      </c>
      <c r="Z3" s="14"/>
      <c r="AE3" s="10"/>
      <c r="AF3" s="10"/>
    </row>
    <row r="4" spans="1:32" x14ac:dyDescent="0.3">
      <c r="A4" s="10">
        <v>2</v>
      </c>
      <c r="B4" s="10">
        <v>3</v>
      </c>
      <c r="C4" s="10"/>
      <c r="D4" s="14" t="s">
        <v>15</v>
      </c>
      <c r="E4" s="14"/>
      <c r="F4" s="2">
        <f>F3-$L$3*$K3</f>
        <v>0.01</v>
      </c>
      <c r="G4" s="2">
        <f>G3-$L$3*$K3*H3</f>
        <v>0.01</v>
      </c>
      <c r="H4" s="2">
        <v>3</v>
      </c>
      <c r="I4" s="2">
        <v>2</v>
      </c>
      <c r="J4" s="2">
        <f t="shared" ref="J4:J67" si="0">F4+G4*H4</f>
        <v>0.04</v>
      </c>
      <c r="K4" s="2">
        <f t="shared" ref="K4:K67" si="1">J4-I4</f>
        <v>-1.96</v>
      </c>
      <c r="L4" s="2"/>
      <c r="O4" s="3">
        <v>0.2</v>
      </c>
      <c r="P4" s="3">
        <f>F$27+G$27*O4</f>
        <v>0.34545137261667136</v>
      </c>
      <c r="Q4" s="3"/>
      <c r="X4">
        <f>(K5^2)</f>
        <v>8.0247558399999992</v>
      </c>
      <c r="Y4" s="14" t="s">
        <v>16</v>
      </c>
      <c r="Z4" s="14"/>
      <c r="AE4" s="10"/>
      <c r="AF4" s="10"/>
    </row>
    <row r="5" spans="1:32" x14ac:dyDescent="0.3">
      <c r="A5" s="10">
        <v>4</v>
      </c>
      <c r="B5" s="10">
        <v>3</v>
      </c>
      <c r="C5" s="10"/>
      <c r="D5" s="14" t="s">
        <v>16</v>
      </c>
      <c r="E5" s="14"/>
      <c r="F5" s="2">
        <f>F4-$L$3*$K4</f>
        <v>2.9600000000000001E-2</v>
      </c>
      <c r="G5" s="2">
        <f>G4-$L$3*$K4*H4</f>
        <v>6.88E-2</v>
      </c>
      <c r="H5" s="2">
        <v>2</v>
      </c>
      <c r="I5" s="2">
        <v>3</v>
      </c>
      <c r="J5" s="2">
        <f t="shared" si="0"/>
        <v>0.16720000000000002</v>
      </c>
      <c r="K5" s="2">
        <f t="shared" si="1"/>
        <v>-2.8327999999999998</v>
      </c>
      <c r="L5" s="2"/>
      <c r="O5" s="3">
        <v>0.30000000000000004</v>
      </c>
      <c r="P5" s="3">
        <f>F$27+G$27*O5</f>
        <v>0.40927110836416569</v>
      </c>
      <c r="Q5" s="3"/>
      <c r="X5">
        <f>(K6^2)</f>
        <v>5.9548103015039997</v>
      </c>
      <c r="Y5" s="14" t="s">
        <v>17</v>
      </c>
      <c r="Z5" s="14"/>
      <c r="AE5" s="10"/>
      <c r="AF5" s="10"/>
    </row>
    <row r="6" spans="1:32" x14ac:dyDescent="0.3">
      <c r="A6" s="10">
        <v>6</v>
      </c>
      <c r="B6" s="10">
        <v>2</v>
      </c>
      <c r="C6" s="10"/>
      <c r="D6" s="14" t="s">
        <v>17</v>
      </c>
      <c r="E6" s="14"/>
      <c r="F6" s="2">
        <f>F5-$L$3*$K5</f>
        <v>5.7928E-2</v>
      </c>
      <c r="G6" s="2">
        <f>G5-$L$3*$K5*H5</f>
        <v>0.12545600000000001</v>
      </c>
      <c r="H6" s="2">
        <v>4</v>
      </c>
      <c r="I6" s="2">
        <v>3</v>
      </c>
      <c r="J6" s="2">
        <f t="shared" si="0"/>
        <v>0.55975200000000003</v>
      </c>
      <c r="K6" s="2">
        <f t="shared" si="1"/>
        <v>-2.440248</v>
      </c>
      <c r="L6" s="2"/>
      <c r="O6" s="3">
        <v>0.4</v>
      </c>
      <c r="P6" s="3">
        <f>F$27+G$27*O6</f>
        <v>0.47309084411165991</v>
      </c>
      <c r="Q6" s="3"/>
      <c r="X6">
        <f>(K7^2)</f>
        <v>0.33555836707599984</v>
      </c>
      <c r="Y6" s="14" t="s">
        <v>18</v>
      </c>
      <c r="Z6" s="14"/>
      <c r="AE6" s="10"/>
      <c r="AF6" s="10"/>
    </row>
    <row r="7" spans="1:32" x14ac:dyDescent="0.3">
      <c r="A7" s="10">
        <v>5</v>
      </c>
      <c r="B7" s="10">
        <v>5</v>
      </c>
      <c r="C7" s="10"/>
      <c r="D7" s="14" t="s">
        <v>18</v>
      </c>
      <c r="E7" s="14"/>
      <c r="F7" s="2">
        <f>F6-$L$3*$K6</f>
        <v>8.2330479999999998E-2</v>
      </c>
      <c r="G7" s="2">
        <f>G6-$L$3*$K6*H6</f>
        <v>0.22306592000000003</v>
      </c>
      <c r="H7" s="2">
        <v>6</v>
      </c>
      <c r="I7" s="2">
        <v>2</v>
      </c>
      <c r="J7" s="2">
        <f t="shared" si="0"/>
        <v>1.4207260000000002</v>
      </c>
      <c r="K7" s="2">
        <f t="shared" si="1"/>
        <v>-0.57927399999999984</v>
      </c>
      <c r="L7" s="2"/>
      <c r="O7" s="3">
        <v>0.5</v>
      </c>
      <c r="P7" s="3">
        <f>F$27+G$27*O7</f>
        <v>0.53691057985915425</v>
      </c>
      <c r="Q7" s="3"/>
      <c r="X7">
        <f>(K8^2)</f>
        <v>13.1244261003144</v>
      </c>
      <c r="Y7" s="14" t="s">
        <v>19</v>
      </c>
      <c r="Z7" s="14"/>
      <c r="AE7" s="10"/>
      <c r="AF7" s="10"/>
    </row>
    <row r="8" spans="1:32" x14ac:dyDescent="0.3">
      <c r="A8" s="10"/>
      <c r="B8" s="10"/>
      <c r="C8" s="10"/>
      <c r="D8" s="14" t="s">
        <v>19</v>
      </c>
      <c r="E8" s="14"/>
      <c r="F8" s="2">
        <f>F7-$L$3*$K7</f>
        <v>8.8123220000000002E-2</v>
      </c>
      <c r="G8" s="2">
        <f>G7-$L$3*$K7*H7</f>
        <v>0.25782236000000003</v>
      </c>
      <c r="H8" s="2">
        <v>5</v>
      </c>
      <c r="I8" s="2">
        <v>5</v>
      </c>
      <c r="J8" s="2">
        <f t="shared" si="0"/>
        <v>1.3772350200000001</v>
      </c>
      <c r="K8" s="2">
        <f t="shared" si="1"/>
        <v>-3.6227649799999999</v>
      </c>
      <c r="L8" s="2"/>
      <c r="O8" s="3">
        <v>0.60000000000000009</v>
      </c>
      <c r="P8" s="3">
        <f>F$27+G$27*O8</f>
        <v>0.60073031560664858</v>
      </c>
      <c r="Q8" s="3"/>
      <c r="X8">
        <f>(K9^2)</f>
        <v>0.19069686454784285</v>
      </c>
      <c r="Y8" s="14" t="s">
        <v>20</v>
      </c>
      <c r="Z8" s="14"/>
      <c r="AE8" s="10"/>
      <c r="AF8" s="10"/>
    </row>
    <row r="9" spans="1:32" x14ac:dyDescent="0.3">
      <c r="A9" s="10"/>
      <c r="B9" s="10"/>
      <c r="C9" s="10"/>
      <c r="D9" s="14" t="s">
        <v>20</v>
      </c>
      <c r="E9" s="14"/>
      <c r="F9" s="2">
        <f>F8-$L$3*$K8</f>
        <v>0.1243508698</v>
      </c>
      <c r="G9" s="2">
        <f>G8-$L$3*$K8*H8</f>
        <v>0.438960609</v>
      </c>
      <c r="H9" s="2">
        <v>1</v>
      </c>
      <c r="I9" s="2">
        <v>1</v>
      </c>
      <c r="J9" s="2">
        <f t="shared" si="0"/>
        <v>0.56331147879999999</v>
      </c>
      <c r="K9" s="2">
        <f t="shared" si="1"/>
        <v>-0.43668852120000001</v>
      </c>
      <c r="L9" s="2"/>
      <c r="O9" s="3">
        <v>0.70000000000000007</v>
      </c>
      <c r="P9" s="3">
        <f>F$27+G$27*O9</f>
        <v>0.66455005135414269</v>
      </c>
      <c r="X9">
        <f>(K10^2)</f>
        <v>0.29300543272233159</v>
      </c>
      <c r="Y9" s="14" t="s">
        <v>21</v>
      </c>
      <c r="Z9" s="14"/>
      <c r="AE9" s="10"/>
      <c r="AF9" s="10"/>
    </row>
    <row r="10" spans="1:32" x14ac:dyDescent="0.3">
      <c r="A10" s="11"/>
      <c r="B10" s="11"/>
      <c r="C10" s="10"/>
      <c r="D10" s="14" t="s">
        <v>21</v>
      </c>
      <c r="E10" s="14"/>
      <c r="F10" s="2">
        <f>F9-$L$3*$K9</f>
        <v>0.128717755012</v>
      </c>
      <c r="G10" s="2">
        <f>G9-$L$3*$K9*H9</f>
        <v>0.44332749421200002</v>
      </c>
      <c r="H10" s="2">
        <v>3</v>
      </c>
      <c r="I10" s="2">
        <v>2</v>
      </c>
      <c r="J10" s="2">
        <f t="shared" si="0"/>
        <v>1.4587002376480001</v>
      </c>
      <c r="K10" s="2">
        <f t="shared" si="1"/>
        <v>-0.54129976235199995</v>
      </c>
      <c r="L10" s="2"/>
      <c r="O10" s="3">
        <v>0.8</v>
      </c>
      <c r="P10" s="3">
        <f>F$27+G$27*O10</f>
        <v>0.72836978710163702</v>
      </c>
      <c r="Q10" s="3"/>
      <c r="X10">
        <f>(K11^2)</f>
        <v>3.7897821173901334</v>
      </c>
      <c r="Y10" s="14" t="s">
        <v>22</v>
      </c>
      <c r="Z10" s="14"/>
      <c r="AE10" s="10"/>
      <c r="AF10" s="10"/>
    </row>
    <row r="11" spans="1:32" x14ac:dyDescent="0.3">
      <c r="A11" s="10"/>
      <c r="B11" s="10"/>
      <c r="C11" s="10"/>
      <c r="D11" s="14" t="s">
        <v>22</v>
      </c>
      <c r="E11" s="14"/>
      <c r="F11" s="2">
        <f>F10-$L$3*$K10</f>
        <v>0.13413075263551999</v>
      </c>
      <c r="G11" s="2">
        <f>G10-$L$3*$K10*H10</f>
        <v>0.45956648708256004</v>
      </c>
      <c r="H11" s="2">
        <v>2</v>
      </c>
      <c r="I11" s="2">
        <v>3</v>
      </c>
      <c r="J11" s="2">
        <f t="shared" si="0"/>
        <v>1.05326372680064</v>
      </c>
      <c r="K11" s="2">
        <f t="shared" si="1"/>
        <v>-1.94673627319936</v>
      </c>
      <c r="L11" s="2"/>
      <c r="O11" s="3">
        <v>0.9</v>
      </c>
      <c r="P11" s="3">
        <f>F$27+G$27*O11</f>
        <v>0.79218952284913136</v>
      </c>
      <c r="Q11" s="3"/>
      <c r="X11">
        <f>(K12^2)</f>
        <v>0.72658070433284272</v>
      </c>
      <c r="Y11" s="14" t="s">
        <v>23</v>
      </c>
      <c r="Z11" s="14"/>
      <c r="AE11" s="10"/>
      <c r="AF11" s="10"/>
    </row>
    <row r="12" spans="1:32" x14ac:dyDescent="0.3">
      <c r="A12" s="10"/>
      <c r="B12" s="10"/>
      <c r="C12" s="10"/>
      <c r="D12" s="14" t="s">
        <v>23</v>
      </c>
      <c r="E12" s="14"/>
      <c r="F12" s="2">
        <f>F11-$L$3*$K11</f>
        <v>0.15359811536751358</v>
      </c>
      <c r="G12" s="2">
        <f>G11-$L$3*$K11*H11</f>
        <v>0.49850121254654722</v>
      </c>
      <c r="H12" s="2">
        <v>4</v>
      </c>
      <c r="I12" s="2">
        <v>3</v>
      </c>
      <c r="J12" s="2">
        <f t="shared" si="0"/>
        <v>2.1476029655537023</v>
      </c>
      <c r="K12" s="2">
        <f t="shared" si="1"/>
        <v>-0.85239703444629766</v>
      </c>
      <c r="L12" s="2"/>
      <c r="O12" s="3">
        <v>1</v>
      </c>
      <c r="P12" s="3">
        <f>F$27+G$27*O12</f>
        <v>0.85600925859662547</v>
      </c>
      <c r="Q12" s="3"/>
      <c r="X12">
        <f>(K13^2)</f>
        <v>1.8433619146177977</v>
      </c>
      <c r="Y12" s="14" t="s">
        <v>24</v>
      </c>
      <c r="Z12" s="14"/>
      <c r="AE12" s="10"/>
      <c r="AF12" s="10"/>
    </row>
    <row r="13" spans="1:32" x14ac:dyDescent="0.3">
      <c r="A13" s="10"/>
      <c r="B13" s="10"/>
      <c r="C13" s="10"/>
      <c r="D13" s="14" t="s">
        <v>24</v>
      </c>
      <c r="E13" s="14"/>
      <c r="F13" s="2">
        <f>F12-$L$3*$K12</f>
        <v>0.16212208571197656</v>
      </c>
      <c r="G13" s="2">
        <f>G12-$L$3*$K12*H12</f>
        <v>0.53259709392439913</v>
      </c>
      <c r="H13" s="2">
        <v>6</v>
      </c>
      <c r="I13" s="2">
        <v>2</v>
      </c>
      <c r="J13" s="2">
        <f t="shared" si="0"/>
        <v>3.3577046492583715</v>
      </c>
      <c r="K13" s="2">
        <f t="shared" si="1"/>
        <v>1.3577046492583715</v>
      </c>
      <c r="L13" s="2"/>
      <c r="O13" s="3">
        <v>1.1000000000000001</v>
      </c>
      <c r="P13" s="3">
        <f>F$27+G$27*O13</f>
        <v>0.9198289943441198</v>
      </c>
      <c r="Q13" s="3"/>
      <c r="X13">
        <f>(K14^2)</f>
        <v>6.7380784077913223</v>
      </c>
      <c r="Y13" s="14" t="s">
        <v>25</v>
      </c>
      <c r="Z13" s="14"/>
      <c r="AE13" s="10"/>
      <c r="AF13" s="10"/>
    </row>
    <row r="14" spans="1:32" x14ac:dyDescent="0.3">
      <c r="A14" s="10"/>
      <c r="B14" s="10"/>
      <c r="C14" s="10"/>
      <c r="D14" s="14" t="s">
        <v>25</v>
      </c>
      <c r="E14" s="14"/>
      <c r="F14" s="2">
        <f>F13-$L$3*$K13</f>
        <v>0.14854503921939285</v>
      </c>
      <c r="G14" s="2">
        <f>G13-$L$3*$K13*H13</f>
        <v>0.45113481496889685</v>
      </c>
      <c r="H14" s="2">
        <v>5</v>
      </c>
      <c r="I14" s="2">
        <v>5</v>
      </c>
      <c r="J14" s="2">
        <f t="shared" si="0"/>
        <v>2.4042191140638773</v>
      </c>
      <c r="K14" s="2">
        <f t="shared" si="1"/>
        <v>-2.5957808859361227</v>
      </c>
      <c r="L14" s="2"/>
      <c r="O14" s="3">
        <v>1.2</v>
      </c>
      <c r="P14" s="3">
        <f>F$27+G$27*O14</f>
        <v>0.98364873009161413</v>
      </c>
      <c r="Q14" s="3"/>
      <c r="X14">
        <f>(K15^2)</f>
        <v>5.9816095480373858E-2</v>
      </c>
      <c r="Y14" s="14" t="s">
        <v>26</v>
      </c>
      <c r="Z14" s="14"/>
      <c r="AE14" s="10"/>
      <c r="AF14" s="10"/>
    </row>
    <row r="15" spans="1:32" x14ac:dyDescent="0.3">
      <c r="A15" s="12"/>
      <c r="B15" s="12"/>
      <c r="C15" s="10"/>
      <c r="D15" s="14" t="s">
        <v>26</v>
      </c>
      <c r="E15" s="14"/>
      <c r="F15" s="2">
        <f>F14-$L$3*$K14</f>
        <v>0.17450284807875407</v>
      </c>
      <c r="G15" s="2">
        <f>G14-$L$3*$K14*H14</f>
        <v>0.580923859265703</v>
      </c>
      <c r="H15" s="2">
        <v>1</v>
      </c>
      <c r="I15" s="2">
        <v>1</v>
      </c>
      <c r="J15" s="2">
        <f t="shared" si="0"/>
        <v>0.75542670734445705</v>
      </c>
      <c r="K15" s="2">
        <f t="shared" si="1"/>
        <v>-0.24457329265554295</v>
      </c>
      <c r="L15" s="2"/>
      <c r="O15" s="3">
        <v>1.3</v>
      </c>
      <c r="P15" s="3">
        <f>F$27+G$27*O15</f>
        <v>1.0474684658391082</v>
      </c>
      <c r="Q15" s="3"/>
      <c r="X15">
        <f>(K16^2)</f>
        <v>5.3206290829078346E-3</v>
      </c>
      <c r="Y15" s="14" t="s">
        <v>27</v>
      </c>
      <c r="Z15" s="14"/>
      <c r="AE15" s="10"/>
      <c r="AF15" s="10"/>
    </row>
    <row r="16" spans="1:32" x14ac:dyDescent="0.3">
      <c r="A16" s="11"/>
      <c r="B16" s="11"/>
      <c r="C16" s="10"/>
      <c r="D16" s="14" t="s">
        <v>27</v>
      </c>
      <c r="E16" s="14"/>
      <c r="F16" s="2">
        <f>F15-$L$3*$K15</f>
        <v>0.1769485810053095</v>
      </c>
      <c r="G16" s="2">
        <f>G15-$L$3*$K15*H15</f>
        <v>0.58336959219225848</v>
      </c>
      <c r="H16" s="2">
        <v>3</v>
      </c>
      <c r="I16" s="2">
        <v>2</v>
      </c>
      <c r="J16" s="2">
        <f t="shared" si="0"/>
        <v>1.9270573575820849</v>
      </c>
      <c r="K16" s="2">
        <f t="shared" si="1"/>
        <v>-7.2942642417915149E-2</v>
      </c>
      <c r="L16" s="2"/>
      <c r="O16" s="3">
        <v>1.4</v>
      </c>
      <c r="P16" s="3">
        <f>F$27+G$27*O16</f>
        <v>1.1112882015866026</v>
      </c>
      <c r="Q16" s="3"/>
      <c r="X16">
        <f>(K17^2)</f>
        <v>2.7264820788532305</v>
      </c>
      <c r="Y16" s="14" t="s">
        <v>28</v>
      </c>
      <c r="Z16" s="14"/>
      <c r="AE16" s="10"/>
      <c r="AF16" s="10"/>
    </row>
    <row r="17" spans="1:32" x14ac:dyDescent="0.3">
      <c r="A17" s="11"/>
      <c r="B17" s="11"/>
      <c r="C17" s="10"/>
      <c r="D17" s="14" t="s">
        <v>28</v>
      </c>
      <c r="E17" s="14"/>
      <c r="F17" s="2">
        <f>F16-$L$3*$K16</f>
        <v>0.17767800742948864</v>
      </c>
      <c r="G17" s="2">
        <f>G16-$L$3*$K16*H16</f>
        <v>0.58555787146479599</v>
      </c>
      <c r="H17" s="2">
        <v>2</v>
      </c>
      <c r="I17" s="2">
        <v>3</v>
      </c>
      <c r="J17" s="2">
        <f t="shared" si="0"/>
        <v>1.3487937503590806</v>
      </c>
      <c r="K17" s="2">
        <f t="shared" si="1"/>
        <v>-1.6512062496409194</v>
      </c>
      <c r="L17" s="2"/>
      <c r="O17" s="3">
        <v>1.5</v>
      </c>
      <c r="P17" s="3">
        <f>F$27+G$27*O17</f>
        <v>1.1751079373340969</v>
      </c>
      <c r="Q17" s="3"/>
      <c r="X17">
        <f>(K18^2)</f>
        <v>0.10988027935954681</v>
      </c>
      <c r="Y17" s="14" t="s">
        <v>29</v>
      </c>
      <c r="Z17" s="14"/>
      <c r="AE17" s="10"/>
      <c r="AF17" s="10"/>
    </row>
    <row r="18" spans="1:32" x14ac:dyDescent="0.3">
      <c r="A18" s="11"/>
      <c r="B18" s="11"/>
      <c r="C18" s="10"/>
      <c r="D18" s="14" t="s">
        <v>29</v>
      </c>
      <c r="E18" s="14"/>
      <c r="F18" s="2">
        <f>F17-$L$3*$K17</f>
        <v>0.19419006992589782</v>
      </c>
      <c r="G18" s="2">
        <f>G17-$L$3*$K17*H17</f>
        <v>0.61858199645761436</v>
      </c>
      <c r="H18" s="2">
        <v>4</v>
      </c>
      <c r="I18" s="2">
        <v>3</v>
      </c>
      <c r="J18" s="2">
        <f t="shared" si="0"/>
        <v>2.6685180557563553</v>
      </c>
      <c r="K18" s="2">
        <f t="shared" si="1"/>
        <v>-0.33148194424364474</v>
      </c>
      <c r="L18" s="2"/>
      <c r="O18" s="3">
        <v>1.6</v>
      </c>
      <c r="P18" s="3">
        <f>F$27+G$27*O18</f>
        <v>1.238927673081591</v>
      </c>
      <c r="Q18" s="3"/>
      <c r="X18">
        <f>(K19^2)</f>
        <v>3.9543411833910325</v>
      </c>
      <c r="Y18" s="14" t="s">
        <v>30</v>
      </c>
      <c r="Z18" s="14"/>
      <c r="AE18" s="10"/>
      <c r="AF18" s="10"/>
    </row>
    <row r="19" spans="1:32" x14ac:dyDescent="0.3">
      <c r="A19" s="11"/>
      <c r="B19" s="11"/>
      <c r="C19" s="10"/>
      <c r="D19" s="14" t="s">
        <v>30</v>
      </c>
      <c r="E19" s="14"/>
      <c r="F19" s="2">
        <f>F18-$L$3*$K18</f>
        <v>0.19750488936833427</v>
      </c>
      <c r="G19" s="2">
        <f>G18-$L$3*$K18*H18</f>
        <v>0.63184127422736014</v>
      </c>
      <c r="H19" s="2">
        <v>6</v>
      </c>
      <c r="I19" s="2">
        <v>2</v>
      </c>
      <c r="J19" s="2">
        <f t="shared" si="0"/>
        <v>3.9885525347324955</v>
      </c>
      <c r="K19" s="2">
        <f t="shared" si="1"/>
        <v>1.9885525347324955</v>
      </c>
      <c r="L19" s="2"/>
      <c r="O19" s="3">
        <v>1.7</v>
      </c>
      <c r="P19" s="3">
        <f>F$27+G$27*O19</f>
        <v>1.3027474088290854</v>
      </c>
      <c r="Q19" s="3"/>
      <c r="X19">
        <f>(K20^2)</f>
        <v>5.1064249817708269</v>
      </c>
      <c r="Y19" s="14" t="s">
        <v>31</v>
      </c>
      <c r="Z19" s="14"/>
      <c r="AE19" s="10"/>
      <c r="AF19" s="10"/>
    </row>
    <row r="20" spans="1:32" x14ac:dyDescent="0.3">
      <c r="A20" s="11"/>
      <c r="B20" s="11"/>
      <c r="C20" s="10"/>
      <c r="D20" s="14" t="s">
        <v>31</v>
      </c>
      <c r="E20" s="14"/>
      <c r="F20" s="2">
        <f>F19-$L$3*$K19</f>
        <v>0.17761936402100931</v>
      </c>
      <c r="G20" s="2">
        <f>G19-$L$3*$K19*H19</f>
        <v>0.51252812214341037</v>
      </c>
      <c r="H20" s="2">
        <v>5</v>
      </c>
      <c r="I20" s="2">
        <v>5</v>
      </c>
      <c r="J20" s="2">
        <f t="shared" si="0"/>
        <v>2.7402599747380614</v>
      </c>
      <c r="K20" s="2">
        <f t="shared" si="1"/>
        <v>-2.2597400252619386</v>
      </c>
      <c r="L20" s="2"/>
      <c r="O20" s="3">
        <v>1.8</v>
      </c>
      <c r="P20" s="3">
        <f>F$27+G$27*O20</f>
        <v>1.3665671445765797</v>
      </c>
      <c r="Q20" s="3"/>
      <c r="X20">
        <f>(K21^2)</f>
        <v>3.0369374971528754E-2</v>
      </c>
      <c r="Y20" s="14" t="s">
        <v>32</v>
      </c>
      <c r="Z20" s="14"/>
      <c r="AE20" s="10"/>
      <c r="AF20" s="10"/>
    </row>
    <row r="21" spans="1:32" x14ac:dyDescent="0.3">
      <c r="A21" s="11"/>
      <c r="B21" s="11"/>
      <c r="C21" s="10"/>
      <c r="D21" s="14" t="s">
        <v>32</v>
      </c>
      <c r="E21" s="14"/>
      <c r="F21" s="2">
        <f>F20-$L$3*$K20</f>
        <v>0.20021676427362869</v>
      </c>
      <c r="G21" s="2">
        <f>G20-$L$3*$K20*H20</f>
        <v>0.62551512340650728</v>
      </c>
      <c r="H21" s="2">
        <v>1</v>
      </c>
      <c r="I21" s="2">
        <v>1</v>
      </c>
      <c r="J21" s="2">
        <f t="shared" si="0"/>
        <v>0.82573188768013595</v>
      </c>
      <c r="K21" s="2">
        <f t="shared" si="1"/>
        <v>-0.17426811231986405</v>
      </c>
      <c r="L21" s="2"/>
      <c r="O21" s="3">
        <v>1.9</v>
      </c>
      <c r="P21" s="3">
        <f>F$27+G$27*O21</f>
        <v>1.4303868803240738</v>
      </c>
      <c r="Q21" s="3"/>
      <c r="X21">
        <f>(K22^2)</f>
        <v>7.0111916739601429E-3</v>
      </c>
      <c r="Y21" s="14" t="s">
        <v>33</v>
      </c>
      <c r="Z21" s="14"/>
      <c r="AE21" s="10"/>
      <c r="AF21" s="10"/>
    </row>
    <row r="22" spans="1:32" x14ac:dyDescent="0.3">
      <c r="A22" s="10"/>
      <c r="B22" s="10"/>
      <c r="C22" s="10"/>
      <c r="D22" s="14" t="s">
        <v>33</v>
      </c>
      <c r="E22" s="14"/>
      <c r="F22" s="2">
        <f>F21-$L$3*$K21</f>
        <v>0.20195944539682734</v>
      </c>
      <c r="G22" s="2">
        <f>G21-$L$3*$K21*H21</f>
        <v>0.62725780452970592</v>
      </c>
      <c r="H22" s="2">
        <v>3</v>
      </c>
      <c r="I22" s="2">
        <v>2</v>
      </c>
      <c r="J22" s="2">
        <f t="shared" si="0"/>
        <v>2.083732858985945</v>
      </c>
      <c r="K22" s="2">
        <f t="shared" si="1"/>
        <v>8.3732858985944958E-2</v>
      </c>
      <c r="L22" s="2"/>
      <c r="O22" s="3">
        <v>2</v>
      </c>
      <c r="P22" s="3">
        <f>F$27+G$27*O22</f>
        <v>1.4942066160715681</v>
      </c>
      <c r="Q22" s="3"/>
      <c r="R22" s="3"/>
      <c r="X22">
        <f>(K23^2)</f>
        <v>2.4005977382799828</v>
      </c>
      <c r="Y22" s="14" t="s">
        <v>34</v>
      </c>
      <c r="Z22" s="14"/>
      <c r="AE22" s="10"/>
      <c r="AF22" s="10"/>
    </row>
    <row r="23" spans="1:32" x14ac:dyDescent="0.3">
      <c r="A23" s="11"/>
      <c r="B23" s="11"/>
      <c r="C23" s="10"/>
      <c r="D23" s="14" t="s">
        <v>34</v>
      </c>
      <c r="E23" s="14"/>
      <c r="F23" s="2">
        <f>F22-$L$3*$K22</f>
        <v>0.2011221168069679</v>
      </c>
      <c r="G23" s="2">
        <f>G22-$L$3*$K22*H22</f>
        <v>0.62474581876012758</v>
      </c>
      <c r="H23" s="2">
        <v>2</v>
      </c>
      <c r="I23" s="2">
        <v>3</v>
      </c>
      <c r="J23" s="2">
        <f t="shared" si="0"/>
        <v>1.4506137543272231</v>
      </c>
      <c r="K23" s="2">
        <f t="shared" si="1"/>
        <v>-1.5493862456727769</v>
      </c>
      <c r="L23" s="2"/>
      <c r="O23" s="3">
        <v>2.1</v>
      </c>
      <c r="P23" s="3">
        <f>F$27+G$27*O23</f>
        <v>1.5580263518190625</v>
      </c>
      <c r="Q23" s="3"/>
      <c r="X23">
        <f>(K24^2)</f>
        <v>2.5744153094892478E-2</v>
      </c>
      <c r="Y23" s="14" t="s">
        <v>35</v>
      </c>
      <c r="Z23" s="14"/>
      <c r="AE23" s="10"/>
      <c r="AF23" s="10"/>
    </row>
    <row r="24" spans="1:32" x14ac:dyDescent="0.3">
      <c r="A24" s="1"/>
      <c r="B24" s="1"/>
      <c r="D24" s="14" t="s">
        <v>35</v>
      </c>
      <c r="E24" s="14"/>
      <c r="F24" s="2">
        <f>F23-$L$3*$K23</f>
        <v>0.21661597926369566</v>
      </c>
      <c r="G24" s="2">
        <f>G23-$L$3*$K23*H23</f>
        <v>0.65573354367358316</v>
      </c>
      <c r="H24" s="2">
        <v>4</v>
      </c>
      <c r="I24" s="2">
        <v>3</v>
      </c>
      <c r="J24" s="2">
        <f t="shared" si="0"/>
        <v>2.8395501539580281</v>
      </c>
      <c r="K24" s="2">
        <f t="shared" si="1"/>
        <v>-0.16044984604197188</v>
      </c>
      <c r="L24" s="2"/>
      <c r="O24" s="3">
        <v>2.2000000000000002</v>
      </c>
      <c r="P24" s="3">
        <f>F$27+G$27*O24</f>
        <v>1.6218460875665568</v>
      </c>
      <c r="Q24" s="3"/>
      <c r="X24">
        <f>(K25^2)</f>
        <v>4.8010493745611633</v>
      </c>
      <c r="Y24" s="14" t="s">
        <v>36</v>
      </c>
      <c r="Z24" s="14"/>
      <c r="AE24" s="10"/>
      <c r="AF24" s="10"/>
    </row>
    <row r="25" spans="1:32" x14ac:dyDescent="0.3">
      <c r="A25" s="1"/>
      <c r="B25" s="1"/>
      <c r="D25" s="14" t="s">
        <v>36</v>
      </c>
      <c r="E25" s="14"/>
      <c r="F25" s="2">
        <f>F24-$L$3*$K24</f>
        <v>0.21822047772411537</v>
      </c>
      <c r="G25" s="2">
        <f>G24-$L$3*$K24*H24</f>
        <v>0.66215153751526201</v>
      </c>
      <c r="H25" s="2">
        <v>6</v>
      </c>
      <c r="I25" s="2">
        <v>2</v>
      </c>
      <c r="J25" s="2">
        <f t="shared" si="0"/>
        <v>4.1911297028156875</v>
      </c>
      <c r="K25" s="2">
        <f t="shared" si="1"/>
        <v>2.1911297028156875</v>
      </c>
      <c r="L25" s="2"/>
      <c r="O25" s="3">
        <v>2.2999999999999998</v>
      </c>
      <c r="P25" s="3">
        <f>F$27+G$27*O25</f>
        <v>1.6856658233140509</v>
      </c>
      <c r="Q25" s="3"/>
      <c r="R25" s="3"/>
      <c r="X25">
        <f>(K26^2)</f>
        <v>4.6236698570686432</v>
      </c>
      <c r="Y25" s="14" t="s">
        <v>37</v>
      </c>
      <c r="Z25" s="14"/>
      <c r="AE25" s="10"/>
      <c r="AF25" s="10"/>
    </row>
    <row r="26" spans="1:32" x14ac:dyDescent="0.3">
      <c r="A26" s="1"/>
      <c r="B26" s="1"/>
      <c r="D26" s="14" t="s">
        <v>37</v>
      </c>
      <c r="E26" s="14"/>
      <c r="F26" s="2">
        <f>F25-$L$3*$K25</f>
        <v>0.19630918069595849</v>
      </c>
      <c r="G26" s="2">
        <f>G25-$L$3*$K25*H25</f>
        <v>0.53068375534632073</v>
      </c>
      <c r="H26" s="2">
        <v>5</v>
      </c>
      <c r="I26" s="2">
        <v>5</v>
      </c>
      <c r="J26" s="2">
        <f t="shared" si="0"/>
        <v>2.8497279574275622</v>
      </c>
      <c r="K26" s="2">
        <f t="shared" si="1"/>
        <v>-2.1502720425724378</v>
      </c>
      <c r="L26" s="2"/>
      <c r="O26" s="3">
        <v>2.4</v>
      </c>
      <c r="P26" s="3">
        <f>F$27+G$27*O26</f>
        <v>1.7494855590615452</v>
      </c>
      <c r="Q26" s="3"/>
      <c r="X26">
        <f>(K27^2)</f>
        <v>2.0733333609893476E-2</v>
      </c>
      <c r="Y26" s="16" t="s">
        <v>7</v>
      </c>
      <c r="Z26" s="16"/>
      <c r="AE26" s="10"/>
      <c r="AF26" s="10"/>
    </row>
    <row r="27" spans="1:32" x14ac:dyDescent="0.3">
      <c r="A27" s="1"/>
      <c r="B27" s="1"/>
      <c r="D27" s="13" t="s">
        <v>7</v>
      </c>
      <c r="E27" s="13"/>
      <c r="F27" s="5">
        <f>F26-$L$3*$K26</f>
        <v>0.21781190112168286</v>
      </c>
      <c r="G27" s="2">
        <f>G26-$L$3*$K26*H26</f>
        <v>0.63819735747494266</v>
      </c>
      <c r="H27" s="2">
        <v>1</v>
      </c>
      <c r="I27" s="2">
        <v>1</v>
      </c>
      <c r="J27" s="2">
        <f t="shared" si="0"/>
        <v>0.85600925859662547</v>
      </c>
      <c r="K27" s="2">
        <f t="shared" si="1"/>
        <v>-0.14399074140337453</v>
      </c>
      <c r="L27" s="2"/>
      <c r="O27" s="3">
        <v>2.5</v>
      </c>
      <c r="P27" s="3">
        <f>F$27+G$27*O27</f>
        <v>1.8133052948090396</v>
      </c>
      <c r="Q27" s="3"/>
      <c r="X27" s="3"/>
      <c r="Y27" s="18"/>
      <c r="Z27" s="18"/>
      <c r="AE27" s="10"/>
      <c r="AF27" s="10"/>
    </row>
    <row r="28" spans="1:32" x14ac:dyDescent="0.3">
      <c r="A28" s="1"/>
      <c r="B28" s="1"/>
      <c r="D28" s="13" t="s">
        <v>38</v>
      </c>
      <c r="E28" s="13"/>
      <c r="F28" s="5">
        <f>F27-$L$3*$K27</f>
        <v>0.2192518085357166</v>
      </c>
      <c r="G28" s="2">
        <f>G27-$L$3*$K27*H27</f>
        <v>0.63963726488897643</v>
      </c>
      <c r="H28" s="2">
        <v>3</v>
      </c>
      <c r="I28" s="2">
        <v>2</v>
      </c>
      <c r="J28" s="2">
        <f t="shared" si="0"/>
        <v>2.1381636032026456</v>
      </c>
      <c r="K28" s="2">
        <f t="shared" si="1"/>
        <v>0.13816360320264565</v>
      </c>
      <c r="L28" s="2"/>
      <c r="O28" s="3">
        <v>2.6</v>
      </c>
      <c r="P28" s="3">
        <f>F$27+G$27*O28</f>
        <v>1.8771250305565337</v>
      </c>
      <c r="X28" s="19" t="s">
        <v>88</v>
      </c>
      <c r="Y28" s="17"/>
      <c r="Z28" s="17"/>
      <c r="AE28" s="10"/>
      <c r="AF28" s="10"/>
    </row>
    <row r="29" spans="1:32" x14ac:dyDescent="0.3">
      <c r="A29" s="1"/>
      <c r="B29" s="1"/>
      <c r="D29" s="13" t="s">
        <v>39</v>
      </c>
      <c r="E29" s="13"/>
      <c r="F29" s="5">
        <f>F28-$L$3*$K28</f>
        <v>0.21787017250369015</v>
      </c>
      <c r="G29" s="2">
        <f>G28-$L$3*$K28*H28</f>
        <v>0.63549235679289706</v>
      </c>
      <c r="H29" s="2">
        <v>2</v>
      </c>
      <c r="I29" s="2">
        <v>3</v>
      </c>
      <c r="J29" s="2">
        <f t="shared" si="0"/>
        <v>1.4888548860894844</v>
      </c>
      <c r="K29" s="2">
        <f t="shared" si="1"/>
        <v>-1.5111451139105156</v>
      </c>
      <c r="L29" s="2"/>
      <c r="O29" s="3">
        <v>2.7</v>
      </c>
      <c r="P29" s="3">
        <f>F$27+G$27*O29</f>
        <v>1.940944766304028</v>
      </c>
      <c r="X29" s="3">
        <f>SUM(X2:X26)</f>
        <v>69.734096321494647</v>
      </c>
      <c r="Y29" s="17">
        <f>X29/COUNT(X2:X26)</f>
        <v>2.7893638528597857</v>
      </c>
      <c r="Z29" s="17"/>
      <c r="AE29" s="10"/>
      <c r="AF29" s="10"/>
    </row>
    <row r="30" spans="1:32" x14ac:dyDescent="0.3">
      <c r="A30" s="1"/>
      <c r="B30" s="1"/>
      <c r="D30" s="13" t="s">
        <v>40</v>
      </c>
      <c r="E30" s="13"/>
      <c r="F30" s="5">
        <f>F29-$L$3*$K29</f>
        <v>0.23298162364279532</v>
      </c>
      <c r="G30" s="2">
        <f>G29-$L$3*$K29*H29</f>
        <v>0.6657152590711074</v>
      </c>
      <c r="H30" s="2">
        <v>4</v>
      </c>
      <c r="I30" s="2">
        <v>3</v>
      </c>
      <c r="J30" s="2">
        <f t="shared" si="0"/>
        <v>2.8958426599272249</v>
      </c>
      <c r="K30" s="2">
        <f t="shared" si="1"/>
        <v>-0.10415734007277511</v>
      </c>
      <c r="L30" s="2"/>
      <c r="O30" s="3">
        <v>2.8</v>
      </c>
      <c r="P30" s="3">
        <f>F$27+G$27*O30</f>
        <v>2.0047645020515223</v>
      </c>
      <c r="X30" s="3"/>
      <c r="Y30" s="17"/>
      <c r="Z30" s="17"/>
      <c r="AE30" s="10"/>
      <c r="AF30" s="10"/>
    </row>
    <row r="31" spans="1:32" x14ac:dyDescent="0.3">
      <c r="D31" s="13" t="s">
        <v>41</v>
      </c>
      <c r="E31" s="13"/>
      <c r="F31" s="5">
        <f>F30-$L$3*$K30</f>
        <v>0.23402319704352306</v>
      </c>
      <c r="G31" s="2">
        <f>G30-$L$3*$K30*H30</f>
        <v>0.66988155267401839</v>
      </c>
      <c r="H31" s="2">
        <v>6</v>
      </c>
      <c r="I31" s="2">
        <v>2</v>
      </c>
      <c r="J31" s="2">
        <f t="shared" si="0"/>
        <v>4.2533125130876339</v>
      </c>
      <c r="K31" s="2">
        <f t="shared" si="1"/>
        <v>2.2533125130876339</v>
      </c>
      <c r="L31" s="2"/>
      <c r="O31" s="3">
        <v>2.9</v>
      </c>
      <c r="P31" s="3">
        <f>F$27+G$27*O31</f>
        <v>2.0685842377990165</v>
      </c>
      <c r="X31" s="3"/>
      <c r="Y31" s="17"/>
      <c r="Z31" s="17"/>
      <c r="AE31" s="10"/>
      <c r="AF31" s="10"/>
    </row>
    <row r="32" spans="1:32" x14ac:dyDescent="0.3">
      <c r="D32" s="13" t="s">
        <v>42</v>
      </c>
      <c r="E32" s="13"/>
      <c r="F32" s="5">
        <f>F31-$L$3*$K31</f>
        <v>0.21149007191264674</v>
      </c>
      <c r="G32" s="2">
        <f>G31-$L$3*$K31*H31</f>
        <v>0.53468280188876038</v>
      </c>
      <c r="H32" s="2">
        <v>5</v>
      </c>
      <c r="I32" s="2">
        <v>5</v>
      </c>
      <c r="J32" s="2">
        <f t="shared" si="0"/>
        <v>2.8849040813564488</v>
      </c>
      <c r="K32" s="2">
        <f t="shared" si="1"/>
        <v>-2.1150959186435512</v>
      </c>
      <c r="L32" s="2"/>
      <c r="O32" s="3">
        <v>3</v>
      </c>
      <c r="P32" s="3">
        <f>F$27+G$27*O32</f>
        <v>2.132403973546511</v>
      </c>
      <c r="X32" s="4" t="s">
        <v>0</v>
      </c>
      <c r="Y32" s="4" t="s">
        <v>3</v>
      </c>
      <c r="Z32" s="4" t="s">
        <v>2</v>
      </c>
      <c r="AA32" s="4" t="s">
        <v>6</v>
      </c>
      <c r="AB32" s="4" t="s">
        <v>86</v>
      </c>
      <c r="AC32" s="3" t="s">
        <v>11</v>
      </c>
      <c r="AE32" s="10"/>
      <c r="AF32" s="10"/>
    </row>
    <row r="33" spans="4:33" x14ac:dyDescent="0.3">
      <c r="D33" s="13" t="s">
        <v>43</v>
      </c>
      <c r="E33" s="13"/>
      <c r="F33" s="5">
        <f>F32-$L$3*$K32</f>
        <v>0.23264103109908224</v>
      </c>
      <c r="G33" s="2">
        <f>G32-$L$3*$K32*H32</f>
        <v>0.64043759782093801</v>
      </c>
      <c r="H33" s="2">
        <v>1</v>
      </c>
      <c r="I33" s="2">
        <v>1</v>
      </c>
      <c r="J33" s="2">
        <f t="shared" si="0"/>
        <v>0.87307862892002031</v>
      </c>
      <c r="K33" s="2">
        <f t="shared" si="1"/>
        <v>-0.12692137107997969</v>
      </c>
      <c r="L33" s="2"/>
      <c r="O33" s="3">
        <v>3.1</v>
      </c>
      <c r="P33" s="3">
        <f>F$27+G$27*O33</f>
        <v>2.1962237092940051</v>
      </c>
      <c r="X33" s="3">
        <v>1</v>
      </c>
      <c r="Y33" s="3">
        <f>F$27+G$27*X33</f>
        <v>0.85600925859662547</v>
      </c>
      <c r="Z33" s="3">
        <f>(Y33-B2)^2</f>
        <v>2.0733333609893476E-2</v>
      </c>
      <c r="AA33" s="3">
        <f>SUM(Z33:Z38)</f>
        <v>9.0804160361856496</v>
      </c>
      <c r="AB33" s="3">
        <f>SQRT(AA33/COUNT(Z33:Z38))</f>
        <v>1.2302043215245215</v>
      </c>
      <c r="AE33" s="10"/>
      <c r="AF33" s="10"/>
    </row>
    <row r="34" spans="4:33" x14ac:dyDescent="0.3">
      <c r="D34" s="13" t="s">
        <v>44</v>
      </c>
      <c r="E34" s="13"/>
      <c r="F34" s="5">
        <f>F33-$L$3*$K33</f>
        <v>0.23391024480988204</v>
      </c>
      <c r="G34" s="2">
        <f>G33-$L$3*$K33*H33</f>
        <v>0.64170681153173781</v>
      </c>
      <c r="H34" s="2">
        <v>3</v>
      </c>
      <c r="I34" s="2">
        <v>2</v>
      </c>
      <c r="J34" s="2">
        <f t="shared" si="0"/>
        <v>2.1590306794050953</v>
      </c>
      <c r="K34" s="2">
        <f t="shared" si="1"/>
        <v>0.1590306794050953</v>
      </c>
      <c r="L34" s="2"/>
      <c r="O34" s="3">
        <v>3.2</v>
      </c>
      <c r="P34" s="3">
        <f>F$27+G$27*O34</f>
        <v>2.2600434450414992</v>
      </c>
      <c r="X34" s="3">
        <v>3</v>
      </c>
      <c r="Y34" s="3">
        <f>F$27+G$27*X34</f>
        <v>2.132403973546511</v>
      </c>
      <c r="Z34" s="3">
        <f>(Y34-B3)^2</f>
        <v>1.7530812210905189E-2</v>
      </c>
      <c r="AE34" s="10"/>
      <c r="AF34" s="10"/>
    </row>
    <row r="35" spans="4:33" x14ac:dyDescent="0.3">
      <c r="D35" s="13" t="s">
        <v>45</v>
      </c>
      <c r="E35" s="13"/>
      <c r="F35" s="5">
        <f>F34-$L$3*$K34</f>
        <v>0.23231993801583109</v>
      </c>
      <c r="G35" s="2">
        <f>G34-$L$3*$K34*H34</f>
        <v>0.63693589114958493</v>
      </c>
      <c r="H35" s="2">
        <v>2</v>
      </c>
      <c r="I35" s="2">
        <v>3</v>
      </c>
      <c r="J35" s="2">
        <f t="shared" si="0"/>
        <v>1.506191720315001</v>
      </c>
      <c r="K35" s="2">
        <f t="shared" si="1"/>
        <v>-1.493808279684999</v>
      </c>
      <c r="L35" s="2"/>
      <c r="O35" s="3">
        <v>3.3</v>
      </c>
      <c r="P35" s="3">
        <f>F$27+G$27*O35</f>
        <v>2.3238631807889933</v>
      </c>
      <c r="X35" s="3">
        <v>2</v>
      </c>
      <c r="Y35" s="3">
        <f>F$27+G$27*X35</f>
        <v>1.4942066160715681</v>
      </c>
      <c r="Z35" s="3">
        <f>(Y35-B4)^2</f>
        <v>2.2674137150826379</v>
      </c>
      <c r="AE35" s="10"/>
      <c r="AF35" s="10"/>
    </row>
    <row r="36" spans="4:33" x14ac:dyDescent="0.3">
      <c r="D36" s="13" t="s">
        <v>46</v>
      </c>
      <c r="E36" s="13"/>
      <c r="F36" s="5">
        <f>F35-$L$3*$K35</f>
        <v>0.24725802081268108</v>
      </c>
      <c r="G36" s="2">
        <f>G35-$L$3*$K35*H35</f>
        <v>0.66681205674328492</v>
      </c>
      <c r="H36" s="2">
        <v>4</v>
      </c>
      <c r="I36" s="2">
        <v>3</v>
      </c>
      <c r="J36" s="2">
        <f t="shared" si="0"/>
        <v>2.9145062477858206</v>
      </c>
      <c r="K36" s="2">
        <f t="shared" si="1"/>
        <v>-8.549375221417943E-2</v>
      </c>
      <c r="L36" s="2"/>
      <c r="O36" s="3">
        <v>3.4</v>
      </c>
      <c r="P36" s="3">
        <f>F$27+G$27*O36</f>
        <v>2.3876829165364879</v>
      </c>
      <c r="X36" s="3">
        <v>4</v>
      </c>
      <c r="Y36" s="3">
        <f>F$27+G$27*X36</f>
        <v>2.7706013310214535</v>
      </c>
      <c r="Z36" s="3">
        <f>(Y36-B5)^2</f>
        <v>5.2623749329128777E-2</v>
      </c>
      <c r="AE36" s="10"/>
      <c r="AF36" s="10"/>
    </row>
    <row r="37" spans="4:33" x14ac:dyDescent="0.3">
      <c r="D37" s="13" t="s">
        <v>47</v>
      </c>
      <c r="E37" s="13"/>
      <c r="F37" s="5">
        <f>F36-$L$3*$K36</f>
        <v>0.24811295833482289</v>
      </c>
      <c r="G37" s="2">
        <f>G36-$L$3*$K36*H36</f>
        <v>0.67023180683185213</v>
      </c>
      <c r="H37" s="2">
        <v>6</v>
      </c>
      <c r="I37" s="2">
        <v>2</v>
      </c>
      <c r="J37" s="2">
        <f t="shared" si="0"/>
        <v>4.2695037993259355</v>
      </c>
      <c r="K37" s="2">
        <f t="shared" si="1"/>
        <v>2.2695037993259355</v>
      </c>
      <c r="L37" s="2"/>
      <c r="O37" s="3">
        <v>3.5</v>
      </c>
      <c r="P37" s="3">
        <f>F$27+G$27*O37</f>
        <v>2.451502652283982</v>
      </c>
      <c r="X37" s="3">
        <v>6</v>
      </c>
      <c r="Y37" s="3">
        <f>F$27+G$27*X37</f>
        <v>4.0469960459713388</v>
      </c>
      <c r="Z37" s="3">
        <f>(Y37-B6)^2</f>
        <v>4.1901928122222953</v>
      </c>
      <c r="AE37" s="10"/>
      <c r="AF37" s="10"/>
    </row>
    <row r="38" spans="4:33" x14ac:dyDescent="0.3">
      <c r="D38" s="13" t="s">
        <v>48</v>
      </c>
      <c r="E38" s="13"/>
      <c r="F38" s="5">
        <f>F37-$L$3*$K37</f>
        <v>0.22541792034156352</v>
      </c>
      <c r="G38" s="2">
        <f>G37-$L$3*$K37*H37</f>
        <v>0.53406157887229599</v>
      </c>
      <c r="H38" s="2">
        <v>5</v>
      </c>
      <c r="I38" s="2">
        <v>5</v>
      </c>
      <c r="J38" s="2">
        <f t="shared" si="0"/>
        <v>2.8957258147030438</v>
      </c>
      <c r="K38" s="2">
        <f t="shared" si="1"/>
        <v>-2.1042741852969562</v>
      </c>
      <c r="L38" s="2"/>
      <c r="O38" s="3">
        <v>3.6</v>
      </c>
      <c r="P38" s="3">
        <f>F$27+G$27*O38</f>
        <v>2.5153223880314766</v>
      </c>
      <c r="X38" s="3">
        <v>5</v>
      </c>
      <c r="Y38" s="3">
        <f>F$27+G$27*X38</f>
        <v>3.4087986884963963</v>
      </c>
      <c r="Z38" s="3">
        <f>(Y38-B7)^2</f>
        <v>2.5319216137307885</v>
      </c>
      <c r="AE38" s="10"/>
      <c r="AF38" s="10"/>
    </row>
    <row r="39" spans="4:33" x14ac:dyDescent="0.3">
      <c r="D39" s="13" t="s">
        <v>49</v>
      </c>
      <c r="E39" s="13"/>
      <c r="F39" s="5">
        <f>F38-$L$3*$K38</f>
        <v>0.24646066219453308</v>
      </c>
      <c r="G39" s="2">
        <f>G38-$L$3*$K38*H38</f>
        <v>0.63927528813714385</v>
      </c>
      <c r="H39" s="2">
        <v>1</v>
      </c>
      <c r="I39" s="2">
        <v>1</v>
      </c>
      <c r="J39" s="2">
        <f t="shared" si="0"/>
        <v>0.88573595033167696</v>
      </c>
      <c r="K39" s="2">
        <f t="shared" si="1"/>
        <v>-0.11426404966832304</v>
      </c>
      <c r="L39" s="2"/>
      <c r="O39" s="3">
        <v>3.7</v>
      </c>
      <c r="P39" s="3">
        <f>F$27+G$27*O39</f>
        <v>2.5791421237789707</v>
      </c>
      <c r="X39" s="3"/>
      <c r="Y39" s="3"/>
      <c r="Z39" s="3"/>
      <c r="AA39" s="3"/>
      <c r="AE39" s="10"/>
      <c r="AF39" s="10"/>
    </row>
    <row r="40" spans="4:33" x14ac:dyDescent="0.3">
      <c r="D40" s="13" t="s">
        <v>50</v>
      </c>
      <c r="E40" s="13"/>
      <c r="F40" s="5">
        <f>F39-$L$3*$K39</f>
        <v>0.2476033026912163</v>
      </c>
      <c r="G40" s="2">
        <f>G39-$L$3*$K39*H39</f>
        <v>0.64041792863382707</v>
      </c>
      <c r="H40" s="2">
        <v>3</v>
      </c>
      <c r="I40" s="2">
        <v>2</v>
      </c>
      <c r="J40" s="2">
        <f t="shared" si="0"/>
        <v>2.1688570885926977</v>
      </c>
      <c r="K40" s="2">
        <f t="shared" si="1"/>
        <v>0.16885708859269766</v>
      </c>
      <c r="L40" s="2"/>
      <c r="O40" s="3">
        <v>3.8</v>
      </c>
      <c r="P40" s="3">
        <f>F$27+G$27*O40</f>
        <v>2.6429618595264648</v>
      </c>
      <c r="X40" s="4" t="s">
        <v>0</v>
      </c>
      <c r="Y40" s="4" t="s">
        <v>3</v>
      </c>
      <c r="Z40" s="4" t="s">
        <v>2</v>
      </c>
      <c r="AA40" s="4" t="s">
        <v>6</v>
      </c>
      <c r="AB40" s="4" t="s">
        <v>87</v>
      </c>
      <c r="AC40" s="3" t="s">
        <v>9</v>
      </c>
      <c r="AE40" s="10"/>
      <c r="AF40" s="10"/>
    </row>
    <row r="41" spans="4:33" x14ac:dyDescent="0.3">
      <c r="D41" s="13" t="s">
        <v>51</v>
      </c>
      <c r="E41" s="13"/>
      <c r="F41" s="5">
        <f>F40-$L$3*$K40</f>
        <v>0.24591473180528933</v>
      </c>
      <c r="G41" s="2">
        <f>G40-$L$3*$K40*H40</f>
        <v>0.63535221597604619</v>
      </c>
      <c r="H41" s="2">
        <v>2</v>
      </c>
      <c r="I41" s="2">
        <v>3</v>
      </c>
      <c r="J41" s="2">
        <f t="shared" si="0"/>
        <v>1.5166191637573818</v>
      </c>
      <c r="K41" s="2">
        <f t="shared" si="1"/>
        <v>-1.4833808362426182</v>
      </c>
      <c r="L41" s="2"/>
      <c r="O41" s="3">
        <v>3.9</v>
      </c>
      <c r="P41" s="3">
        <f>F$27+G$27*O41</f>
        <v>2.7067815952739593</v>
      </c>
      <c r="X41" s="3">
        <v>1</v>
      </c>
      <c r="Y41" s="3">
        <f>F$75+G$75*X41</f>
        <v>0.94767534060414049</v>
      </c>
      <c r="Z41" s="3">
        <f>(Y41-B2)^2</f>
        <v>2.7378699808927086E-3</v>
      </c>
      <c r="AA41" s="3">
        <f>SUM(Z41:Z46)</f>
        <v>8.809683601421451</v>
      </c>
      <c r="AB41" s="3">
        <f>SQRT(AA41/COUNT(Z41:Z46))</f>
        <v>1.2117262893231739</v>
      </c>
      <c r="AE41" s="10"/>
      <c r="AF41" s="10"/>
    </row>
    <row r="42" spans="4:33" x14ac:dyDescent="0.3">
      <c r="D42" s="13" t="s">
        <v>52</v>
      </c>
      <c r="E42" s="13"/>
      <c r="F42" s="5">
        <f>F41-$L$3*$K41</f>
        <v>0.26074854016771554</v>
      </c>
      <c r="G42" s="2">
        <f>G41-$L$3*$K41*H41</f>
        <v>0.66501983270089859</v>
      </c>
      <c r="H42" s="2">
        <v>4</v>
      </c>
      <c r="I42" s="2">
        <v>3</v>
      </c>
      <c r="J42" s="2">
        <f t="shared" si="0"/>
        <v>2.9208278709713098</v>
      </c>
      <c r="K42" s="2">
        <f t="shared" si="1"/>
        <v>-7.9172129028690197E-2</v>
      </c>
      <c r="L42" s="2"/>
      <c r="O42" s="3">
        <v>4</v>
      </c>
      <c r="P42" s="3">
        <f>F$27+G$27*O42</f>
        <v>2.7706013310214535</v>
      </c>
      <c r="X42" s="3">
        <v>3</v>
      </c>
      <c r="Y42" s="3">
        <f>F$75+G$75*X42</f>
        <v>2.1951217610551277</v>
      </c>
      <c r="Z42" s="3">
        <f>(Y42-B3)^2</f>
        <v>3.8072501637254341E-2</v>
      </c>
      <c r="AA42" s="3"/>
      <c r="AE42" s="10"/>
      <c r="AF42" s="10"/>
    </row>
    <row r="43" spans="4:33" x14ac:dyDescent="0.3">
      <c r="D43" s="13" t="s">
        <v>53</v>
      </c>
      <c r="E43" s="13"/>
      <c r="F43" s="5">
        <f>F42-$L$3*$K42</f>
        <v>0.26154026145800247</v>
      </c>
      <c r="G43" s="2">
        <f>G42-$L$3*$K42*H42</f>
        <v>0.6681867178620462</v>
      </c>
      <c r="H43" s="2">
        <v>6</v>
      </c>
      <c r="I43" s="2">
        <v>2</v>
      </c>
      <c r="J43" s="2">
        <f t="shared" si="0"/>
        <v>4.2706605686302801</v>
      </c>
      <c r="K43" s="2">
        <f t="shared" si="1"/>
        <v>2.2706605686302801</v>
      </c>
      <c r="L43" s="2"/>
      <c r="O43" s="3">
        <v>4.0999999999999996</v>
      </c>
      <c r="P43" s="3">
        <f>F$27+G$27*O43</f>
        <v>2.8344210667689476</v>
      </c>
      <c r="X43" s="3">
        <v>2</v>
      </c>
      <c r="Y43" s="3">
        <f>F$75+G$75*X43</f>
        <v>1.5713985508296342</v>
      </c>
      <c r="Z43" s="3">
        <f>(Y43-B4)^2</f>
        <v>2.0409021005716692</v>
      </c>
      <c r="AE43" s="10"/>
      <c r="AF43" s="10"/>
    </row>
    <row r="44" spans="4:33" x14ac:dyDescent="0.3">
      <c r="D44" s="13" t="s">
        <v>54</v>
      </c>
      <c r="E44" s="13"/>
      <c r="F44" s="5">
        <f>F43-$L$3*$K43</f>
        <v>0.23883365577169965</v>
      </c>
      <c r="G44" s="2">
        <f>G43-$L$3*$K43*H43</f>
        <v>0.53194708374422939</v>
      </c>
      <c r="H44" s="2">
        <v>5</v>
      </c>
      <c r="I44" s="2">
        <v>5</v>
      </c>
      <c r="J44" s="2">
        <f t="shared" si="0"/>
        <v>2.8985690744928467</v>
      </c>
      <c r="K44" s="2">
        <f t="shared" si="1"/>
        <v>-2.1014309255071533</v>
      </c>
      <c r="L44" s="2"/>
      <c r="O44" s="3">
        <v>4.2</v>
      </c>
      <c r="P44" s="3">
        <f>F$27+G$27*O44</f>
        <v>2.8982408025164421</v>
      </c>
      <c r="X44" s="3">
        <v>4</v>
      </c>
      <c r="Y44" s="3">
        <f>F$75+G$75*X44</f>
        <v>2.8188449712806216</v>
      </c>
      <c r="Z44" s="3">
        <f>(Y44-B5)^2</f>
        <v>3.2817144430318808E-2</v>
      </c>
      <c r="AE44" s="10"/>
      <c r="AF44" s="10"/>
    </row>
    <row r="45" spans="4:33" x14ac:dyDescent="0.3">
      <c r="D45" s="13" t="s">
        <v>55</v>
      </c>
      <c r="E45" s="13"/>
      <c r="F45" s="5">
        <f>F44-$L$3*$K44</f>
        <v>0.25984796502677121</v>
      </c>
      <c r="G45" s="2">
        <f>G44-$L$3*$K44*H44</f>
        <v>0.63701863001958703</v>
      </c>
      <c r="H45" s="2">
        <v>1</v>
      </c>
      <c r="I45" s="2">
        <v>1</v>
      </c>
      <c r="J45" s="2">
        <f t="shared" si="0"/>
        <v>0.89686659504635824</v>
      </c>
      <c r="K45" s="2">
        <f t="shared" si="1"/>
        <v>-0.10313340495364176</v>
      </c>
      <c r="L45" s="2"/>
      <c r="O45" s="3">
        <v>4.3</v>
      </c>
      <c r="P45" s="3">
        <f>F$27+G$27*O45</f>
        <v>2.9620605382639362</v>
      </c>
      <c r="X45" s="3">
        <v>6</v>
      </c>
      <c r="Y45" s="3">
        <f>F$75+G$75*X45</f>
        <v>4.0662913917316086</v>
      </c>
      <c r="Z45" s="3">
        <f>(Y45-B6)^2</f>
        <v>4.2695601155441478</v>
      </c>
      <c r="AE45" s="10"/>
      <c r="AF45" s="10"/>
    </row>
    <row r="46" spans="4:33" x14ac:dyDescent="0.3">
      <c r="D46" s="13" t="s">
        <v>56</v>
      </c>
      <c r="E46" s="13"/>
      <c r="F46" s="5">
        <f>F45-$L$3*$K45</f>
        <v>0.26087929907630764</v>
      </c>
      <c r="G46" s="2">
        <f>G45-$L$3*$K45*H45</f>
        <v>0.6380499640691234</v>
      </c>
      <c r="H46" s="2">
        <v>3</v>
      </c>
      <c r="I46" s="2">
        <v>2</v>
      </c>
      <c r="J46" s="2">
        <f t="shared" si="0"/>
        <v>2.1750291912836781</v>
      </c>
      <c r="K46" s="2">
        <f t="shared" si="1"/>
        <v>0.17502919128367811</v>
      </c>
      <c r="L46" s="2"/>
      <c r="O46" s="3">
        <v>4.4000000000000004</v>
      </c>
      <c r="P46" s="3">
        <f>F$27+G$27*O46</f>
        <v>3.0258802740114308</v>
      </c>
      <c r="X46" s="3">
        <v>5</v>
      </c>
      <c r="Y46" s="3">
        <f>F$75+G$75*X46</f>
        <v>3.4425681815061155</v>
      </c>
      <c r="Z46" s="3">
        <f>(Y46-B7)^2</f>
        <v>2.4255938692571677</v>
      </c>
      <c r="AE46" s="10"/>
      <c r="AF46" s="10"/>
    </row>
    <row r="47" spans="4:33" x14ac:dyDescent="0.3">
      <c r="D47" s="13" t="s">
        <v>57</v>
      </c>
      <c r="E47" s="13"/>
      <c r="F47" s="5">
        <f>F46-$L$3*$K46</f>
        <v>0.25912900716347087</v>
      </c>
      <c r="G47" s="2">
        <f>G46-$L$3*$K46*H46</f>
        <v>0.63279908833061305</v>
      </c>
      <c r="H47" s="2">
        <v>2</v>
      </c>
      <c r="I47" s="2">
        <v>3</v>
      </c>
      <c r="J47" s="2">
        <f t="shared" si="0"/>
        <v>1.524727183824697</v>
      </c>
      <c r="K47" s="2">
        <f t="shared" si="1"/>
        <v>-1.475272816175303</v>
      </c>
      <c r="L47" s="2"/>
      <c r="O47" s="3">
        <v>4.5</v>
      </c>
      <c r="P47" s="3">
        <f>F$27+G$27*O47</f>
        <v>3.0897000097589249</v>
      </c>
      <c r="AE47" s="10"/>
      <c r="AF47" s="10"/>
      <c r="AG47" s="20"/>
    </row>
    <row r="48" spans="4:33" x14ac:dyDescent="0.3">
      <c r="D48" s="13" t="s">
        <v>58</v>
      </c>
      <c r="E48" s="13"/>
      <c r="F48" s="5">
        <f>F47-$L$3*$K47</f>
        <v>0.27388173532522392</v>
      </c>
      <c r="G48" s="2">
        <f>G47-$L$3*$K47*H47</f>
        <v>0.66230454465411914</v>
      </c>
      <c r="H48" s="2">
        <v>4</v>
      </c>
      <c r="I48" s="2">
        <v>3</v>
      </c>
      <c r="J48" s="2">
        <f t="shared" si="0"/>
        <v>2.9230999139417007</v>
      </c>
      <c r="K48" s="2">
        <f t="shared" si="1"/>
        <v>-7.6900086058299344E-2</v>
      </c>
      <c r="L48" s="2"/>
      <c r="O48" s="3">
        <v>4.5999999999999996</v>
      </c>
      <c r="P48" s="3">
        <f>F$27+G$27*O48</f>
        <v>3.153519745506419</v>
      </c>
      <c r="AE48" s="10"/>
      <c r="AF48" s="10"/>
      <c r="AG48" s="20"/>
    </row>
    <row r="49" spans="1:33" x14ac:dyDescent="0.3">
      <c r="D49" s="13" t="s">
        <v>59</v>
      </c>
      <c r="E49" s="13"/>
      <c r="F49" s="5">
        <f>F48-$L$3*$K48</f>
        <v>0.27465073618580693</v>
      </c>
      <c r="G49" s="2">
        <f>G48-$L$3*$K48*H48</f>
        <v>0.66538054809645109</v>
      </c>
      <c r="H49" s="2">
        <v>6</v>
      </c>
      <c r="I49" s="2">
        <v>2</v>
      </c>
      <c r="J49" s="2">
        <f t="shared" si="0"/>
        <v>4.2669340247645131</v>
      </c>
      <c r="K49" s="2">
        <f t="shared" si="1"/>
        <v>2.2669340247645131</v>
      </c>
      <c r="L49" s="2"/>
      <c r="O49" s="3">
        <v>4.7</v>
      </c>
      <c r="P49" s="3">
        <f>F$27+G$27*O49</f>
        <v>3.2173394812539136</v>
      </c>
      <c r="X49" s="7" t="s">
        <v>90</v>
      </c>
      <c r="Y49" s="7"/>
      <c r="Z49" s="7"/>
      <c r="AA49" s="7"/>
      <c r="AB49" s="7"/>
      <c r="AC49" s="7"/>
      <c r="AD49" s="7"/>
      <c r="AE49" s="7"/>
      <c r="AF49" s="7"/>
      <c r="AG49" s="20"/>
    </row>
    <row r="50" spans="1:33" x14ac:dyDescent="0.3">
      <c r="D50" s="13" t="s">
        <v>60</v>
      </c>
      <c r="E50" s="13"/>
      <c r="F50" s="5">
        <f>F49-$L$3*$K49</f>
        <v>0.25198139593816182</v>
      </c>
      <c r="G50" s="2">
        <f>G49-$L$3*$K49*H49</f>
        <v>0.52936450661058032</v>
      </c>
      <c r="H50" s="2">
        <v>5</v>
      </c>
      <c r="I50" s="2">
        <v>5</v>
      </c>
      <c r="J50" s="2">
        <f t="shared" si="0"/>
        <v>2.8988039289910636</v>
      </c>
      <c r="K50" s="2">
        <f t="shared" si="1"/>
        <v>-2.1011960710089364</v>
      </c>
      <c r="L50" s="2"/>
      <c r="O50" s="3">
        <v>4.8</v>
      </c>
      <c r="P50" s="3">
        <f>F$27+G$27*O50</f>
        <v>3.2811592170014077</v>
      </c>
      <c r="X50" s="7" t="s">
        <v>91</v>
      </c>
      <c r="Y50" s="7"/>
      <c r="Z50" s="7"/>
      <c r="AA50" s="7"/>
      <c r="AB50" s="7"/>
      <c r="AC50" s="7"/>
      <c r="AD50" s="7"/>
      <c r="AE50" s="7"/>
      <c r="AF50" s="7"/>
      <c r="AG50" s="20"/>
    </row>
    <row r="51" spans="1:33" x14ac:dyDescent="0.3">
      <c r="D51" s="13" t="s">
        <v>8</v>
      </c>
      <c r="E51" s="13"/>
      <c r="F51" s="5">
        <f>F50-$L$3*$K50</f>
        <v>0.2729933566482512</v>
      </c>
      <c r="G51" s="2">
        <f>G50-$L$3*$K50*H50</f>
        <v>0.63442431016102718</v>
      </c>
      <c r="H51" s="2">
        <v>1</v>
      </c>
      <c r="I51" s="2">
        <v>1</v>
      </c>
      <c r="J51" s="2">
        <f t="shared" si="0"/>
        <v>0.90741766680927838</v>
      </c>
      <c r="K51" s="2">
        <f t="shared" si="1"/>
        <v>-9.2582333190721622E-2</v>
      </c>
      <c r="L51" s="2"/>
      <c r="O51" s="3">
        <v>4.9000000000000004</v>
      </c>
      <c r="P51" s="3">
        <f>F$27+G$27*O51</f>
        <v>3.3449789527489022</v>
      </c>
      <c r="AE51" s="10"/>
      <c r="AF51" s="10"/>
      <c r="AG51" s="20"/>
    </row>
    <row r="52" spans="1:33" x14ac:dyDescent="0.3">
      <c r="D52" s="13" t="s">
        <v>61</v>
      </c>
      <c r="E52" s="13"/>
      <c r="F52" s="5">
        <f>F51-$L$3*$K51</f>
        <v>0.27391917998015841</v>
      </c>
      <c r="G52" s="2">
        <f>G51-$L$3*$K51*H51</f>
        <v>0.63535013349293434</v>
      </c>
      <c r="H52" s="2">
        <v>3</v>
      </c>
      <c r="I52" s="2">
        <v>2</v>
      </c>
      <c r="J52" s="2">
        <f t="shared" si="0"/>
        <v>2.1799695804589616</v>
      </c>
      <c r="K52" s="2">
        <f t="shared" si="1"/>
        <v>0.17996958045896161</v>
      </c>
      <c r="L52" s="2"/>
      <c r="O52" s="3">
        <v>5</v>
      </c>
      <c r="P52" s="3">
        <f>F$27+G$27*O52</f>
        <v>3.4087986884963963</v>
      </c>
      <c r="AE52" s="10"/>
      <c r="AF52" s="10"/>
      <c r="AG52" s="20"/>
    </row>
    <row r="53" spans="1:33" x14ac:dyDescent="0.3">
      <c r="D53" s="13" t="s">
        <v>62</v>
      </c>
      <c r="E53" s="13"/>
      <c r="F53" s="5">
        <f>F52-$L$3*$K52</f>
        <v>0.2721194841755688</v>
      </c>
      <c r="G53" s="2">
        <f>G52-$L$3*$K52*H52</f>
        <v>0.62995104607916552</v>
      </c>
      <c r="H53" s="2">
        <v>2</v>
      </c>
      <c r="I53" s="2">
        <v>3</v>
      </c>
      <c r="J53" s="2">
        <f t="shared" si="0"/>
        <v>1.5320215763338998</v>
      </c>
      <c r="K53" s="2">
        <f t="shared" si="1"/>
        <v>-1.4679784236661002</v>
      </c>
      <c r="L53" s="2"/>
      <c r="O53" s="3">
        <v>5.0999999999999996</v>
      </c>
      <c r="P53" s="3">
        <f>F$27+G$27*O53</f>
        <v>3.47261842424389</v>
      </c>
      <c r="Y53" t="s">
        <v>92</v>
      </c>
      <c r="AE53" s="10"/>
      <c r="AF53" s="10"/>
      <c r="AG53" s="20"/>
    </row>
    <row r="54" spans="1:33" x14ac:dyDescent="0.3">
      <c r="D54" s="13" t="s">
        <v>63</v>
      </c>
      <c r="E54" s="13"/>
      <c r="F54" s="5">
        <f>F53-$L$3*$K53</f>
        <v>0.2867992684122298</v>
      </c>
      <c r="G54" s="2">
        <f>G53-$L$3*$K53*H53</f>
        <v>0.65931061455248752</v>
      </c>
      <c r="H54" s="2">
        <v>4</v>
      </c>
      <c r="I54" s="2">
        <v>3</v>
      </c>
      <c r="J54" s="2">
        <f t="shared" si="0"/>
        <v>2.9240417266221801</v>
      </c>
      <c r="K54" s="2">
        <f t="shared" si="1"/>
        <v>-7.5958273377819907E-2</v>
      </c>
      <c r="L54" s="2"/>
      <c r="O54" s="3">
        <v>5.2</v>
      </c>
      <c r="P54" s="3">
        <f>F$27+G$27*O54</f>
        <v>3.5364381599913846</v>
      </c>
      <c r="Y54" t="s">
        <v>93</v>
      </c>
      <c r="AE54" s="10"/>
      <c r="AF54" s="10"/>
      <c r="AG54" s="20"/>
    </row>
    <row r="55" spans="1:33" x14ac:dyDescent="0.3">
      <c r="D55" s="13" t="s">
        <v>64</v>
      </c>
      <c r="E55" s="13"/>
      <c r="F55" s="5">
        <f>F54-$L$3*$K54</f>
        <v>0.28755885114600799</v>
      </c>
      <c r="G55" s="2">
        <f>G54-$L$3*$K54*H54</f>
        <v>0.66234894548760026</v>
      </c>
      <c r="H55" s="2">
        <v>6</v>
      </c>
      <c r="I55" s="2">
        <v>2</v>
      </c>
      <c r="J55" s="2">
        <f t="shared" si="0"/>
        <v>4.261652524071609</v>
      </c>
      <c r="K55" s="2">
        <f t="shared" si="1"/>
        <v>2.261652524071609</v>
      </c>
      <c r="L55" s="2"/>
      <c r="O55" s="3">
        <v>5.3</v>
      </c>
      <c r="P55" s="3">
        <f>F$27+G$27*O55</f>
        <v>3.6002578957388787</v>
      </c>
      <c r="Y55" t="s">
        <v>94</v>
      </c>
      <c r="AB55" t="s">
        <v>98</v>
      </c>
      <c r="AE55" s="10"/>
      <c r="AF55" s="10"/>
      <c r="AG55" s="20"/>
    </row>
    <row r="56" spans="1:33" x14ac:dyDescent="0.3">
      <c r="A56" s="3"/>
      <c r="D56" s="13" t="s">
        <v>65</v>
      </c>
      <c r="E56" s="13"/>
      <c r="F56" s="5">
        <f>F55-$L$3*$K55</f>
        <v>0.26494232590529188</v>
      </c>
      <c r="G56" s="2">
        <f>G55-$L$3*$K55*H55</f>
        <v>0.5266497940433037</v>
      </c>
      <c r="H56" s="2">
        <v>5</v>
      </c>
      <c r="I56" s="2">
        <v>5</v>
      </c>
      <c r="J56" s="2">
        <f t="shared" si="0"/>
        <v>2.8981912961218104</v>
      </c>
      <c r="K56" s="2">
        <f t="shared" si="1"/>
        <v>-2.1018087038781896</v>
      </c>
      <c r="L56" s="2"/>
      <c r="O56" s="3">
        <v>5.4</v>
      </c>
      <c r="P56" s="3">
        <f>F$27+G$27*O56</f>
        <v>3.6640776314863732</v>
      </c>
      <c r="Y56" t="s">
        <v>95</v>
      </c>
      <c r="AB56" t="s">
        <v>99</v>
      </c>
      <c r="AE56" s="10"/>
      <c r="AF56" s="10"/>
      <c r="AG56" s="20"/>
    </row>
    <row r="57" spans="1:33" x14ac:dyDescent="0.3">
      <c r="D57" s="13" t="s">
        <v>66</v>
      </c>
      <c r="E57" s="13"/>
      <c r="F57" s="5">
        <f>F56-$L$3*$K56</f>
        <v>0.28596041294407376</v>
      </c>
      <c r="G57" s="2">
        <f>G56-$L$3*$K56*H56</f>
        <v>0.63174022923721318</v>
      </c>
      <c r="H57" s="2">
        <v>1</v>
      </c>
      <c r="I57" s="2">
        <v>1</v>
      </c>
      <c r="J57" s="2">
        <f t="shared" si="0"/>
        <v>0.917700642181287</v>
      </c>
      <c r="K57" s="2">
        <f t="shared" si="1"/>
        <v>-8.2299357818713004E-2</v>
      </c>
      <c r="L57" s="2"/>
      <c r="O57" s="3">
        <v>5.5</v>
      </c>
      <c r="P57" s="3">
        <f>F$27+G$27*O57</f>
        <v>3.7278973672338673</v>
      </c>
      <c r="Y57" t="s">
        <v>96</v>
      </c>
      <c r="AB57" t="s">
        <v>101</v>
      </c>
      <c r="AE57" s="10"/>
      <c r="AF57" s="10"/>
      <c r="AG57" s="20"/>
    </row>
    <row r="58" spans="1:33" x14ac:dyDescent="0.3">
      <c r="D58" s="13" t="s">
        <v>67</v>
      </c>
      <c r="E58" s="13"/>
      <c r="F58" s="5">
        <f>F57-$L$3*$K57</f>
        <v>0.28678340652226086</v>
      </c>
      <c r="G58" s="2">
        <f>G57-$L$3*$K57*H57</f>
        <v>0.63256322281540034</v>
      </c>
      <c r="H58" s="2">
        <v>3</v>
      </c>
      <c r="I58" s="2">
        <v>2</v>
      </c>
      <c r="J58" s="2">
        <f t="shared" si="0"/>
        <v>2.1844730749684618</v>
      </c>
      <c r="K58" s="2">
        <f t="shared" si="1"/>
        <v>0.18447307496846177</v>
      </c>
      <c r="L58" s="2"/>
      <c r="O58" s="3">
        <v>5.6</v>
      </c>
      <c r="P58" s="3">
        <f>F$27+G$27*O58</f>
        <v>3.7917171029813614</v>
      </c>
      <c r="Y58" t="s">
        <v>97</v>
      </c>
      <c r="AB58" t="s">
        <v>100</v>
      </c>
      <c r="AE58" s="10"/>
      <c r="AF58" s="10"/>
      <c r="AG58" s="20"/>
    </row>
    <row r="59" spans="1:33" x14ac:dyDescent="0.3">
      <c r="D59" s="13" t="s">
        <v>68</v>
      </c>
      <c r="E59" s="13"/>
      <c r="F59" s="5">
        <f>F58-$L$3*$K58</f>
        <v>0.28493867577257626</v>
      </c>
      <c r="G59" s="2">
        <f>G58-$L$3*$K58*H58</f>
        <v>0.62702903056634651</v>
      </c>
      <c r="H59" s="2">
        <v>2</v>
      </c>
      <c r="I59" s="2">
        <v>3</v>
      </c>
      <c r="J59" s="2">
        <f t="shared" si="0"/>
        <v>1.5389967369052693</v>
      </c>
      <c r="K59" s="2">
        <f t="shared" si="1"/>
        <v>-1.4610032630947307</v>
      </c>
      <c r="L59" s="2"/>
      <c r="O59" s="3">
        <v>5.7</v>
      </c>
      <c r="P59" s="3">
        <f>F$27+G$27*O59</f>
        <v>3.855536838728856</v>
      </c>
      <c r="AE59" s="10"/>
      <c r="AF59" s="10"/>
      <c r="AG59" s="20"/>
    </row>
    <row r="60" spans="1:33" x14ac:dyDescent="0.3">
      <c r="D60" s="13" t="s">
        <v>69</v>
      </c>
      <c r="E60" s="13"/>
      <c r="F60" s="5">
        <f>F59-$L$3*$K59</f>
        <v>0.29954870840352354</v>
      </c>
      <c r="G60" s="2">
        <f>G59-$L$3*$K59*H59</f>
        <v>0.65624909582824109</v>
      </c>
      <c r="H60" s="2">
        <v>4</v>
      </c>
      <c r="I60" s="2">
        <v>3</v>
      </c>
      <c r="J60" s="2">
        <f t="shared" si="0"/>
        <v>2.9245450917164879</v>
      </c>
      <c r="K60" s="2">
        <f t="shared" si="1"/>
        <v>-7.545490828351209E-2</v>
      </c>
      <c r="L60" s="2"/>
      <c r="O60" s="3">
        <v>5.8</v>
      </c>
      <c r="P60" s="3">
        <f>F$27+G$27*O60</f>
        <v>3.9193565744763501</v>
      </c>
      <c r="AE60" s="10"/>
      <c r="AF60" s="10"/>
      <c r="AG60" s="20"/>
    </row>
    <row r="61" spans="1:33" x14ac:dyDescent="0.3">
      <c r="D61" s="13" t="s">
        <v>70</v>
      </c>
      <c r="E61" s="13"/>
      <c r="F61" s="5">
        <f>F60-$L$3*$K60</f>
        <v>0.30030325748635867</v>
      </c>
      <c r="G61" s="2">
        <f>G60-$L$3*$K60*H60</f>
        <v>0.65926729215958157</v>
      </c>
      <c r="H61" s="2">
        <v>6</v>
      </c>
      <c r="I61" s="2">
        <v>2</v>
      </c>
      <c r="J61" s="2">
        <f t="shared" si="0"/>
        <v>4.2559070104438481</v>
      </c>
      <c r="K61" s="2">
        <f t="shared" si="1"/>
        <v>2.2559070104438481</v>
      </c>
      <c r="L61" s="2"/>
      <c r="O61" s="3">
        <v>5.9</v>
      </c>
      <c r="P61" s="3">
        <f>F$27+G$27*O61</f>
        <v>3.9831763102238447</v>
      </c>
      <c r="AE61" s="10"/>
      <c r="AF61" s="10"/>
      <c r="AG61" s="20"/>
    </row>
    <row r="62" spans="1:33" x14ac:dyDescent="0.3">
      <c r="D62" s="13" t="s">
        <v>71</v>
      </c>
      <c r="E62" s="13"/>
      <c r="F62" s="5">
        <f>F61-$L$3*$K61</f>
        <v>0.27774418738192019</v>
      </c>
      <c r="G62" s="2">
        <f>G61-$L$3*$K61*H61</f>
        <v>0.52391287153295063</v>
      </c>
      <c r="H62" s="2">
        <v>5</v>
      </c>
      <c r="I62" s="2">
        <v>5</v>
      </c>
      <c r="J62" s="2">
        <f t="shared" si="0"/>
        <v>2.8973085450466733</v>
      </c>
      <c r="K62" s="2">
        <f t="shared" si="1"/>
        <v>-2.1026914549533267</v>
      </c>
      <c r="L62" s="2"/>
      <c r="O62" s="3">
        <v>6</v>
      </c>
      <c r="P62" s="3">
        <f>F$27+G$27*O62</f>
        <v>4.0469960459713388</v>
      </c>
      <c r="AE62" s="10"/>
      <c r="AF62" s="10"/>
      <c r="AG62" s="20"/>
    </row>
    <row r="63" spans="1:33" x14ac:dyDescent="0.3">
      <c r="D63" s="13" t="s">
        <v>72</v>
      </c>
      <c r="E63" s="13"/>
      <c r="F63" s="5">
        <f>F62-$L$3*$K62</f>
        <v>0.29877110193145345</v>
      </c>
      <c r="G63" s="2">
        <f>G62-$L$3*$K62*H62</f>
        <v>0.62904744428061699</v>
      </c>
      <c r="H63" s="2">
        <v>1</v>
      </c>
      <c r="I63" s="2">
        <v>1</v>
      </c>
      <c r="J63" s="2">
        <f t="shared" si="0"/>
        <v>0.92781854621207049</v>
      </c>
      <c r="K63" s="2">
        <f t="shared" si="1"/>
        <v>-7.2181453787929506E-2</v>
      </c>
      <c r="L63" s="2"/>
      <c r="O63" s="3">
        <v>6.1</v>
      </c>
      <c r="P63" s="3">
        <f>F$27+G$27*O63</f>
        <v>4.1108157817188333</v>
      </c>
      <c r="AE63" s="10"/>
      <c r="AF63" s="10"/>
      <c r="AG63" s="20"/>
    </row>
    <row r="64" spans="1:33" x14ac:dyDescent="0.3">
      <c r="D64" s="13" t="s">
        <v>73</v>
      </c>
      <c r="E64" s="13"/>
      <c r="F64" s="5">
        <f>F63-$L$3*$K63</f>
        <v>0.29949291646933274</v>
      </c>
      <c r="G64" s="2">
        <f>G63-$L$3*$K63*H63</f>
        <v>0.62976925881849632</v>
      </c>
      <c r="H64" s="2">
        <v>3</v>
      </c>
      <c r="I64" s="2">
        <v>2</v>
      </c>
      <c r="J64" s="2">
        <f t="shared" si="0"/>
        <v>2.1888006929248216</v>
      </c>
      <c r="K64" s="2">
        <f t="shared" si="1"/>
        <v>0.1888006929248216</v>
      </c>
      <c r="L64" s="2"/>
      <c r="O64" s="3">
        <v>6.2</v>
      </c>
      <c r="P64" s="3">
        <f>F$27+G$27*O64</f>
        <v>4.1746355174663279</v>
      </c>
      <c r="AE64" s="10"/>
      <c r="AF64" s="10"/>
      <c r="AG64" s="20"/>
    </row>
    <row r="65" spans="4:33" x14ac:dyDescent="0.3">
      <c r="D65" s="13" t="s">
        <v>74</v>
      </c>
      <c r="E65" s="13"/>
      <c r="F65" s="5">
        <f>F64-$L$3*$K64</f>
        <v>0.29760490954008451</v>
      </c>
      <c r="G65" s="2">
        <f>G64-$L$3*$K64*H64</f>
        <v>0.62410523803075169</v>
      </c>
      <c r="H65" s="2">
        <v>2</v>
      </c>
      <c r="I65" s="2">
        <v>3</v>
      </c>
      <c r="J65" s="2">
        <f t="shared" si="0"/>
        <v>1.5458153856015879</v>
      </c>
      <c r="K65" s="2">
        <f t="shared" si="1"/>
        <v>-1.4541846143984121</v>
      </c>
      <c r="L65" s="2"/>
      <c r="O65" s="3">
        <v>6.3</v>
      </c>
      <c r="P65" s="3">
        <f>F$27+G$27*O65</f>
        <v>4.2384552532138215</v>
      </c>
      <c r="AE65" s="10"/>
      <c r="AF65" s="10"/>
      <c r="AG65" s="20"/>
    </row>
    <row r="66" spans="4:33" x14ac:dyDescent="0.3">
      <c r="D66" s="13" t="s">
        <v>75</v>
      </c>
      <c r="E66" s="13"/>
      <c r="F66" s="5">
        <f>F65-$L$3*$K65</f>
        <v>0.31214675568406863</v>
      </c>
      <c r="G66" s="2">
        <f>G65-$L$3*$K65*H65</f>
        <v>0.65318893031871994</v>
      </c>
      <c r="H66" s="2">
        <v>4</v>
      </c>
      <c r="I66" s="2">
        <v>3</v>
      </c>
      <c r="J66" s="2">
        <f t="shared" si="0"/>
        <v>2.9249024769589482</v>
      </c>
      <c r="K66" s="2">
        <f t="shared" si="1"/>
        <v>-7.5097523041051772E-2</v>
      </c>
      <c r="L66" s="2"/>
      <c r="O66" s="3">
        <v>6.4</v>
      </c>
      <c r="P66" s="3">
        <f>F$27+G$27*O66</f>
        <v>4.3022749889613161</v>
      </c>
      <c r="AE66" s="10"/>
      <c r="AF66" s="10"/>
      <c r="AG66" s="20"/>
    </row>
    <row r="67" spans="4:33" x14ac:dyDescent="0.3">
      <c r="D67" s="13" t="s">
        <v>76</v>
      </c>
      <c r="E67" s="13"/>
      <c r="F67" s="5">
        <f>F66-$L$3*$K66</f>
        <v>0.31289773091447914</v>
      </c>
      <c r="G67" s="2">
        <f>G66-$L$3*$K66*H66</f>
        <v>0.65619283124036198</v>
      </c>
      <c r="H67" s="2">
        <v>6</v>
      </c>
      <c r="I67" s="2">
        <v>2</v>
      </c>
      <c r="J67" s="2">
        <f t="shared" si="0"/>
        <v>4.2500547183566511</v>
      </c>
      <c r="K67" s="2">
        <f t="shared" si="1"/>
        <v>2.2500547183566511</v>
      </c>
      <c r="L67" s="2"/>
      <c r="O67" s="3">
        <v>6.5</v>
      </c>
      <c r="P67" s="3">
        <f>F$27+G$27*O67</f>
        <v>4.3660947247088107</v>
      </c>
      <c r="AE67" s="10"/>
      <c r="AF67" s="10"/>
      <c r="AG67" s="20"/>
    </row>
    <row r="68" spans="4:33" x14ac:dyDescent="0.3">
      <c r="D68" s="13" t="s">
        <v>77</v>
      </c>
      <c r="E68" s="13"/>
      <c r="F68" s="5">
        <f>F67-$L$3*$K67</f>
        <v>0.29039718373091261</v>
      </c>
      <c r="G68" s="2">
        <f>G67-$L$3*$K67*H67</f>
        <v>0.5211895481389629</v>
      </c>
      <c r="H68" s="2">
        <v>5</v>
      </c>
      <c r="I68" s="2">
        <v>5</v>
      </c>
      <c r="J68" s="2">
        <f t="shared" ref="J68:J74" si="2">F68+G68*H68</f>
        <v>2.8963449244257271</v>
      </c>
      <c r="K68" s="2">
        <f t="shared" ref="K68:K75" si="3">J68-I68</f>
        <v>-2.1036550755742729</v>
      </c>
      <c r="L68" s="2"/>
      <c r="O68" s="3">
        <v>6.6</v>
      </c>
      <c r="P68" s="3">
        <f>F$27+G$27*O68</f>
        <v>4.4299144604563043</v>
      </c>
      <c r="AE68" s="10"/>
      <c r="AF68" s="10"/>
      <c r="AG68" s="20"/>
    </row>
    <row r="69" spans="4:33" x14ac:dyDescent="0.3">
      <c r="D69" s="13" t="s">
        <v>78</v>
      </c>
      <c r="E69" s="13"/>
      <c r="F69" s="5">
        <f>F68-$L$3*$K68</f>
        <v>0.31143373448665534</v>
      </c>
      <c r="G69" s="2">
        <f>G68-$L$3*$K68*H68</f>
        <v>0.62637230191767657</v>
      </c>
      <c r="H69" s="2">
        <v>1</v>
      </c>
      <c r="I69" s="2">
        <v>1</v>
      </c>
      <c r="J69" s="2">
        <f t="shared" si="2"/>
        <v>0.93780603640433191</v>
      </c>
      <c r="K69" s="2">
        <f t="shared" si="3"/>
        <v>-6.2193963595668089E-2</v>
      </c>
      <c r="L69" s="2"/>
      <c r="O69" s="3">
        <v>6.7</v>
      </c>
      <c r="P69" s="3">
        <f>F$27+G$27*O69</f>
        <v>4.4937341962037989</v>
      </c>
      <c r="AE69" s="10"/>
      <c r="AF69" s="10"/>
      <c r="AG69" s="20"/>
    </row>
    <row r="70" spans="4:33" x14ac:dyDescent="0.3">
      <c r="D70" s="13" t="s">
        <v>79</v>
      </c>
      <c r="E70" s="13"/>
      <c r="F70" s="5">
        <f>F69-$L$3*$K69</f>
        <v>0.31205567412261204</v>
      </c>
      <c r="G70" s="2">
        <f>G69-$L$3*$K69*H69</f>
        <v>0.62699424155363326</v>
      </c>
      <c r="H70" s="2">
        <v>3</v>
      </c>
      <c r="I70" s="2">
        <v>2</v>
      </c>
      <c r="J70" s="2">
        <f t="shared" si="2"/>
        <v>2.1930383987835116</v>
      </c>
      <c r="K70" s="2">
        <f t="shared" si="3"/>
        <v>0.19303839878351159</v>
      </c>
      <c r="L70" s="2"/>
      <c r="O70" s="3">
        <v>6.8</v>
      </c>
      <c r="P70" s="3">
        <f>F$27+G$27*O70</f>
        <v>4.5575539319512934</v>
      </c>
      <c r="AE70" s="10"/>
      <c r="AF70" s="10"/>
      <c r="AG70" s="20"/>
    </row>
    <row r="71" spans="4:33" x14ac:dyDescent="0.3">
      <c r="D71" s="13" t="s">
        <v>80</v>
      </c>
      <c r="E71" s="13"/>
      <c r="F71" s="5">
        <f>F70-$L$3*$K70</f>
        <v>0.31012529013477691</v>
      </c>
      <c r="G71" s="2">
        <f>G70-$L$3*$K70*H70</f>
        <v>0.62120308959012793</v>
      </c>
      <c r="H71" s="2">
        <v>2</v>
      </c>
      <c r="I71" s="2">
        <v>3</v>
      </c>
      <c r="J71" s="2">
        <f t="shared" si="2"/>
        <v>1.5525314693150327</v>
      </c>
      <c r="K71" s="2">
        <f t="shared" si="3"/>
        <v>-1.4474685306849673</v>
      </c>
      <c r="L71" s="2"/>
      <c r="O71" s="3">
        <v>6.9</v>
      </c>
      <c r="P71" s="3">
        <f>F$27+G$27*O71</f>
        <v>4.621373667698788</v>
      </c>
      <c r="AE71" s="10"/>
      <c r="AF71" s="10"/>
      <c r="AG71" s="20"/>
    </row>
    <row r="72" spans="4:33" x14ac:dyDescent="0.3">
      <c r="D72" s="13" t="s">
        <v>81</v>
      </c>
      <c r="E72" s="13"/>
      <c r="F72" s="5">
        <f>F71-$L$3*$K71</f>
        <v>0.32459997544162661</v>
      </c>
      <c r="G72" s="2">
        <f>G71-$L$3*$K71*H71</f>
        <v>0.65015246020382733</v>
      </c>
      <c r="H72" s="2">
        <v>4</v>
      </c>
      <c r="I72" s="2">
        <v>3</v>
      </c>
      <c r="J72" s="2">
        <f t="shared" si="2"/>
        <v>2.925209816256936</v>
      </c>
      <c r="K72" s="2">
        <f t="shared" si="3"/>
        <v>-7.4790183743064009E-2</v>
      </c>
      <c r="L72" s="2"/>
      <c r="O72" s="3">
        <v>7</v>
      </c>
      <c r="P72" s="3">
        <f>F$27+G$27*O72</f>
        <v>4.6851934034462817</v>
      </c>
      <c r="AE72" s="10"/>
      <c r="AF72" s="10"/>
      <c r="AG72" s="20"/>
    </row>
    <row r="73" spans="4:33" x14ac:dyDescent="0.3">
      <c r="D73" s="13" t="s">
        <v>82</v>
      </c>
      <c r="E73" s="13"/>
      <c r="F73" s="5">
        <f>F72-$L$3*$K72</f>
        <v>0.32534787727905723</v>
      </c>
      <c r="G73" s="2">
        <f>G72-$L$3*$K72*H72</f>
        <v>0.65314406755354992</v>
      </c>
      <c r="H73" s="2">
        <v>6</v>
      </c>
      <c r="I73" s="2">
        <v>2</v>
      </c>
      <c r="J73" s="2">
        <f t="shared" si="2"/>
        <v>4.2442122826003565</v>
      </c>
      <c r="K73" s="2">
        <f t="shared" si="3"/>
        <v>2.2442122826003565</v>
      </c>
      <c r="L73" s="2"/>
      <c r="O73" s="3">
        <v>7.1</v>
      </c>
      <c r="P73" s="3">
        <f>F$27+G$27*O73</f>
        <v>4.7490131391937762</v>
      </c>
      <c r="AE73" s="10"/>
      <c r="AF73" s="10"/>
      <c r="AG73" s="20"/>
    </row>
    <row r="74" spans="4:33" x14ac:dyDescent="0.3">
      <c r="D74" s="13" t="s">
        <v>83</v>
      </c>
      <c r="E74" s="13"/>
      <c r="F74" s="5">
        <f>F73-$L$3*$K73</f>
        <v>0.30290575445305368</v>
      </c>
      <c r="G74" s="2">
        <f>G73-$L$3*$K73*H73</f>
        <v>0.5184913305975285</v>
      </c>
      <c r="H74" s="2">
        <v>5</v>
      </c>
      <c r="I74" s="2">
        <v>5</v>
      </c>
      <c r="J74" s="2">
        <f>F74+G74*H74</f>
        <v>2.8953624074406963</v>
      </c>
      <c r="K74" s="2">
        <f t="shared" si="3"/>
        <v>-2.1046375925593037</v>
      </c>
      <c r="L74" s="2"/>
      <c r="O74" s="3">
        <v>7.2</v>
      </c>
      <c r="P74" s="3">
        <f>F$27+G$27*O74</f>
        <v>4.8128328749412708</v>
      </c>
      <c r="AE74" s="10"/>
      <c r="AF74" s="10"/>
      <c r="AG74" s="20"/>
    </row>
    <row r="75" spans="4:33" x14ac:dyDescent="0.3">
      <c r="D75" s="13" t="s">
        <v>9</v>
      </c>
      <c r="E75" s="13"/>
      <c r="F75" s="5">
        <f>F74-$L$3*$K74</f>
        <v>0.32395213037864673</v>
      </c>
      <c r="G75" s="2">
        <f>G74-$L$3*$K74*H74</f>
        <v>0.62372321022549371</v>
      </c>
      <c r="H75" s="2">
        <v>1</v>
      </c>
      <c r="I75" s="2">
        <v>1</v>
      </c>
      <c r="J75" s="2">
        <f>F75+G75*H75</f>
        <v>0.94767534060414049</v>
      </c>
      <c r="K75" s="2">
        <f t="shared" si="3"/>
        <v>-5.2324659395859507E-2</v>
      </c>
      <c r="L75" s="2"/>
      <c r="O75" s="3">
        <v>7.3</v>
      </c>
      <c r="P75" s="3">
        <f>F$27+G$27*O75</f>
        <v>4.8766526106887644</v>
      </c>
      <c r="AE75" s="10"/>
      <c r="AF75" s="10"/>
      <c r="AG75" s="10"/>
    </row>
    <row r="76" spans="4:33" x14ac:dyDescent="0.3">
      <c r="O76" s="3">
        <v>7.4</v>
      </c>
      <c r="P76" s="3">
        <f>F$27+G$27*O76</f>
        <v>4.940472346436259</v>
      </c>
      <c r="AE76" s="10"/>
      <c r="AF76" s="10"/>
      <c r="AG76" s="10"/>
    </row>
    <row r="77" spans="4:33" x14ac:dyDescent="0.3">
      <c r="O77" s="3">
        <v>7.5</v>
      </c>
      <c r="P77" s="3">
        <f>F$27+G$27*O77</f>
        <v>5.0042920821837535</v>
      </c>
      <c r="AE77" s="10"/>
      <c r="AF77" s="10"/>
      <c r="AG77" s="10"/>
    </row>
    <row r="78" spans="4:33" x14ac:dyDescent="0.3">
      <c r="O78" s="3">
        <v>7.6</v>
      </c>
      <c r="P78" s="3">
        <f>F$27+G$27*O78</f>
        <v>5.0681118179312472</v>
      </c>
      <c r="AE78" s="10"/>
      <c r="AF78" s="10"/>
      <c r="AG78" s="10"/>
    </row>
    <row r="79" spans="4:33" x14ac:dyDescent="0.3">
      <c r="O79" s="3">
        <v>7.7</v>
      </c>
      <c r="P79" s="3">
        <f>F$27+G$27*O79</f>
        <v>5.1319315536787418</v>
      </c>
      <c r="AE79" s="10"/>
      <c r="AF79" s="10"/>
      <c r="AG79" s="10"/>
    </row>
    <row r="80" spans="4:33" x14ac:dyDescent="0.3">
      <c r="O80" s="3">
        <v>7.8</v>
      </c>
      <c r="P80" s="3">
        <f>F$27+G$27*O80</f>
        <v>5.1957512894262363</v>
      </c>
      <c r="AE80" s="10"/>
      <c r="AF80" s="10"/>
      <c r="AG80" s="10"/>
    </row>
    <row r="81" spans="15:33" x14ac:dyDescent="0.3">
      <c r="O81" s="3">
        <v>7.9</v>
      </c>
      <c r="P81" s="3">
        <f>F$27+G$27*O81</f>
        <v>5.2595710251737309</v>
      </c>
      <c r="AE81" s="10"/>
      <c r="AF81" s="10"/>
      <c r="AG81" s="10"/>
    </row>
    <row r="82" spans="15:33" x14ac:dyDescent="0.3">
      <c r="O82" s="3">
        <v>8</v>
      </c>
      <c r="P82" s="3">
        <f>F$27+G$27*O82</f>
        <v>5.3233907609212245</v>
      </c>
      <c r="AE82" s="10"/>
      <c r="AF82" s="10"/>
      <c r="AG82" s="10"/>
    </row>
    <row r="83" spans="15:33" x14ac:dyDescent="0.3">
      <c r="AG83" s="10"/>
    </row>
    <row r="84" spans="15:33" x14ac:dyDescent="0.3">
      <c r="AG84" s="10"/>
    </row>
    <row r="85" spans="15:33" x14ac:dyDescent="0.3">
      <c r="AG85" s="10"/>
    </row>
    <row r="86" spans="15:33" x14ac:dyDescent="0.3">
      <c r="AG86" s="10"/>
    </row>
    <row r="87" spans="15:33" x14ac:dyDescent="0.3">
      <c r="AG87" s="10"/>
    </row>
    <row r="88" spans="15:33" x14ac:dyDescent="0.3">
      <c r="AG88" s="10"/>
    </row>
    <row r="89" spans="15:33" x14ac:dyDescent="0.3">
      <c r="AG89" s="10"/>
    </row>
    <row r="90" spans="15:33" x14ac:dyDescent="0.3">
      <c r="AG90" s="10"/>
    </row>
    <row r="91" spans="15:33" x14ac:dyDescent="0.3">
      <c r="AG91" s="10"/>
    </row>
    <row r="92" spans="15:33" x14ac:dyDescent="0.3">
      <c r="AG92" s="10"/>
    </row>
    <row r="93" spans="15:33" x14ac:dyDescent="0.3">
      <c r="AF93" s="10"/>
      <c r="AG93" s="10"/>
    </row>
    <row r="94" spans="15:33" x14ac:dyDescent="0.3">
      <c r="AF94" s="10"/>
      <c r="AG94" s="10"/>
    </row>
    <row r="95" spans="15:33" x14ac:dyDescent="0.3">
      <c r="AF95" s="10"/>
      <c r="AG95" s="10"/>
    </row>
    <row r="96" spans="15:33" x14ac:dyDescent="0.3">
      <c r="AF96" s="10"/>
      <c r="AG96" s="10"/>
    </row>
    <row r="97" spans="32:33" x14ac:dyDescent="0.3">
      <c r="AF97" s="10"/>
      <c r="AG97" s="10"/>
    </row>
    <row r="98" spans="32:33" x14ac:dyDescent="0.3">
      <c r="AF98" s="10"/>
      <c r="AG98" s="10"/>
    </row>
    <row r="99" spans="32:33" x14ac:dyDescent="0.3">
      <c r="AF99" s="10"/>
      <c r="AG99" s="10"/>
    </row>
    <row r="100" spans="32:33" x14ac:dyDescent="0.3">
      <c r="AF100" s="10"/>
      <c r="AG100" s="10"/>
    </row>
    <row r="101" spans="32:33" x14ac:dyDescent="0.3">
      <c r="AF101" s="10"/>
      <c r="AG101" s="10"/>
    </row>
    <row r="102" spans="32:33" x14ac:dyDescent="0.3">
      <c r="AF102" s="10"/>
      <c r="AG102" s="10"/>
    </row>
    <row r="103" spans="32:33" x14ac:dyDescent="0.3">
      <c r="AF103" s="10"/>
      <c r="AG103" s="10"/>
    </row>
    <row r="104" spans="32:33" x14ac:dyDescent="0.3">
      <c r="AF104" s="10"/>
      <c r="AG104" s="10"/>
    </row>
    <row r="105" spans="32:33" x14ac:dyDescent="0.3">
      <c r="AF105" s="10"/>
      <c r="AG105" s="10"/>
    </row>
    <row r="106" spans="32:33" x14ac:dyDescent="0.3">
      <c r="AF106" s="10"/>
      <c r="AG106" s="10"/>
    </row>
    <row r="107" spans="32:33" x14ac:dyDescent="0.3">
      <c r="AF107" s="10"/>
      <c r="AG107" s="10"/>
    </row>
    <row r="108" spans="32:33" x14ac:dyDescent="0.3">
      <c r="AF108" s="10"/>
      <c r="AG108" s="10"/>
    </row>
    <row r="109" spans="32:33" x14ac:dyDescent="0.3">
      <c r="AF109" s="10"/>
      <c r="AG109" s="10"/>
    </row>
    <row r="110" spans="32:33" x14ac:dyDescent="0.3">
      <c r="AF110" s="10"/>
      <c r="AG110" s="10"/>
    </row>
    <row r="111" spans="32:33" x14ac:dyDescent="0.3">
      <c r="AF111" s="10"/>
      <c r="AG111" s="10"/>
    </row>
    <row r="112" spans="32:33" x14ac:dyDescent="0.3">
      <c r="AF112" s="10"/>
      <c r="AG112" s="10"/>
    </row>
    <row r="113" spans="32:33" x14ac:dyDescent="0.3">
      <c r="AF113" s="10"/>
      <c r="AG113" s="10"/>
    </row>
    <row r="114" spans="32:33" x14ac:dyDescent="0.3">
      <c r="AF114" s="10"/>
      <c r="AG114" s="10"/>
    </row>
    <row r="115" spans="32:33" x14ac:dyDescent="0.3">
      <c r="AF115" s="10"/>
      <c r="AG115" s="10"/>
    </row>
    <row r="116" spans="32:33" x14ac:dyDescent="0.3">
      <c r="AF116" s="10"/>
      <c r="AG116" s="10"/>
    </row>
    <row r="117" spans="32:33" x14ac:dyDescent="0.3">
      <c r="AF117" s="10"/>
      <c r="AG117" s="10"/>
    </row>
    <row r="118" spans="32:33" x14ac:dyDescent="0.3">
      <c r="AF118" s="10"/>
      <c r="AG118" s="10"/>
    </row>
    <row r="119" spans="32:33" x14ac:dyDescent="0.3">
      <c r="AF119" s="10"/>
      <c r="AG119" s="10"/>
    </row>
    <row r="120" spans="32:33" x14ac:dyDescent="0.3">
      <c r="AF120" s="10"/>
      <c r="AG120" s="10"/>
    </row>
    <row r="121" spans="32:33" x14ac:dyDescent="0.3">
      <c r="AF121" s="10"/>
      <c r="AG121" s="10"/>
    </row>
    <row r="122" spans="32:33" x14ac:dyDescent="0.3">
      <c r="AF122" s="10"/>
      <c r="AG122" s="10"/>
    </row>
    <row r="123" spans="32:33" x14ac:dyDescent="0.3">
      <c r="AF123" s="10"/>
      <c r="AG123" s="10"/>
    </row>
    <row r="124" spans="32:33" x14ac:dyDescent="0.3">
      <c r="AF124" s="10"/>
      <c r="AG124" s="10"/>
    </row>
    <row r="125" spans="32:33" x14ac:dyDescent="0.3">
      <c r="AF125" s="10"/>
      <c r="AG125" s="10"/>
    </row>
    <row r="126" spans="32:33" x14ac:dyDescent="0.3">
      <c r="AF126" s="10"/>
      <c r="AG126" s="10"/>
    </row>
    <row r="127" spans="32:33" x14ac:dyDescent="0.3">
      <c r="AF127" s="10"/>
      <c r="AG127" s="10"/>
    </row>
    <row r="128" spans="32:33" x14ac:dyDescent="0.3">
      <c r="AF128" s="10"/>
      <c r="AG128" s="10"/>
    </row>
    <row r="129" spans="32:33" x14ac:dyDescent="0.3">
      <c r="AF129" s="10"/>
      <c r="AG129" s="10"/>
    </row>
    <row r="130" spans="32:33" x14ac:dyDescent="0.3">
      <c r="AF130" s="10"/>
      <c r="AG130" s="10"/>
    </row>
    <row r="131" spans="32:33" x14ac:dyDescent="0.3">
      <c r="AF131" s="10"/>
      <c r="AG131" s="10"/>
    </row>
    <row r="132" spans="32:33" x14ac:dyDescent="0.3">
      <c r="AF132" s="10"/>
      <c r="AG132" s="10"/>
    </row>
    <row r="133" spans="32:33" x14ac:dyDescent="0.3">
      <c r="AF133" s="10"/>
      <c r="AG133" s="10"/>
    </row>
    <row r="134" spans="32:33" x14ac:dyDescent="0.3">
      <c r="AF134" s="10"/>
      <c r="AG134" s="10"/>
    </row>
    <row r="135" spans="32:33" x14ac:dyDescent="0.3">
      <c r="AF135" s="10"/>
      <c r="AG135" s="10"/>
    </row>
    <row r="136" spans="32:33" x14ac:dyDescent="0.3">
      <c r="AF136" s="10"/>
      <c r="AG136" s="10"/>
    </row>
    <row r="137" spans="32:33" x14ac:dyDescent="0.3">
      <c r="AF137" s="10"/>
      <c r="AG137" s="10"/>
    </row>
    <row r="138" spans="32:33" x14ac:dyDescent="0.3">
      <c r="AF138" s="10"/>
      <c r="AG138" s="10"/>
    </row>
    <row r="139" spans="32:33" x14ac:dyDescent="0.3">
      <c r="AF139" s="10"/>
      <c r="AG139" s="10"/>
    </row>
    <row r="140" spans="32:33" x14ac:dyDescent="0.3">
      <c r="AF140" s="10"/>
      <c r="AG140" s="10"/>
    </row>
    <row r="141" spans="32:33" x14ac:dyDescent="0.3">
      <c r="AF141" s="10"/>
      <c r="AG141" s="10"/>
    </row>
    <row r="142" spans="32:33" x14ac:dyDescent="0.3">
      <c r="AF142" s="10"/>
      <c r="AG142" s="10"/>
    </row>
    <row r="143" spans="32:33" x14ac:dyDescent="0.3">
      <c r="AF143" s="10"/>
      <c r="AG143" s="10"/>
    </row>
    <row r="144" spans="32:33" x14ac:dyDescent="0.3">
      <c r="AF144" s="10"/>
      <c r="AG144" s="10"/>
    </row>
    <row r="145" spans="32:33" x14ac:dyDescent="0.3">
      <c r="AF145" s="10"/>
      <c r="AG145" s="10"/>
    </row>
    <row r="146" spans="32:33" x14ac:dyDescent="0.3">
      <c r="AF146" s="10"/>
      <c r="AG146" s="10"/>
    </row>
    <row r="147" spans="32:33" x14ac:dyDescent="0.3">
      <c r="AF147" s="10"/>
      <c r="AG147" s="10"/>
    </row>
    <row r="148" spans="32:33" x14ac:dyDescent="0.3">
      <c r="AF148" s="10"/>
      <c r="AG148" s="10"/>
    </row>
    <row r="149" spans="32:33" x14ac:dyDescent="0.3">
      <c r="AF149" s="10"/>
      <c r="AG149" s="10"/>
    </row>
    <row r="150" spans="32:33" x14ac:dyDescent="0.3">
      <c r="AF150" s="10"/>
      <c r="AG150" s="10"/>
    </row>
    <row r="151" spans="32:33" x14ac:dyDescent="0.3">
      <c r="AF151" s="10"/>
      <c r="AG151" s="10"/>
    </row>
    <row r="152" spans="32:33" x14ac:dyDescent="0.3">
      <c r="AF152" s="10"/>
      <c r="AG152" s="10"/>
    </row>
    <row r="153" spans="32:33" x14ac:dyDescent="0.3">
      <c r="AF153" s="10"/>
      <c r="AG153" s="10"/>
    </row>
    <row r="154" spans="32:33" x14ac:dyDescent="0.3">
      <c r="AF154" s="10"/>
      <c r="AG154" s="10"/>
    </row>
    <row r="155" spans="32:33" x14ac:dyDescent="0.3">
      <c r="AF155" s="10"/>
      <c r="AG155" s="10"/>
    </row>
    <row r="156" spans="32:33" x14ac:dyDescent="0.3">
      <c r="AF156" s="10"/>
      <c r="AG156" s="10"/>
    </row>
    <row r="157" spans="32:33" x14ac:dyDescent="0.3">
      <c r="AF157" s="10"/>
      <c r="AG157" s="10"/>
    </row>
    <row r="158" spans="32:33" x14ac:dyDescent="0.3">
      <c r="AF158" s="10"/>
      <c r="AG158" s="10"/>
    </row>
    <row r="159" spans="32:33" x14ac:dyDescent="0.3">
      <c r="AF159" s="10"/>
      <c r="AG159" s="10"/>
    </row>
    <row r="160" spans="32:33" x14ac:dyDescent="0.3">
      <c r="AF160" s="10"/>
      <c r="AG160" s="10"/>
    </row>
    <row r="161" spans="32:33" x14ac:dyDescent="0.3">
      <c r="AF161" s="10"/>
      <c r="AG161" s="10"/>
    </row>
    <row r="162" spans="32:33" x14ac:dyDescent="0.3">
      <c r="AF162" s="10"/>
      <c r="AG162" s="10"/>
    </row>
    <row r="163" spans="32:33" x14ac:dyDescent="0.3">
      <c r="AF163" s="10"/>
      <c r="AG163" s="10"/>
    </row>
    <row r="164" spans="32:33" x14ac:dyDescent="0.3">
      <c r="AF164" s="10"/>
      <c r="AG164" s="10"/>
    </row>
    <row r="165" spans="32:33" x14ac:dyDescent="0.3">
      <c r="AF165" s="10"/>
      <c r="AG165" s="10"/>
    </row>
    <row r="166" spans="32:33" x14ac:dyDescent="0.3">
      <c r="AF166" s="10"/>
      <c r="AG166" s="10"/>
    </row>
    <row r="167" spans="32:33" x14ac:dyDescent="0.3">
      <c r="AF167" s="10"/>
      <c r="AG167" s="10"/>
    </row>
    <row r="168" spans="32:33" x14ac:dyDescent="0.3">
      <c r="AF168" s="10"/>
      <c r="AG168" s="10"/>
    </row>
    <row r="169" spans="32:33" x14ac:dyDescent="0.3">
      <c r="AF169" s="10"/>
      <c r="AG169" s="10"/>
    </row>
    <row r="170" spans="32:33" x14ac:dyDescent="0.3">
      <c r="AF170" s="10"/>
      <c r="AG170" s="10"/>
    </row>
    <row r="171" spans="32:33" x14ac:dyDescent="0.3">
      <c r="AF171" s="10"/>
      <c r="AG171" s="10"/>
    </row>
  </sheetData>
  <mergeCells count="106">
    <mergeCell ref="X50:AF50"/>
    <mergeCell ref="X49:AF49"/>
    <mergeCell ref="Y30:Z30"/>
    <mergeCell ref="Y31:Z31"/>
    <mergeCell ref="Y25:Z25"/>
    <mergeCell ref="Y26:Z26"/>
    <mergeCell ref="Y27:Z27"/>
    <mergeCell ref="Y28:Z28"/>
    <mergeCell ref="Y29:Z29"/>
    <mergeCell ref="Y20:Z20"/>
    <mergeCell ref="Y21:Z21"/>
    <mergeCell ref="Y22:Z22"/>
    <mergeCell ref="Y23:Z23"/>
    <mergeCell ref="Y24:Z24"/>
    <mergeCell ref="Y15:Z15"/>
    <mergeCell ref="Y16:Z16"/>
    <mergeCell ref="Y17:Z17"/>
    <mergeCell ref="Y18:Z18"/>
    <mergeCell ref="Y19:Z19"/>
    <mergeCell ref="D72:E72"/>
    <mergeCell ref="D73:E73"/>
    <mergeCell ref="D74:E74"/>
    <mergeCell ref="Y2:Z2"/>
    <mergeCell ref="Y3:Z3"/>
    <mergeCell ref="Y4:Z4"/>
    <mergeCell ref="Y5:Z5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D67:E67"/>
    <mergeCell ref="D68:E68"/>
    <mergeCell ref="D69:E69"/>
    <mergeCell ref="D70:E70"/>
    <mergeCell ref="D71:E71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  <mergeCell ref="D46:E46"/>
    <mergeCell ref="D47:E47"/>
    <mergeCell ref="D48:E48"/>
    <mergeCell ref="D49:E49"/>
    <mergeCell ref="D50:E50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5:E25"/>
    <mergeCell ref="D26:E26"/>
    <mergeCell ref="D28:E28"/>
    <mergeCell ref="D29:E29"/>
    <mergeCell ref="D30:E30"/>
    <mergeCell ref="D20:E20"/>
    <mergeCell ref="D21:E21"/>
    <mergeCell ref="D22:E22"/>
    <mergeCell ref="D23:E23"/>
    <mergeCell ref="D24:E24"/>
    <mergeCell ref="F1:L1"/>
    <mergeCell ref="D27:E27"/>
    <mergeCell ref="D51:E51"/>
    <mergeCell ref="D75:E75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8:E8"/>
    <mergeCell ref="D3:E3"/>
    <mergeCell ref="D4:E4"/>
    <mergeCell ref="D5:E5"/>
    <mergeCell ref="D6:E6"/>
    <mergeCell ref="D7:E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Mestre</dc:creator>
  <cp:lastModifiedBy>Felipe Mestre</cp:lastModifiedBy>
  <dcterms:created xsi:type="dcterms:W3CDTF">2021-09-11T23:42:40Z</dcterms:created>
  <dcterms:modified xsi:type="dcterms:W3CDTF">2021-09-13T21:39:48Z</dcterms:modified>
</cp:coreProperties>
</file>