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Felipe\LaserDifractionSoilTextureAnalysis\NAPTSoilsData\"/>
    </mc:Choice>
  </mc:AlternateContent>
  <bookViews>
    <workbookView activeTab="10" firstSheet="3" windowHeight="7365" windowWidth="21570" xWindow="0" yWindow="0"/>
  </bookViews>
  <sheets>
    <sheet name="Results_data_all" r:id="rId1" sheetId="1"/>
    <sheet name="NPToddPdf" r:id="rId2" sheetId="3"/>
    <sheet name="NPToddPdf (2)" r:id="rId3" sheetId="5"/>
    <sheet name="Results_data_all (2)" r:id="rId4" sheetId="4"/>
    <sheet name="Results_data_all_two" r:id="rId5" sheetId="6"/>
    <sheet name="Results_data_all_two (2)" r:id="rId6" sheetId="7"/>
    <sheet name="ALP" r:id="rId7" sheetId="9"/>
    <sheet name="Combined" r:id="rId8" sheetId="11"/>
    <sheet name="Selected" r:id="rId9" sheetId="10"/>
    <sheet name="Selected_Original" r:id="rId10" sheetId="12"/>
    <sheet name="Selected_Final" r:id="rId11" sheetId="13"/>
  </sheets>
  <definedNames>
    <definedName localSheetId="8" name="_xlnm.Print_Titles">Selected!$1:$1</definedName>
  </definedNames>
  <calcPr calcId="171027"/>
</workbook>
</file>

<file path=xl/calcChain.xml><?xml version="1.0" encoding="utf-8"?>
<calcChain xmlns="http://schemas.openxmlformats.org/spreadsheetml/2006/main">
  <c i="9" l="1" r="I67"/>
  <c i="9" r="I68"/>
  <c i="9" r="I69"/>
  <c i="9" r="I70"/>
  <c i="9" r="I71"/>
  <c i="9" r="I62"/>
  <c i="9" r="I63"/>
  <c i="9" r="I64"/>
  <c i="9" r="I65"/>
  <c i="9" r="I66"/>
  <c i="9" r="I57"/>
  <c i="9" r="I58"/>
  <c i="9" r="I59"/>
  <c i="9" r="I60"/>
  <c i="9" r="I61"/>
  <c i="9" r="I52"/>
  <c i="9" r="I53"/>
  <c i="9" r="I54"/>
  <c i="9" r="I55"/>
  <c i="9" r="I56"/>
  <c i="9" r="I51"/>
  <c i="9" r="I50"/>
  <c i="9" r="I49"/>
  <c i="9" r="I48"/>
  <c i="9" r="I47"/>
  <c i="9" r="I46"/>
  <c i="9" r="I45"/>
  <c i="9" r="I44"/>
  <c i="9" r="I43"/>
  <c i="9" r="I42"/>
  <c i="9" r="I41"/>
  <c i="9" r="I40"/>
  <c i="9" r="I39"/>
  <c i="9" r="I38"/>
  <c i="9" r="I37"/>
  <c i="9" r="I36"/>
  <c i="9" r="I35"/>
  <c i="9" r="I34"/>
  <c i="9" r="I33"/>
  <c i="9" r="I32"/>
  <c i="9" r="I31"/>
  <c i="9" r="I30"/>
  <c i="9" r="I29"/>
  <c i="9" r="I28"/>
  <c i="9" r="I27"/>
  <c i="9" r="I26"/>
  <c i="9" r="I25"/>
  <c i="9" r="I24"/>
  <c i="9" r="I23"/>
  <c i="9" r="I22"/>
  <c i="9" r="I3"/>
  <c i="9" r="I4"/>
  <c i="9" r="I5"/>
  <c i="9" r="I6"/>
  <c i="9" r="I7"/>
  <c i="9" r="I8"/>
  <c i="9" r="I9"/>
  <c i="9" r="I10"/>
  <c i="9" r="I11"/>
  <c i="9" r="I12"/>
  <c i="9" r="I13"/>
  <c i="9" r="I14"/>
  <c i="9" r="I15"/>
  <c i="9" r="I16"/>
  <c i="9" r="I17"/>
  <c i="9" r="I18"/>
  <c i="9" r="I19"/>
  <c i="9" r="I20"/>
  <c i="9" r="I21"/>
  <c i="9" r="I2"/>
  <c i="1" l="1" r="C658"/>
  <c i="1" r="F658" s="1"/>
  <c i="1" r="C657"/>
  <c i="1" r="F657" s="1"/>
  <c i="1" r="C656"/>
  <c i="1" r="F656" s="1"/>
  <c i="1" r="C655"/>
  <c i="1" r="F655" s="1"/>
  <c i="1" r="C654"/>
  <c i="1" r="F654" s="1"/>
  <c i="1" r="C653"/>
  <c i="1" r="F653" s="1"/>
  <c i="1" r="C652"/>
  <c i="1" r="F652" s="1"/>
  <c i="1" r="C651"/>
  <c i="1" r="F651" s="1"/>
  <c i="1" r="C650"/>
  <c i="1" r="F650" s="1"/>
  <c i="1" r="C649"/>
  <c i="1" r="F649" s="1"/>
  <c i="1" r="F643"/>
  <c i="1" r="C643"/>
  <c i="1" r="F642"/>
  <c i="1" r="C642"/>
  <c i="1" r="F641"/>
  <c i="1" r="C641"/>
  <c i="1" r="F640"/>
  <c i="1" r="C640"/>
  <c i="1" r="F639"/>
  <c i="1" r="C639"/>
  <c i="1" r="F638"/>
  <c i="1" r="C638"/>
  <c i="1" r="F637"/>
  <c i="1" r="C637"/>
  <c i="1" r="F636"/>
  <c i="1" r="C636"/>
  <c i="1" r="F635"/>
  <c i="1" r="C635"/>
  <c i="1" r="F634"/>
  <c i="1" r="C634"/>
  <c i="1" r="C628"/>
  <c i="1" r="F628" s="1"/>
  <c i="1" r="C627"/>
  <c i="1" r="F627" s="1"/>
  <c i="1" r="C626"/>
  <c i="1" r="F626" s="1"/>
  <c i="1" r="C625"/>
  <c i="1" r="F625" s="1"/>
  <c i="1" r="C624"/>
  <c i="1" r="F624" s="1"/>
  <c i="1" r="C623"/>
  <c i="1" r="F623" s="1"/>
  <c i="1" r="C622"/>
  <c i="1" r="F622" s="1"/>
  <c i="1" r="C621"/>
  <c i="1" r="F621" s="1"/>
  <c i="1" r="C620"/>
  <c i="1" r="F620" s="1"/>
  <c i="1" r="C619"/>
  <c i="1" r="F619" s="1"/>
  <c i="1" r="C612"/>
  <c i="1" r="F612" s="1"/>
  <c i="1" r="C611"/>
  <c i="1" r="F611" s="1"/>
  <c i="1" r="C610"/>
  <c i="1" r="F610" s="1"/>
  <c i="1" r="C609"/>
  <c i="1" r="F609" s="1"/>
  <c i="1" r="C608"/>
  <c i="1" r="F608" s="1"/>
  <c i="1" r="C607"/>
  <c i="1" r="F607" s="1"/>
  <c i="1" r="C606"/>
  <c i="1" r="F606" s="1"/>
  <c i="1" r="C605"/>
  <c i="1" r="F605" s="1"/>
  <c i="1" r="C604"/>
  <c i="1" r="F604" s="1"/>
  <c i="1" r="C603"/>
  <c i="1" r="F603" s="1"/>
  <c i="1" r="C599"/>
  <c i="1" r="F599" s="1"/>
  <c i="1" r="C598"/>
  <c i="1" r="F598" s="1"/>
  <c i="1" r="C597"/>
  <c i="1" r="F597" s="1"/>
  <c i="1" r="C596"/>
  <c i="1" r="F596" s="1"/>
  <c i="1" r="C595"/>
  <c i="1" r="F595" s="1"/>
  <c i="1" r="C594"/>
  <c i="1" r="F594" s="1"/>
  <c i="1" r="C593"/>
  <c i="1" r="F593" s="1"/>
  <c i="1" r="C592"/>
  <c i="1" r="F592" s="1"/>
  <c i="1" r="C591"/>
  <c i="1" r="F591" s="1"/>
  <c i="1" r="C590"/>
  <c i="1" r="F590" s="1"/>
  <c i="1" r="F585"/>
  <c i="1" r="C585"/>
  <c i="1" r="C584"/>
  <c i="1" r="F584" s="1"/>
  <c i="1" r="F583"/>
  <c i="1" r="C583"/>
  <c i="1" r="C582"/>
  <c i="1" r="F582" s="1"/>
  <c i="1" r="F581"/>
  <c i="1" r="C581"/>
  <c i="1" r="C580"/>
  <c i="1" r="F580" s="1"/>
  <c i="1" r="F579"/>
  <c i="1" r="C579"/>
  <c i="1" r="C578"/>
  <c i="1" r="F578" s="1"/>
  <c i="1" r="F577"/>
  <c i="1" r="C577"/>
  <c i="1" r="C576"/>
  <c i="1" r="F576" s="1"/>
  <c i="1" r="C571"/>
  <c i="1" r="F571" s="1"/>
  <c i="1" r="C570"/>
  <c i="1" r="F570" s="1"/>
  <c i="1" r="C569"/>
  <c i="1" r="F569" s="1"/>
  <c i="1" r="C568"/>
  <c i="1" r="F568" s="1"/>
  <c i="1" r="C567"/>
  <c i="1" r="F567" s="1"/>
  <c i="1" r="C566"/>
  <c i="1" r="F566" s="1"/>
  <c i="1" r="C565"/>
  <c i="1" r="F565" s="1"/>
  <c i="1" r="C564"/>
  <c i="1" r="F564" s="1"/>
  <c i="1" r="C563"/>
  <c i="1" r="F563" s="1"/>
  <c i="1" r="C562"/>
  <c i="1" r="F562" s="1"/>
  <c i="1" r="C556"/>
  <c i="1" r="F556" s="1"/>
  <c i="1" r="C555"/>
  <c i="1" r="F555" s="1"/>
  <c i="1" r="C554"/>
  <c i="1" r="F554" s="1"/>
  <c i="1" r="C553"/>
  <c i="1" r="F553" s="1"/>
  <c i="1" r="C552"/>
  <c i="1" r="F552" s="1"/>
  <c i="1" r="C551"/>
  <c i="1" r="F551" s="1"/>
  <c i="1" r="C550"/>
  <c i="1" r="F550" s="1"/>
  <c i="1" r="C549"/>
  <c i="1" r="F549" s="1"/>
  <c i="1" r="C548"/>
  <c i="1" r="F548" s="1"/>
  <c i="1" r="C547"/>
  <c i="1" r="F547" s="1"/>
  <c i="1" r="C541"/>
  <c i="1" r="F541" s="1"/>
  <c i="1" r="C540"/>
  <c i="1" r="F540" s="1"/>
  <c i="1" r="C539"/>
  <c i="1" r="F539" s="1"/>
  <c i="1" r="C538"/>
  <c i="1" r="F538" s="1"/>
  <c i="1" r="C537"/>
  <c i="1" r="F537" s="1"/>
  <c i="1" r="C536"/>
  <c i="1" r="F536" s="1"/>
  <c i="1" r="C535"/>
  <c i="1" r="F535" s="1"/>
  <c i="1" r="C534"/>
  <c i="1" r="F534" s="1"/>
  <c i="1" r="C533"/>
  <c i="1" r="F533" s="1"/>
  <c i="1" r="C532"/>
  <c i="1" r="F532" s="1"/>
  <c i="1" r="F527"/>
  <c i="1" r="C527"/>
  <c i="1" r="C526"/>
  <c i="1" r="F526" s="1"/>
  <c i="1" r="F525"/>
  <c i="1" r="C525"/>
  <c i="1" r="C524"/>
  <c i="1" r="F524" s="1"/>
  <c i="1" r="F523"/>
  <c i="1" r="C523"/>
  <c i="1" r="C522"/>
  <c i="1" r="F522" s="1"/>
  <c i="1" r="F521"/>
  <c i="1" r="C521"/>
  <c i="1" r="C520"/>
  <c i="1" r="F520" s="1"/>
  <c i="1" r="F519"/>
  <c i="1" r="C519"/>
  <c i="1" r="C518"/>
  <c i="1" r="F518" s="1"/>
  <c i="1" r="C512"/>
  <c i="1" r="F512" s="1"/>
  <c i="1" r="C511"/>
  <c i="1" r="F511" s="1"/>
  <c i="1" r="C510"/>
  <c i="1" r="F510" s="1"/>
  <c i="1" r="C509"/>
  <c i="1" r="F509" s="1"/>
  <c i="1" r="C508"/>
  <c i="1" r="F508" s="1"/>
  <c i="1" r="C507"/>
  <c i="1" r="F507" s="1"/>
  <c i="1" r="C506"/>
  <c i="1" r="F506" s="1"/>
  <c i="1" r="C505"/>
  <c i="1" r="F505" s="1"/>
  <c i="1" r="C504"/>
  <c i="1" r="F504" s="1"/>
  <c i="1" r="C503"/>
  <c i="1" r="F503" s="1"/>
  <c i="1" r="F498"/>
  <c i="1" r="F497"/>
  <c i="1" r="F496"/>
  <c i="1" r="F495"/>
  <c i="1" r="F494"/>
  <c i="1" r="F493"/>
  <c i="1" r="F492"/>
  <c i="1" r="F491"/>
  <c i="1" r="F490"/>
  <c i="1" r="F489"/>
  <c i="1" r="C498"/>
  <c i="1" r="C497"/>
  <c i="1" r="C496"/>
  <c i="1" r="C495"/>
  <c i="1" r="C494"/>
  <c i="1" r="C493"/>
  <c i="1" r="C492"/>
  <c i="1" r="C491"/>
  <c i="1" r="C490"/>
  <c i="1" r="C489"/>
  <c i="1" r="C484"/>
  <c i="1" r="C485" s="1"/>
  <c i="1" r="F485" s="1"/>
  <c i="1" r="C482"/>
  <c i="1" r="F482" s="1"/>
  <c i="1" r="C480"/>
  <c i="1" r="C481" s="1"/>
  <c i="1" r="F481" s="1"/>
  <c i="1" r="C478"/>
  <c i="1" r="F478" s="1"/>
  <c i="1" r="C476"/>
  <c i="1" r="F476" s="1"/>
  <c i="1" r="C469"/>
  <c i="1" r="C470" s="1"/>
  <c i="1" r="F470" s="1"/>
  <c i="1" r="C467"/>
  <c i="1" r="C468" s="1"/>
  <c i="1" r="F468" s="1"/>
  <c i="1" r="C465"/>
  <c i="1" r="C466" s="1"/>
  <c i="1" r="F466" s="1"/>
  <c i="1" r="C463"/>
  <c i="1" r="C464" s="1"/>
  <c i="1" r="F464" s="1"/>
  <c i="1" r="C461"/>
  <c i="1" r="C462" s="1"/>
  <c i="1" r="F462" s="1"/>
  <c i="1" r="C454"/>
  <c i="1" r="C455" s="1"/>
  <c i="1" r="F455" s="1"/>
  <c i="1" r="C452"/>
  <c i="1" r="C453" s="1"/>
  <c i="1" r="F453" s="1"/>
  <c i="1" r="C450"/>
  <c i="1" r="C451" s="1"/>
  <c i="1" r="F451" s="1"/>
  <c i="1" r="C448"/>
  <c i="1" r="C449" s="1"/>
  <c i="1" r="F449" s="1"/>
  <c i="1" r="C446"/>
  <c i="1" r="C447" s="1"/>
  <c i="1" r="F447" s="1"/>
  <c i="1" r="C440"/>
  <c i="1" r="C441" s="1"/>
  <c i="1" r="F441" s="1"/>
  <c i="1" r="C438"/>
  <c i="1" r="C439" s="1"/>
  <c i="1" r="F439" s="1"/>
  <c i="1" r="C436"/>
  <c i="1" r="C437" s="1"/>
  <c i="1" r="F437" s="1"/>
  <c i="1" r="C434"/>
  <c i="1" r="C435" s="1"/>
  <c i="1" r="F435" s="1"/>
  <c i="1" r="C432"/>
  <c i="1" r="C433" s="1"/>
  <c i="1" r="F433" s="1"/>
  <c i="1" r="C425"/>
  <c i="1" r="C426" s="1"/>
  <c i="1" r="F426" s="1"/>
  <c i="1" r="C423"/>
  <c i="1" r="C424" s="1"/>
  <c i="1" r="F424" s="1"/>
  <c i="1" r="C421"/>
  <c i="1" r="C422" s="1"/>
  <c i="1" r="F422" s="1"/>
  <c i="1" r="C419"/>
  <c i="1" r="C420" s="1"/>
  <c i="1" r="F420" s="1"/>
  <c i="1" r="C417"/>
  <c i="1" r="C418" s="1"/>
  <c i="1" r="F418" s="1"/>
  <c i="1" r="C410"/>
  <c i="1" r="F410" s="1"/>
  <c i="1" r="C408"/>
  <c i="1" r="C409" s="1"/>
  <c i="1" r="F409" s="1"/>
  <c i="1" r="C406"/>
  <c i="1" r="F406" s="1"/>
  <c i="1" r="C404"/>
  <c i="1" r="C405" s="1"/>
  <c i="1" r="F405" s="1"/>
  <c i="1" r="C402"/>
  <c i="1" r="F402" s="1"/>
  <c i="1" r="C395"/>
  <c i="1" r="C396" s="1"/>
  <c i="1" r="F396" s="1"/>
  <c i="1" r="C393"/>
  <c i="1" r="C394" s="1"/>
  <c i="1" r="F394" s="1"/>
  <c i="1" r="C391"/>
  <c i="1" r="C392" s="1"/>
  <c i="1" r="F392" s="1"/>
  <c i="1" r="C389"/>
  <c i="1" r="C390" s="1"/>
  <c i="1" r="F390" s="1"/>
  <c i="1" r="C387"/>
  <c i="1" r="C388" s="1"/>
  <c i="1" r="F388" s="1"/>
  <c i="1" r="C380"/>
  <c i="1" r="C381" s="1"/>
  <c i="1" r="F381" s="1"/>
  <c i="1" r="C378"/>
  <c i="1" r="C379" s="1"/>
  <c i="1" r="F379" s="1"/>
  <c i="1" r="C376"/>
  <c i="1" r="C377" s="1"/>
  <c i="1" r="F377" s="1"/>
  <c i="1" r="C374"/>
  <c i="1" r="C375" s="1"/>
  <c i="1" r="F375" s="1"/>
  <c i="1" r="C372"/>
  <c i="1" r="C373" s="1"/>
  <c i="1" r="F373" s="1"/>
  <c i="1" r="C365"/>
  <c i="1" r="F365" s="1"/>
  <c i="1" r="C363"/>
  <c i="1" r="C364" s="1"/>
  <c i="1" r="F364" s="1"/>
  <c i="1" r="C361"/>
  <c i="1" r="C362" s="1"/>
  <c i="1" r="F362" s="1"/>
  <c i="1" r="C359"/>
  <c i="1" r="F359" s="1"/>
  <c i="1" r="C357"/>
  <c i="1" r="F357" s="1"/>
  <c i="1" r="C350"/>
  <c i="1" r="C351" s="1"/>
  <c i="1" r="F351" s="1"/>
  <c i="1" r="C348"/>
  <c i="1" r="C349" s="1"/>
  <c i="1" r="F349" s="1"/>
  <c i="1" r="C346"/>
  <c i="1" r="C347" s="1"/>
  <c i="1" r="F347" s="1"/>
  <c i="1" r="C344"/>
  <c i="1" r="C345" s="1"/>
  <c i="1" r="F345" s="1"/>
  <c i="1" r="C342"/>
  <c i="1" r="C343" s="1"/>
  <c i="1" r="F343" s="1"/>
  <c i="1" r="C336"/>
  <c i="1" r="C337" s="1"/>
  <c i="1" r="F337" s="1"/>
  <c i="1" r="C334"/>
  <c i="1" r="C335" s="1"/>
  <c i="1" r="F335" s="1"/>
  <c i="1" r="C332"/>
  <c i="1" r="C333" s="1"/>
  <c i="1" r="F333" s="1"/>
  <c i="1" r="C330"/>
  <c i="1" r="C331" s="1"/>
  <c i="1" r="F331" s="1"/>
  <c i="1" r="C328"/>
  <c i="1" r="C329" s="1"/>
  <c i="1" r="F329" s="1"/>
  <c i="1" r="C322"/>
  <c i="1" r="C323" s="1"/>
  <c i="1" r="F323" s="1"/>
  <c i="1" r="C320"/>
  <c i="1" r="C321" s="1"/>
  <c i="1" r="F321" s="1"/>
  <c i="1" r="C318"/>
  <c i="1" r="C319" s="1"/>
  <c i="1" r="F319" s="1"/>
  <c i="1" r="C316"/>
  <c i="1" r="C317" s="1"/>
  <c i="1" r="F317" s="1"/>
  <c i="1" r="C314"/>
  <c i="1" r="C315" s="1"/>
  <c i="1" r="F315" s="1"/>
  <c i="1" r="C307"/>
  <c i="1" r="C308" s="1"/>
  <c i="1" r="F308" s="1"/>
  <c i="1" r="C305"/>
  <c i="1" r="C306" s="1"/>
  <c i="1" r="F306" s="1"/>
  <c i="1" r="C303"/>
  <c i="1" r="C304" s="1"/>
  <c i="1" r="F304" s="1"/>
  <c i="1" r="C301"/>
  <c i="1" r="C302" s="1"/>
  <c i="1" r="F302" s="1"/>
  <c i="1" r="C299"/>
  <c i="1" r="C300" s="1"/>
  <c i="1" r="F300" s="1"/>
  <c i="1" r="C293"/>
  <c i="1" r="C294" s="1"/>
  <c i="1" r="F294" s="1"/>
  <c i="1" r="C291"/>
  <c i="1" r="C292" s="1"/>
  <c i="1" r="F292" s="1"/>
  <c i="1" r="C289"/>
  <c i="1" r="C290" s="1"/>
  <c i="1" r="F290" s="1"/>
  <c i="1" r="C287"/>
  <c i="1" r="C288" s="1"/>
  <c i="1" r="F288" s="1"/>
  <c i="1" r="C285"/>
  <c i="1" r="C286" s="1"/>
  <c i="1" r="F286" s="1"/>
  <c i="1" r="C278"/>
  <c i="1" r="C279" s="1"/>
  <c i="1" r="F279" s="1"/>
  <c i="1" r="C276"/>
  <c i="1" r="C277" s="1"/>
  <c i="1" r="F277" s="1"/>
  <c i="1" r="C274"/>
  <c i="1" r="C275" s="1"/>
  <c i="1" r="F275" s="1"/>
  <c i="1" r="C272"/>
  <c i="1" r="C273" s="1"/>
  <c i="1" r="F273" s="1"/>
  <c i="1" r="C270"/>
  <c i="1" r="F270" s="1"/>
  <c i="1" r="D262"/>
  <c i="1" r="F262" s="1"/>
  <c i="1" r="D260"/>
  <c i="1" r="F260" s="1"/>
  <c i="1" r="D258"/>
  <c i="1" r="F258" s="1"/>
  <c i="1" r="D256"/>
  <c i="1" r="F256" s="1"/>
  <c i="1" r="D254"/>
  <c i="1" r="F254" s="1"/>
  <c i="1" r="D249"/>
  <c i="1" r="D250" s="1"/>
  <c i="1" r="F250" s="1"/>
  <c i="1" r="D247"/>
  <c i="1" r="D248" s="1"/>
  <c i="1" r="F248" s="1"/>
  <c i="1" r="D245"/>
  <c i="1" r="D246" s="1"/>
  <c i="1" r="F246" s="1"/>
  <c i="1" r="D243"/>
  <c i="1" r="D244" s="1"/>
  <c i="1" r="F244" s="1"/>
  <c i="1" r="D241"/>
  <c i="1" r="F241" s="1"/>
  <c i="1" r="F222"/>
  <c i="1" r="F221"/>
  <c i="1" r="F220"/>
  <c i="1" r="F219"/>
  <c i="1" r="F218"/>
  <c i="1" r="F217"/>
  <c i="1" r="F216"/>
  <c i="1" r="F215"/>
  <c i="1" r="F214"/>
  <c i="1" r="F213"/>
  <c i="1" r="F209"/>
  <c i="1" r="F208"/>
  <c i="1" r="F207"/>
  <c i="1" r="F206"/>
  <c i="1" r="F205"/>
  <c i="1" r="F204"/>
  <c i="1" r="F203"/>
  <c i="1" r="F202"/>
  <c i="1" r="F201"/>
  <c i="1" r="F200"/>
  <c i="1" r="B196"/>
  <c i="1" r="F196" s="1"/>
  <c i="1" r="B195"/>
  <c i="1" r="F195" s="1"/>
  <c i="1" r="B194"/>
  <c i="1" r="F194" s="1"/>
  <c i="1" r="B193"/>
  <c i="1" r="F193" s="1"/>
  <c i="1" r="B192"/>
  <c i="1" r="F192" s="1"/>
  <c i="1" r="B191"/>
  <c i="1" r="F191" s="1"/>
  <c i="1" r="B190"/>
  <c i="1" r="F190" s="1"/>
  <c i="1" r="B189"/>
  <c i="1" r="F189" s="1"/>
  <c i="1" r="B188"/>
  <c i="1" r="F188" s="1"/>
  <c i="1" r="B187"/>
  <c i="1" r="F187" s="1"/>
  <c i="1" l="1" r="F480"/>
  <c i="1" r="F484"/>
  <c i="1" r="C477"/>
  <c i="1" r="F477" s="1"/>
  <c i="1" r="C479"/>
  <c i="1" r="F479" s="1"/>
  <c i="1" r="C483"/>
  <c i="1" r="F483" s="1"/>
  <c i="1" r="F461"/>
  <c i="1" r="F463"/>
  <c i="1" r="F465"/>
  <c i="1" r="F467"/>
  <c i="1" r="F469"/>
  <c i="1" r="F278"/>
  <c i="1" r="F274"/>
  <c i="1" r="F404"/>
  <c i="1" r="C407"/>
  <c i="1" r="F407" s="1"/>
  <c i="1" r="F446"/>
  <c i="1" r="F448"/>
  <c i="1" r="F450"/>
  <c i="1" r="F452"/>
  <c i="1" r="F454"/>
  <c i="1" r="F432"/>
  <c i="1" r="F434"/>
  <c i="1" r="F436"/>
  <c i="1" r="F438"/>
  <c i="1" r="F440"/>
  <c i="1" r="F249"/>
  <c i="1" r="F276"/>
  <c i="1" r="F272"/>
  <c i="1" r="C403"/>
  <c i="1" r="F403" s="1"/>
  <c i="1" r="F408"/>
  <c i="1" r="C411"/>
  <c i="1" r="F411" s="1"/>
  <c i="1" r="F245"/>
  <c i="1" r="F417"/>
  <c i="1" r="F419"/>
  <c i="1" r="F421"/>
  <c i="1" r="F423"/>
  <c i="1" r="F425"/>
  <c i="1" r="F387"/>
  <c i="1" r="F389"/>
  <c i="1" r="F391"/>
  <c i="1" r="F393"/>
  <c i="1" r="F395"/>
  <c i="1" r="F372"/>
  <c i="1" r="F374"/>
  <c i="1" r="F376"/>
  <c i="1" r="F378"/>
  <c i="1" r="F380"/>
  <c i="1" r="F361"/>
  <c i="1" r="F363"/>
  <c i="1" r="C358"/>
  <c i="1" r="F358" s="1"/>
  <c i="1" r="C360"/>
  <c i="1" r="F360" s="1"/>
  <c i="1" r="C366"/>
  <c i="1" r="F366" s="1"/>
  <c i="1" r="F342"/>
  <c i="1" r="F344"/>
  <c i="1" r="F346"/>
  <c i="1" r="F348"/>
  <c i="1" r="F350"/>
  <c i="1" r="F328"/>
  <c i="1" r="F330"/>
  <c i="1" r="F332"/>
  <c i="1" r="F334"/>
  <c i="1" r="F336"/>
  <c i="1" r="F314"/>
  <c i="1" r="F316"/>
  <c i="1" r="F318"/>
  <c i="1" r="F320"/>
  <c i="1" r="F322"/>
  <c i="1" r="F299"/>
  <c i="1" r="F301"/>
  <c i="1" r="F303"/>
  <c i="1" r="F305"/>
  <c i="1" r="F307"/>
  <c i="1" r="F285"/>
  <c i="1" r="F287"/>
  <c i="1" r="F289"/>
  <c i="1" r="F291"/>
  <c i="1" r="F293"/>
  <c i="1" r="D242"/>
  <c i="1" r="F242" s="1"/>
  <c i="1" r="D255"/>
  <c i="1" r="F255" s="1"/>
  <c i="1" r="D259"/>
  <c i="1" r="F259" s="1"/>
  <c i="1" r="D263"/>
  <c i="1" r="F263" s="1"/>
  <c i="1" r="F247"/>
  <c i="1" r="F243"/>
  <c i="1" r="D257"/>
  <c i="1" r="F257" s="1"/>
  <c i="1" r="D261"/>
  <c i="1" r="F261" s="1"/>
  <c i="1" r="C271"/>
  <c i="1" r="F271" s="1"/>
  <c i="1" r="B183"/>
  <c i="1" r="F183" s="1"/>
  <c i="1" r="B182"/>
  <c i="1" r="F182" s="1"/>
  <c i="1" r="B181"/>
  <c i="1" r="F181" s="1"/>
  <c i="1" r="B180"/>
  <c i="1" r="F180" s="1"/>
  <c i="1" r="B179"/>
  <c i="1" r="F179" s="1"/>
  <c i="1" r="B178"/>
  <c i="1" r="F178" s="1"/>
  <c i="1" r="B177"/>
  <c i="1" r="F177" s="1"/>
  <c i="1" r="B176"/>
  <c i="1" r="F176" s="1"/>
  <c i="1" r="B175"/>
  <c i="1" r="F175" s="1"/>
  <c i="1" r="B174"/>
  <c i="1" r="F174" s="1"/>
  <c i="1" r="B171"/>
  <c i="1" r="F171" s="1"/>
  <c i="1" r="B170"/>
  <c i="1" r="F170" s="1"/>
  <c i="1" r="B169"/>
  <c i="1" r="F169" s="1"/>
  <c i="1" r="B168"/>
  <c i="1" r="F168" s="1"/>
  <c i="1" r="B167"/>
  <c i="1" r="F167" s="1"/>
  <c i="1" r="B166"/>
  <c i="1" r="F166" s="1"/>
  <c i="1" r="B165"/>
  <c i="1" r="F165" s="1"/>
  <c i="1" r="B164"/>
  <c i="1" r="F164" s="1"/>
  <c i="1" r="B163"/>
  <c i="1" r="F163" s="1"/>
  <c i="1" r="B162"/>
  <c i="1" r="F162" s="1"/>
  <c i="5" l="1" r="C4"/>
  <c i="5" r="C5"/>
  <c i="5" r="C6"/>
  <c i="5" r="C7"/>
  <c i="5" r="C8"/>
  <c i="5" r="C9"/>
  <c i="5" r="C10"/>
  <c i="5" r="C11"/>
  <c i="5" r="C12"/>
  <c i="5" r="C13"/>
  <c i="5" r="C108"/>
  <c i="5" r="C109"/>
  <c i="5" r="C110"/>
  <c i="5" r="C111"/>
  <c i="5" r="C112"/>
  <c i="5" r="C113"/>
  <c i="5" r="C114"/>
  <c i="5" r="C115"/>
  <c i="5" r="C116"/>
  <c i="5" r="C117"/>
  <c i="5" r="C118"/>
  <c i="5" r="C86"/>
  <c i="5" r="C87"/>
  <c i="5" r="C88"/>
  <c i="5" r="C89"/>
  <c i="5" r="C90"/>
  <c i="5" r="C91"/>
  <c i="5" r="C92"/>
  <c i="5" r="C93"/>
  <c i="5" r="C94"/>
  <c i="5" r="C95"/>
  <c i="5" r="C96"/>
  <c i="5" r="C97"/>
  <c i="5" r="C98"/>
  <c i="5" r="C99"/>
  <c i="5" r="C100"/>
  <c i="5" r="C101"/>
  <c i="5" r="C102"/>
  <c i="5" r="C103"/>
  <c i="5" r="C104"/>
  <c i="5" r="C105"/>
  <c i="5" r="C106"/>
  <c i="5" r="C107"/>
  <c i="5" r="C15"/>
  <c i="5" r="C16"/>
  <c i="5" r="C18"/>
  <c i="5" r="C19"/>
  <c i="5" r="C21"/>
  <c i="5" r="C22"/>
  <c i="5" r="C24"/>
  <c i="5" r="C25"/>
  <c i="5" r="C27"/>
  <c i="5" r="C28"/>
  <c i="5" r="C30"/>
  <c i="5" r="C31"/>
  <c i="5" r="C33"/>
  <c i="5" r="C34"/>
  <c i="5" r="C36"/>
  <c i="5" r="C37"/>
  <c i="5" r="C39"/>
  <c i="5" r="C40"/>
  <c i="5" r="C42"/>
  <c i="5" r="C43"/>
  <c i="5" r="C45"/>
  <c i="5" r="C46"/>
  <c i="5" r="C48"/>
  <c i="5" r="C49"/>
  <c i="5" r="C51"/>
  <c i="5" r="C52"/>
  <c i="5" r="C54"/>
  <c i="5" r="C55"/>
  <c i="5" r="C57"/>
  <c i="5" r="C58"/>
  <c i="5" r="C60"/>
  <c i="5" r="C61"/>
  <c i="5" r="C63"/>
  <c i="5" r="C64"/>
  <c i="5" r="C66"/>
  <c i="5" r="C67"/>
  <c i="5" r="C69"/>
  <c i="5" r="C70"/>
  <c i="5" r="C72"/>
  <c i="5" r="C73"/>
  <c i="5" r="C75"/>
  <c i="5" r="C76"/>
  <c i="5" r="C78"/>
  <c i="5" r="C79"/>
  <c i="5" r="C81"/>
  <c i="5" r="C82"/>
  <c i="1" r="I148"/>
  <c i="1" r="J148"/>
  <c i="1" r="H148"/>
  <c i="1" r="J150"/>
  <c i="1" r="I150"/>
  <c i="1" r="H150"/>
  <c i="1" r="J149"/>
  <c i="1" r="I149"/>
  <c i="1" r="H149"/>
  <c i="1" r="J152"/>
  <c i="1" r="I152"/>
  <c i="1" r="H152"/>
  <c i="1" r="J151"/>
  <c i="1" r="I151"/>
  <c i="1" r="H151"/>
  <c i="1" r="J154"/>
  <c i="1" r="I154"/>
  <c i="1" r="H154"/>
  <c i="1" r="J153"/>
  <c i="1" r="I153"/>
  <c i="1" r="H153"/>
  <c i="1" r="J156"/>
  <c i="1" r="I156"/>
  <c i="1" r="H156"/>
  <c i="1" r="J155"/>
  <c i="1" r="I155"/>
  <c i="1" r="H155"/>
  <c i="1" r="I157"/>
  <c i="1" r="J157"/>
  <c i="1" r="I158"/>
  <c i="1" r="J158"/>
  <c i="1" r="H158"/>
  <c i="1" r="H157"/>
  <c i="1" r="I134"/>
  <c i="1" r="J134"/>
  <c i="1" r="H134"/>
  <c i="1" r="I135"/>
  <c i="1" r="J135"/>
  <c i="1" r="I136"/>
  <c i="1" r="J136"/>
  <c i="1" r="H136"/>
  <c i="1" r="H135"/>
  <c i="1" r="J138"/>
  <c i="1" r="I138"/>
  <c i="1" r="H138"/>
  <c i="1" r="J137"/>
  <c i="1" r="I137"/>
  <c i="1" r="H137"/>
  <c i="1" r="J140"/>
  <c i="1" r="I140"/>
  <c i="1" r="H140"/>
  <c i="1" r="J139"/>
  <c i="1" r="I139"/>
  <c i="1" r="H139"/>
  <c i="1" r="I141"/>
  <c i="1" r="J141"/>
  <c i="1" r="I142"/>
  <c i="1" r="J142"/>
  <c i="1" r="H142"/>
  <c i="1" r="H141"/>
  <c i="1" r="I144"/>
  <c i="1" r="J144"/>
  <c i="1" r="H144"/>
  <c i="1" r="I143"/>
  <c i="1" r="J143"/>
  <c i="1" r="H143"/>
  <c i="1" r="J120"/>
  <c i="1" r="I120"/>
  <c i="1" r="H120"/>
  <c i="1" r="I121"/>
  <c i="1" r="J121"/>
  <c i="1" r="J122"/>
  <c i="1" r="H122"/>
  <c i="1" r="H121"/>
  <c i="1" r="I123"/>
  <c i="1" r="J123"/>
  <c i="1" r="I124"/>
  <c i="1" r="J124"/>
  <c i="1" r="H124"/>
  <c i="1" r="H123"/>
  <c i="1" r="I125"/>
  <c i="1" r="J125"/>
  <c i="1" r="H125"/>
  <c i="1" r="I127"/>
  <c i="1" r="J127"/>
  <c i="1" r="I128"/>
  <c i="1" r="H127"/>
  <c i="1" r="I129"/>
  <c i="1" r="J129"/>
  <c i="1" r="I130"/>
  <c i="1" r="H129"/>
  <c i="1" r="I106"/>
  <c i="1" r="J106"/>
  <c i="1" r="H106"/>
  <c i="1" r="I107"/>
  <c i="1" r="J107"/>
  <c i="1" r="H108"/>
  <c i="1" r="H107"/>
  <c i="1" r="I109"/>
  <c i="1" r="J109"/>
  <c i="1" r="I110"/>
  <c i="1" r="J110"/>
  <c i="1" r="H110"/>
  <c i="1" r="H109"/>
  <c i="1" r="J112"/>
  <c i="1" r="I111"/>
  <c i="1" r="J111"/>
  <c i="1" r="H111"/>
  <c i="1" r="I113"/>
  <c i="1" r="J113"/>
  <c i="1" r="I114"/>
  <c i="1" r="H114"/>
  <c i="1" r="H113"/>
  <c i="1" r="I115"/>
  <c i="1" r="J115"/>
  <c i="1" r="I116"/>
  <c i="1" r="J116"/>
  <c i="1" r="H116"/>
  <c i="1" r="H115"/>
  <c i="1" r="H100"/>
  <c i="1" r="I100"/>
  <c i="1" r="J100"/>
  <c i="1" r="I99"/>
  <c i="1" r="J99"/>
  <c i="1" r="H99"/>
  <c i="1" r="H98"/>
  <c i="1" r="I98"/>
  <c i="1" r="J98"/>
  <c i="1" r="I97"/>
  <c i="1" r="J97"/>
  <c i="1" r="H97"/>
  <c i="1" r="J96"/>
  <c i="1" r="I96"/>
  <c i="1" r="H96"/>
  <c i="1" r="J95"/>
  <c i="1" r="I95"/>
  <c i="1" r="H95"/>
  <c i="1" r="J94"/>
  <c i="1" r="I94"/>
  <c i="1" r="H94"/>
  <c i="1" r="J93"/>
  <c i="1" r="I93"/>
  <c i="1" r="H93"/>
  <c i="1" r="J92"/>
  <c i="1" r="I92"/>
  <c i="1" r="H92"/>
  <c i="1" r="J91"/>
  <c i="1" r="I91"/>
  <c i="1" r="H91"/>
  <c i="1" r="J90"/>
  <c i="1" r="I90"/>
  <c i="1" r="H90"/>
  <c i="1" r="J84"/>
  <c i="1" r="I84"/>
  <c i="1" r="H84"/>
  <c i="1" r="J83"/>
  <c i="1" r="I83"/>
  <c i="1" r="H83"/>
  <c i="1" r="H82"/>
  <c i="1" r="I82"/>
  <c i="1" r="J82"/>
  <c i="1" r="I81"/>
  <c i="1" r="J81"/>
  <c i="1" r="H81"/>
  <c i="1" r="J80"/>
  <c i="1" r="I80"/>
  <c i="1" r="H80"/>
  <c i="1" r="J79"/>
  <c i="1" r="I79"/>
  <c i="1" r="H79"/>
  <c i="1" r="J78"/>
  <c i="1" r="I78"/>
  <c i="1" r="J77"/>
  <c i="1" r="I77"/>
  <c i="1" r="H77"/>
  <c i="1" r="J76"/>
  <c i="1" r="I76"/>
  <c i="1" r="H76"/>
  <c i="1" r="J75"/>
  <c i="1" r="I75"/>
  <c i="1" r="H75"/>
  <c i="1" r="I74"/>
  <c i="1" r="J74"/>
  <c i="1" r="H74"/>
  <c i="1" r="J71"/>
  <c i="1" r="H71"/>
  <c i="1" r="J70"/>
  <c i="1" r="I70"/>
  <c i="1" r="H70"/>
  <c i="1" r="I69"/>
  <c i="1" r="H69"/>
  <c i="1" r="J68"/>
  <c i="1" r="I68"/>
  <c i="1" r="H68"/>
  <c i="1" r="I67"/>
  <c i="1" r="J67"/>
  <c i="1" r="H67"/>
  <c i="1" r="J66"/>
  <c i="1" r="I65"/>
  <c i="1" r="H65"/>
  <c i="1" r="J64"/>
  <c i="1" r="I64"/>
  <c i="1" r="H64"/>
  <c i="1" r="J63"/>
  <c i="1" r="I63"/>
  <c i="1" r="H63"/>
  <c i="1" r="I62"/>
  <c i="1" r="J62"/>
  <c i="1" r="H62"/>
  <c i="1" r="J41"/>
  <c i="1" r="I41"/>
  <c i="1" r="H41"/>
  <c i="1" r="J40"/>
  <c i="1" r="I40"/>
  <c i="1" r="H40"/>
  <c i="1" r="J39"/>
  <c i="1" r="I39"/>
  <c i="1" r="H39"/>
  <c i="1" r="J38"/>
  <c i="1" r="I38"/>
  <c i="1" r="H38"/>
  <c i="1" r="J37"/>
  <c i="1" r="I37"/>
  <c i="1" r="H37"/>
  <c i="1" r="J36"/>
  <c i="1" r="I36"/>
  <c i="1" r="H36"/>
  <c i="1" r="J35"/>
  <c i="1" r="I35"/>
  <c i="1" r="H35"/>
  <c i="1" r="J34"/>
  <c i="1" r="I34"/>
  <c i="1" r="H34"/>
  <c i="1" r="J33"/>
  <c i="1" r="I33"/>
  <c i="1" r="H33"/>
  <c i="1" r="J32"/>
  <c i="1" r="I32"/>
  <c i="1" r="H32"/>
  <c i="1" r="J31"/>
  <c i="1" r="I31"/>
  <c i="1" r="H31"/>
  <c i="1" r="J18"/>
  <c i="1" r="I18"/>
  <c i="1" r="H18"/>
  <c i="1" r="J23"/>
  <c i="1" r="I23"/>
  <c i="1" r="H23"/>
  <c i="1" r="J22"/>
  <c i="1" r="I22"/>
  <c i="1" r="H22"/>
  <c i="1" r="J21"/>
  <c i="1" r="I21"/>
  <c i="1" r="H21"/>
  <c i="1" r="J17"/>
  <c i="1" r="I17"/>
  <c i="1" r="H17"/>
  <c i="1" r="J27"/>
  <c i="1" r="I27"/>
  <c i="1" r="H27"/>
  <c i="1" r="J26"/>
  <c i="1" r="I26"/>
  <c i="1" r="H26"/>
  <c i="1" r="J25"/>
  <c i="1" r="I25"/>
  <c i="1" r="H25"/>
  <c i="1" r="J24"/>
  <c i="1" r="I24"/>
  <c i="1" r="H24"/>
  <c i="1" r="J20"/>
  <c i="1" r="I20"/>
  <c i="1" r="J19"/>
  <c i="1" r="I19"/>
  <c i="1" r="H19"/>
  <c i="1" r="J14"/>
  <c i="1" r="I14"/>
  <c i="1" r="H14"/>
  <c i="1" r="J13"/>
  <c i="1" r="I13"/>
  <c i="1" r="H13"/>
  <c i="1" r="J12"/>
  <c i="1" r="I12"/>
  <c i="1" r="H12"/>
  <c i="1" r="J11"/>
  <c i="1" r="I11"/>
  <c i="1" r="H11"/>
  <c i="1" r="J10"/>
  <c i="1" r="I10"/>
  <c i="1" r="H10"/>
  <c i="1" r="J9"/>
  <c i="1" r="I9"/>
  <c i="1" r="H9"/>
  <c i="1" r="J8"/>
  <c i="1" r="I8"/>
  <c i="1" r="H8"/>
  <c i="1" r="J7"/>
  <c i="1" r="I7"/>
  <c i="1" r="H7"/>
  <c i="1" r="I6"/>
  <c i="1" r="J6"/>
  <c i="1" r="H6"/>
  <c i="1" r="I5"/>
  <c i="1" r="J5"/>
  <c i="1" r="H5"/>
</calcChain>
</file>

<file path=xl/sharedStrings.xml><?xml version="1.0" encoding="utf-8"?>
<sst xmlns="http://schemas.openxmlformats.org/spreadsheetml/2006/main" count="7028" uniqueCount="2066">
  <si>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</si>
  <si>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</si>
  <si>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</si>
  <si>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</si>
  <si>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</si>
  <si>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</si>
  <si>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</si>
  <si>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</si>
  <si>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</si>
  <si>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</si>
  <si>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</si>
  <si>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</si>
  <si>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</si>
  <si>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</si>
  <si>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</si>
  <si>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</si>
  <si>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</si>
  <si>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</si>
  <si>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</si>
  <si>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</si>
  <si>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</si>
  <si>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</si>
  <si>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</si>
  <si>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</si>
  <si>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</si>
  <si>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</si>
  <si>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</si>
  <si>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</si>
  <si>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</si>
  <si>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</si>
  <si>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</si>
  <si>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</si>
  <si>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</si>
  <si>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</si>
  <si>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</si>
  <si>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</si>
  <si>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</si>
  <si>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</si>
  <si>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</si>
  <si>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</si>
  <si>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</si>
  <si>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</si>
  <si>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</si>
  <si>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</si>
  <si>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</si>
  <si>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</si>
  <si>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</si>
  <si>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</si>
  <si>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</si>
  <si>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</si>
  <si>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</si>
  <si>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</si>
  <si>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</si>
  <si>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</si>
  <si>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</si>
  <si>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</si>
  <si>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</si>
  <si>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</si>
  <si>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</si>
  <si>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</si>
  <si>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</si>
  <si>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</si>
  <si>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</si>
  <si>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</si>
  <si>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</si>
  <si>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</si>
  <si>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</si>
  <si>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</si>
  <si>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</si>
  <si>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</si>
  <si>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</si>
  <si>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</si>
  <si>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</si>
  <si>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</si>
  <si>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</si>
  <si>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</si>
  <si>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</si>
  <si>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</si>
  <si>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</si>
  <si>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</si>
  <si>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</si>
  <si>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</si>
  <si>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</si>
  <si>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</si>
  <si>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</si>
  <si>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</si>
  <si>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</si>
  <si>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</si>
  <si>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</si>
  <si>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</si>
  <si>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</si>
  <si>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</si>
  <si>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</si>
  <si>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</si>
  <si>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</si>
  <si>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</si>
  <si>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</si>
  <si>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</si>
  <si>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</si>
  <si>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</si>
  <si>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</si>
  <si>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</si>
  <si>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</si>
  <si>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</si>
  <si>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</si>
  <si>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</si>
  <si>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</si>
  <si>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</si>
  <si>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</si>
  <si>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</si>
  <si>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</si>
  <si>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</si>
  <si>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</si>
  <si>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</si>
  <si>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</si>
  <si>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</si>
  <si>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</si>
  <si>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</si>
  <si>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</si>
  <si>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</si>
  <si>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</si>
  <si>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</si>
  <si>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</si>
  <si>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</si>
  <si>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</si>
  <si>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</si>
  <si>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</si>
  <si>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</si>
  <si>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</si>
  <si>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</si>
  <si>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</si>
  <si>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</si>
  <si>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</si>
  <si>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</si>
  <si>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</si>
  <si>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</si>
  <si>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</si>
  <si>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</si>
  <si>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</si>
  <si>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</si>
  <si>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</si>
  <si>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</si>
  <si>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</si>
  <si>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</si>
  <si>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</si>
  <si>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</si>
  <si>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</si>
  <si>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</si>
  <si>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</si>
  <si>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</si>
  <si>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</si>
  <si>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</si>
  <si>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</si>
  <si>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</si>
  <si>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</si>
  <si>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</si>
  <si>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</si>
  <si>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</si>
  <si>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</si>
  <si>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</si>
  <si>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</si>
  <si>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</si>
  <si>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</si>
  <si>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</si>
  <si>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</si>
  <si>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</si>
  <si>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</si>
  <si>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</si>
  <si>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</si>
  <si>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</si>
  <si>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</si>
  <si>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</si>
  <si>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</si>
  <si>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</si>
  <si>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</si>
  <si>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</si>
  <si>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</si>
  <si>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</si>
  <si>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</si>
  <si>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</si>
  <si>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</si>
  <si>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</si>
  <si>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</si>
  <si>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</si>
  <si>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</si>
  <si>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</si>
  <si>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</si>
  <si>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</si>
  <si>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</si>
  <si>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</si>
  <si>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</si>
  <si>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</si>
  <si>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</si>
  <si>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</si>
  <si>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</si>
  <si>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</si>
  <si>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</si>
  <si>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</si>
  <si>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</si>
  <si>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</si>
  <si>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</si>
  <si>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</si>
  <si>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</si>
  <si>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</si>
  <si>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</si>
  <si>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</si>
  <si>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</si>
  <si>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</si>
  <si>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</si>
  <si>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</si>
  <si>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</si>
  <si>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</si>
  <si>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</si>
  <si>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</si>
  <si>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</si>
  <si>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</si>
  <si>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</si>
  <si>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</si>
  <si>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</si>
  <si>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</si>
  <si>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</si>
  <si>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</si>
  <si>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</si>
  <si>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</si>
  <si>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</si>
  <si>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</si>
  <si>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</si>
  <si>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</si>
  <si>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</si>
  <si>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</si>
  <si>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</si>
  <si>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</si>
  <si>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</si>
  <si>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</si>
  <si>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</si>
  <si>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</si>
  <si>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</si>
  <si>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</si>
  <si>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</si>
  <si>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</si>
  <si>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</si>
  <si>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</si>
  <si>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</si>
  <si>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</si>
  <si>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</si>
  <si>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</si>
  <si>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</si>
  <si>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</si>
  <si>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</si>
  <si>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</si>
  <si>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</si>
  <si>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</si>
  <si>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</si>
  <si>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</si>
  <si>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</si>
  <si>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</si>
  <si>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</si>
  <si>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</si>
  <si>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</si>
  <si>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</si>
  <si>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</si>
  <si>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</si>
  <si>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</si>
  <si>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</si>
  <si>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</si>
  <si>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</si>
  <si>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</si>
  <si>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</si>
  <si>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</si>
  <si>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</si>
  <si>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</si>
  <si>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</si>
  <si>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</si>
  <si>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</si>
  <si>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</si>
  <si>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</si>
  <si>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</si>
  <si>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</si>
  <si>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</si>
  <si>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</si>
  <si>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</si>
  <si>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</si>
  <si>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</si>
  <si>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</si>
  <si>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</si>
  <si>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</si>
  <si>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</si>
  <si>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</si>
  <si>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</si>
  <si>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</si>
  <si>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</si>
  <si>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</si>
  <si>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</si>
  <si>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</si>
  <si>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</si>
  <si>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</si>
  <si>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</si>
  <si>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</si>
  <si>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</si>
  <si>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</si>
  <si>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</si>
  <si>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</si>
  <si>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</si>
  <si>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</si>
  <si>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</si>
  <si>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</si>
  <si>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</si>
  <si>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</si>
  <si>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</si>
  <si>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</si>
  <si>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</si>
  <si>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</si>
  <si>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</si>
  <si>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</si>
  <si>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</si>
  <si>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</si>
  <si>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</si>
  <si>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</si>
  <si>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</si>
  <si>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</si>
  <si>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</si>
  <si>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</si>
  <si>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</si>
  <si>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</si>
  <si>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</si>
  <si>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</si>
  <si>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</si>
  <si>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</si>
  <si>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</si>
  <si>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</si>
  <si>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</si>
  <si>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</si>
  <si>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</si>
  <si>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</si>
  <si>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</si>
  <si>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</si>
  <si>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</si>
  <si>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</si>
  <si>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</si>
  <si>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</si>
  <si>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</si>
  <si>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</si>
  <si>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</si>
  <si>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</si>
  <si>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</si>
  <si>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</si>
  <si>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</si>
  <si>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</si>
  <si>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</si>
  <si>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</si>
  <si>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</si>
  <si>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</si>
  <si>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</si>
  <si>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</si>
  <si>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</si>
  <si>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</si>
  <si>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</si>
  <si>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</si>
  <si>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</si>
  <si>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</si>
  <si>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</si>
  <si>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</si>
  <si>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</si>
  <si>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</si>
  <si>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</si>
  <si>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</si>
  <si>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</si>
  <si>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</si>
  <si>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</si>
  <si>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</si>
  <si>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</si>
  <si>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</si>
  <si>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</si>
  <si>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</si>
  <si>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</si>
  <si>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</si>
  <si>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</si>
  <si>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</si>
  <si>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</si>
  <si>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</si>
  <si>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</si>
  <si>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</si>
  <si>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</si>
  <si>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</si>
  <si>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</si>
  <si>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</si>
  <si>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</si>
  <si>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</si>
  <si>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</si>
  <si>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</si>
  <si>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</si>
  <si>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</si>
  <si>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</si>
  <si>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</si>
  <si>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</si>
  <si>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</si>
  <si>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</si>
  <si>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</si>
  <si>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</si>
  <si>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</si>
  <si>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</si>
  <si>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</si>
  <si>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</si>
  <si>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</si>
  <si>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</si>
  <si>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</si>
  <si>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</si>
  <si>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</si>
  <si>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</si>
  <si>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</si>
  <si>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</si>
  <si>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</si>
  <si>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</si>
  <si>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</si>
  <si>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</si>
  <si>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</si>
  <si>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</si>
  <si>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</si>
  <si>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</si>
  <si>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</si>
  <si>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</si>
  <si>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</si>
  <si>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</si>
  <si>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</si>
  <si>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</si>
  <si>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</si>
  <si>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</si>
  <si>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</si>
  <si>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</si>
  <si>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</si>
  <si>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</si>
  <si>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</si>
  <si>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</si>
  <si>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</si>
  <si>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</si>
  <si>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</si>
  <si>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</si>
  <si>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</si>
  <si>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</si>
  <si>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</si>
  <si>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</si>
  <si>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</si>
  <si>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</si>
  <si>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</si>
  <si>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</si>
  <si>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</si>
  <si>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</si>
  <si>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</si>
  <si>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</si>
  <si>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</si>
  <si>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</si>
  <si>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</si>
  <si>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</si>
  <si>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</si>
  <si>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</si>
  <si>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</si>
  <si>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</si>
  <si>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</si>
  <si>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</si>
  <si>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</si>
  <si>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</si>
  <si>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</si>
  <si>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</si>
  <si>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</si>
  <si>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</si>
  <si>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</si>
  <si>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</si>
  <si>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</si>
  <si>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</si>
  <si>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</si>
  <si>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</si>
  <si>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</si>
  <si>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</si>
  <si>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</si>
  <si>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</si>
  <si>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</si>
  <si>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</si>
  <si>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</si>
  <si>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</si>
  <si>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</si>
  <si>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</si>
  <si>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</si>
  <si>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</si>
  <si>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</si>
  <si>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</si>
  <si>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</si>
  <si>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</si>
  <si>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</si>
  <si>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</si>
  <si>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</si>
  <si>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</si>
  <si>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</si>
  <si>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</si>
  <si>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</si>
  <si>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</si>
  <si>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</si>
  <si>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</si>
  <si>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</si>
  <si>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</si>
  <si>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</si>
  <si>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</si>
  <si>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</si>
  <si>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</si>
  <si>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</si>
  <si>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</si>
  <si>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</si>
  <si>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</si>
  <si>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</si>
  <si>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</si>
  <si>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</si>
  <si>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</si>
  <si>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</si>
  <si>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</si>
  <si>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</si>
  <si>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</si>
  <si>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</si>
  <si>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</si>
  <si>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</si>
  <si>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</si>
  <si>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</si>
  <si>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</si>
  <si>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</si>
  <si>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</si>
  <si>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</si>
  <si>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</si>
  <si>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</si>
  <si>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</si>
  <si>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</si>
  <si>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</si>
  <si>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</si>
  <si>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</si>
  <si>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</si>
  <si>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</si>
  <si>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</si>
  <si>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</si>
  <si>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</si>
  <si>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</si>
  <si>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</si>
  <si>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</si>
  <si>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</si>
  <si>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</si>
  <si>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</si>
  <si>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</si>
  <si>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</si>
  <si>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</si>
  <si>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</si>
  <si>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</si>
  <si>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</si>
  <si>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</si>
  <si>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</si>
  <si>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</si>
  <si>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</si>
  <si>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</si>
  <si>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</si>
  <si>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</si>
  <si>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</si>
  <si>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</si>
  <si>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</si>
  <si>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</si>
  <si>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</si>
  <si>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</si>
  <si>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</si>
  <si>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</si>
  <si>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</si>
  <si>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</si>
  <si>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</si>
  <si>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</si>
  <si>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</si>
  <si>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</si>
  <si>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</si>
  <si>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</si>
  <si>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</si>
  <si>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</si>
  <si>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</si>
  <si>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</si>
  <si>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</si>
  <si>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</si>
  <si>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</si>
  <si>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</si>
  <si>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</si>
  <si>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</si>
  <si>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</si>
  <si>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</si>
  <si>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</si>
  <si>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</si>
  <si>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</si>
  <si>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</si>
  <si>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</si>
  <si>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</si>
  <si>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</si>
  <si>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</si>
  <si>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</si>
  <si>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</si>
  <si>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</si>
  <si>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</si>
  <si>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</si>
  <si>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</si>
  <si>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</si>
  <si>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</si>
  <si>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</si>
  <si>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</si>
  <si>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</si>
  <si>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</si>
  <si>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</si>
  <si>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</si>
  <si>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</si>
  <si>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</si>
  <si>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</si>
  <si>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</si>
  <si>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</si>
  <si>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</si>
  <si>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</si>
  <si>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</si>
  <si>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</si>
  <si>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</si>
  <si>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</si>
  <si>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</si>
  <si>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</si>
  <si>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</si>
  <si>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</si>
  <si>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</si>
  <si>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</si>
  <si>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</si>
  <si>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</si>
  <si>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</si>
  <si>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</si>
  <si>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</si>
  <si>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</si>
  <si>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</si>
  <si>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</si>
  <si>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</si>
  <si>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</si>
  <si>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</si>
  <si>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</si>
  <si>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</si>
  <si>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</si>
  <si>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</si>
  <si>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</si>
  <si>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</si>
  <si>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</si>
  <si>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</si>
  <si>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</si>
  <si>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</si>
  <si>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</si>
  <si>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</si>
  <si>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</si>
  <si>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</si>
  <si>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</si>
  <si>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</si>
  <si>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</si>
  <si>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</si>
  <si>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</si>
  <si>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</si>
  <si>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</si>
  <si>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</si>
  <si>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</si>
  <si>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</si>
  <si>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</si>
  <si>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</si>
  <si>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</si>
  <si>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</si>
  <si>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</si>
  <si>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</si>
  <si>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</si>
  <si>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</si>
  <si>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</si>
  <si>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</si>
  <si>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</si>
  <si>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</si>
  <si>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</si>
  <si>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</si>
  <si>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</si>
  <si>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</si>
  <si>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</si>
  <si>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</si>
  <si>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</si>
  <si>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</si>
  <si>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</si>
  <si>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</si>
  <si>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</si>
  <si>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</si>
  <si>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</si>
  <si>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</si>
  <si>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</si>
  <si>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</si>
  <si>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</si>
  <si>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</si>
  <si>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</si>
  <si>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</si>
  <si>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</si>
  <si>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</si>
  <si>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</si>
  <si>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</si>
  <si>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</si>
  <si>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</si>
  <si>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</si>
  <si>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</si>
  <si>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</si>
  <si>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</si>
  <si>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</si>
  <si>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</si>
  <si>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</si>
  <si>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</si>
  <si>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</si>
  <si>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</si>
  <si>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</si>
  <si>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</si>
  <si>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</si>
  <si>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</si>
  <si>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</si>
  <si>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</si>
  <si>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</si>
  <si>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</si>
  <si>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</si>
  <si>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</si>
  <si>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</si>
  <si>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</si>
  <si>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</si>
  <si>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</si>
  <si>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</si>
  <si>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</si>
  <si>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</si>
  <si>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</si>
  <si>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</si>
  <si>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</si>
  <si>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</si>
  <si>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</si>
  <si>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</si>
  <si>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</si>
  <si>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</si>
  <si>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</si>
  <si>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</si>
  <si>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</si>
  <si>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</si>
  <si>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</si>
  <si>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</si>
  <si>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</si>
  <si>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</si>
  <si>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</si>
  <si>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</si>
  <si>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</si>
  <si>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</si>
  <si>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</si>
  <si>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</si>
  <si>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</si>
  <si>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</si>
  <si>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</si>
  <si>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</si>
  <si>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</si>
  <si>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</si>
  <si>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</si>
  <si>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</si>
  <si>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</si>
  <si>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</si>
  <si>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</si>
  <si>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</si>
  <si>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</si>
  <si>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</si>
  <si>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</si>
  <si>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</si>
  <si>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</si>
  <si>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</si>
  <si>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</si>
  <si>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</si>
  <si>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</si>
  <si>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</si>
  <si>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</si>
  <si>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</si>
  <si>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</si>
  <si>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</si>
  <si>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</si>
  <si>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</si>
  <si>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</si>
  <si>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</si>
  <si>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</si>
  <si>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</si>
  <si>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</si>
  <si>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</si>
  <si>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</si>
  <si>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</si>
  <si>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</si>
  <si>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</si>
  <si>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</si>
  <si>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</si>
  <si>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</si>
  <si>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</si>
  <si>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</si>
  <si>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</si>
  <si>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</si>
  <si>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</si>
  <si>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</si>
  <si>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</si>
  <si>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</si>
  <si>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</si>
  <si>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</si>
  <si>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</si>
  <si>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</si>
  <si>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</si>
  <si>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</si>
  <si>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</si>
  <si>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</si>
  <si>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</si>
  <si>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</si>
  <si>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</si>
  <si>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</si>
  <si>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</si>
  <si>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</si>
  <si>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</si>
  <si>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</si>
  <si>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</si>
  <si>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</si>
  <si>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</si>
  <si>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</si>
  <si>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</si>
  <si>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</si>
  <si>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</si>
  <si>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</si>
  <si>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</si>
  <si>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</si>
  <si>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</si>
  <si>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</si>
  <si>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</si>
  <si>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</si>
  <si>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</si>
  <si>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</si>
  <si>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</si>
  <si>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</si>
  <si>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</si>
  <si>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</si>
  <si>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</si>
  <si>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</si>
  <si>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</si>
  <si>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</si>
  <si>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</si>
  <si>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</si>
  <si>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</si>
  <si>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</si>
  <si>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</si>
  <si>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</si>
  <si>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</si>
  <si>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</si>
  <si>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</si>
  <si>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</si>
  <si>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</si>
  <si>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</si>
  <si>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</si>
  <si>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</si>
  <si>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</si>
  <si>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</si>
  <si>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</si>
  <si>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</si>
  <si>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</si>
  <si>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</si>
  <si>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</si>
  <si>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</si>
  <si>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</si>
  <si>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</si>
  <si>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</si>
  <si>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</si>
  <si>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</si>
  <si>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</si>
  <si>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</si>
  <si>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</si>
  <si>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</si>
  <si>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</si>
  <si>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</si>
  <si>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</si>
  <si>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</si>
  <si>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</si>
  <si>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</si>
  <si>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</si>
  <si>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</si>
  <si>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</si>
  <si>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</si>
  <si>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</si>
  <si>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</si>
  <si>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</si>
  <si>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</si>
  <si>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</si>
  <si>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</si>
  <si>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</si>
  <si>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</si>
  <si>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</si>
  <si>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</si>
  <si>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</si>
  <si>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</si>
  <si>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</si>
  <si>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</si>
  <si>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</si>
  <si>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</si>
  <si>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</si>
  <si>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</si>
  <si>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</si>
  <si>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</si>
  <si>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</si>
  <si>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</si>
  <si>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</si>
  <si>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</si>
  <si>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</si>
  <si>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</si>
  <si>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</si>
  <si>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</si>
  <si>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</si>
  <si>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</si>
  <si>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</si>
  <si>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</si>
  <si>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</si>
  <si>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</si>
  <si>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</si>
  <si>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</si>
  <si>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</si>
  <si>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</si>
  <si>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</si>
  <si>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</si>
  <si>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</si>
  <si>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</si>
  <si>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</si>
  <si>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</si>
  <si>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</si>
  <si>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</si>
  <si>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</si>
  <si>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</si>
  <si>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</si>
  <si>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</si>
  <si>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</si>
  <si>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</si>
  <si>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</si>
  <si>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</si>
  <si>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</si>
  <si>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</si>
  <si>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</si>
  <si>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</si>
  <si>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</si>
  <si>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</si>
  <si>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</si>
  <si>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</si>
  <si>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</si>
  <si>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</si>
  <si>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</si>
  <si>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</si>
  <si>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</si>
  <si>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</si>
  <si>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</si>
  <si>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</si>
  <si>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</si>
  <si>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</si>
  <si>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</si>
  <si>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</si>
  <si>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</si>
  <si>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</si>
  <si>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</si>
  <si>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</si>
  <si>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</si>
  <si>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</si>
  <si>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</si>
  <si>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</si>
  <si>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</si>
  <si>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</si>
  <si>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</si>
  <si>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</si>
  <si>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</si>
  <si>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</si>
  <si>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</si>
  <si>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</si>
  <si>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</si>
  <si>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</si>
  <si>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</si>
  <si>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</si>
  <si>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</si>
  <si>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</si>
  <si>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</si>
  <si>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</si>
  <si>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</si>
  <si>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</si>
  <si>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</si>
  <si>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</si>
  <si>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</si>
  <si>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</si>
  <si>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</si>
  <si>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</si>
  <si>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</si>
  <si>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</si>
  <si>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</si>
  <si>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</si>
  <si>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</si>
  <si>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</si>
  <si>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</si>
  <si>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</si>
  <si>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</si>
  <si>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</si>
  <si>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</si>
  <si>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</si>
  <si>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</si>
  <si>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</si>
  <si>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</si>
  <si>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</si>
  <si>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</si>
  <si>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</si>
  <si>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</si>
  <si>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</si>
  <si>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</si>
  <si>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</si>
  <si>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</si>
  <si>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</si>
  <si>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</si>
  <si>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</si>
  <si>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</si>
  <si>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</si>
  <si>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</si>
  <si>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</si>
  <si>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</si>
  <si>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</si>
  <si>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</si>
  <si>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</si>
  <si>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</si>
  <si>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</si>
  <si>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</si>
  <si>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</si>
  <si>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</si>
  <si>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</si>
  <si>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</si>
  <si>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</si>
  <si>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</si>
  <si>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</si>
  <si>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</si>
  <si>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</si>
  <si>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</si>
  <si>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</si>
  <si>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</si>
  <si>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</si>
  <si>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</si>
  <si>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</si>
  <si>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</si>
  <si>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</si>
  <si>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</si>
  <si>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</si>
  <si>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</si>
  <si>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</si>
  <si>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</si>
  <si>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</si>
  <si>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</si>
  <si>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</si>
  <si>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</si>
  <si>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</si>
  <si>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</si>
  <si>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</si>
  <si>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</si>
  <si>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</si>
  <si>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</si>
  <si>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</si>
  <si>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</si>
  <si>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</si>
  <si>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</si>
  <si>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</si>
  <si>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</si>
  <si>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</si>
  <si>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</si>
  <si>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</si>
  <si>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</si>
  <si>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</si>
  <si>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</si>
  <si>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</si>
  <si>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</si>
  <si>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</si>
  <si>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</si>
  <si>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</si>
  <si>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</si>
  <si>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</si>
  <si>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</si>
  <si>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</si>
  <si>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</si>
  <si>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</si>
  <si>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</si>
  <si>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</si>
  <si>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</si>
  <si>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</si>
  <si>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</si>
  <si>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</si>
  <si>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</si>
  <si>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</si>
  <si>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</si>
  <si>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</si>
  <si>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</si>
  <si>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</si>
  <si>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</si>
  <si>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</si>
  <si>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</si>
  <si>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</si>
  <si>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</si>
  <si>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</si>
  <si>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</si>
  <si>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</si>
  <si>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</si>
  <si>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</si>
  <si>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</si>
  <si>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</si>
  <si>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</si>
  <si>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</si>
  <si>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</si>
  <si>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</si>
  <si>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</si>
  <si>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</si>
  <si>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</si>
  <si>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</si>
  <si>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</si>
  <si>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</si>
  <si>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</si>
  <si>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</si>
  <si>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</si>
  <si>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</si>
  <si>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</si>
  <si>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</si>
  <si>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</si>
  <si>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</si>
  <si>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</si>
  <si>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</si>
  <si>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</si>
  <si>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</si>
  <si>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</si>
  <si>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</si>
  <si>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</si>
  <si>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</si>
  <si>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</si>
  <si>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</si>
  <si>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</si>
  <si>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</si>
  <si>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</si>
  <si>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</si>
  <si>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</si>
  <si>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</si>
  <si>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</si>
  <si>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</si>
  <si>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</si>
  <si>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</si>
  <si>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</si>
  <si>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</si>
  <si>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</si>
  <si>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</si>
  <si>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</si>
  <si>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</si>
  <si>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</si>
  <si>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</si>
  <si>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</si>
  <si>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</si>
  <si>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</si>
  <si>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</si>
  <si>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</si>
  <si>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</si>
  <si>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</si>
  <si>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</si>
  <si>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</si>
  <si>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</si>
  <si>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</si>
  <si>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</si>
  <si>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</si>
  <si>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</si>
  <si>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</si>
  <si>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</si>
  <si>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</si>
  <si>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</si>
  <si>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</si>
  <si>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</si>
  <si>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</si>
  <si>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</si>
  <si>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</si>
  <si>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</si>
  <si>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</si>
  <si>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</si>
  <si>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</si>
  <si>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</si>
  <si>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</si>
  <si>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</si>
  <si>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</si>
  <si>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</si>
  <si>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</si>
  <si>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</si>
  <si>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</si>
  <si>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</si>
  <si>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</si>
  <si>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</si>
  <si>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</si>
  <si>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</si>
  <si>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</si>
  <si>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</si>
  <si>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</si>
  <si>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</si>
  <si>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</si>
  <si>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</si>
  <si>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</si>
  <si>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</si>
  <si>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</si>
  <si>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</si>
  <si>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</si>
  <si>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</si>
  <si>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</si>
  <si>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</si>
  <si>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</si>
  <si>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</si>
  <si>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</si>
  <si>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</si>
  <si>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</si>
  <si>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</si>
  <si>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</si>
  <si>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</si>
  <si>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</si>
  <si>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</si>
  <si>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</si>
  <si>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</si>
  <si>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</si>
  <si>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</si>
  <si>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</si>
  <si>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</si>
  <si>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</si>
  <si>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</si>
  <si>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</si>
  <si>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</si>
  <si>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</si>
  <si>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</si>
  <si>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</si>
  <si>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</si>
  <si>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</si>
  <si>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</si>
  <si>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</si>
  <si>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</si>
  <si>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</si>
  <si>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</si>
  <si>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</si>
  <si>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</si>
  <si>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</si>
  <si>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</si>
  <si>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</si>
  <si>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</si>
  <si>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</si>
  <si>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</si>
  <si>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</si>
  <si>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</si>
  <si>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</si>
  <si>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</si>
  <si>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</si>
  <si>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</si>
  <si>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</si>
  <si>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</si>
  <si>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</si>
  <si>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</si>
  <si>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</si>
  <si>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</si>
  <si>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</si>
  <si>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</si>
  <si>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</si>
  <si>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</si>
  <si>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</si>
  <si>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</si>
  <si>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</si>
  <si>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</si>
  <si>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</si>
  <si>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</si>
  <si>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</si>
  <si>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</si>
  <si>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</si>
  <si>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</si>
  <si>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</si>
  <si>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</si>
  <si>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</si>
  <si>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</si>
  <si>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</si>
  <si>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</si>
  <si>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</si>
  <si>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</si>
  <si>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</si>
  <si>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</si>
  <si>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</si>
  <si>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</si>
  <si>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</si>
  <si>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</si>
  <si>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</si>
  <si>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</si>
  <si>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</si>
  <si>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</si>
  <si>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</si>
  <si>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</si>
  <si>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</si>
  <si>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</si>
  <si>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</si>
  <si>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</si>
  <si>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</si>
  <si>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</si>
  <si>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</si>
  <si>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</si>
  <si>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</si>
  <si>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</si>
  <si>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</si>
  <si>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</si>
  <si>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</si>
  <si>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</si>
  <si>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</si>
  <si>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</si>
  <si>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</si>
  <si>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</si>
  <si>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</si>
  <si>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</si>
  <si>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</si>
  <si>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</si>
  <si>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</si>
  <si>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</si>
  <si>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</si>
  <si>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</si>
  <si>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</si>
  <si>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</si>
  <si>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</si>
  <si>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</si>
  <si>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</si>
  <si>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</si>
  <si>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</si>
  <si>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</si>
  <si>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</si>
  <si>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</si>
  <si>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</si>
  <si>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</si>
  <si>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</si>
  <si>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</si>
  <si>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</si>
  <si>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</si>
  <si>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</si>
  <si>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</si>
  <si>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</si>
  <si>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</si>
  <si>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</si>
  <si>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</si>
  <si>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</si>
  <si>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</si>
  <si>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</si>
  <si>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</si>
  <si>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</si>
  <si>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</si>
  <si>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</si>
  <si>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</si>
  <si>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</si>
  <si>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</si>
  <si>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</si>
  <si>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</si>
  <si>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</si>
  <si>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</si>
  <si>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</si>
  <si>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</si>
  <si>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</si>
  <si>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</si>
  <si>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</si>
  <si>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</si>
  <si>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</si>
  <si>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</si>
  <si>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</si>
  <si>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</si>
  <si>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</si>
  <si>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</si>
  <si>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</si>
  <si>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</si>
  <si>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</si>
  <si>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</si>
  <si>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</si>
  <si>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</si>
  <si>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</si>
  <si>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</si>
  <si>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</si>
  <si>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</si>
  <si>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</si>
  <si>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</si>
  <si>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</si>
  <si>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</si>
  <si>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</si>
  <si>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</si>
  <si>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</si>
  <si>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</si>
  <si>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</si>
  <si>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</si>
  <si>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</si>
  <si>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</si>
  <si>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</si>
  <si>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</si>
  <si>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</si>
  <si>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</si>
  <si>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</si>
  <si>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</si>
  <si>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</si>
  <si>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</si>
  <si>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</si>
  <si>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</si>
  <si>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</si>
  <si>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</si>
  <si>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</si>
  <si>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</si>
  <si>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</si>
  <si>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</si>
  <si>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</si>
  <si>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</si>
  <si>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</si>
  <si>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</si>
  <si>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</si>
  <si>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</si>
  <si>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</si>
  <si>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</si>
  <si>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</si>
  <si>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</si>
  <si>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</si>
  <si>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</si>
  <si>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</si>
  <si>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</si>
  <si>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</si>
  <si>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</si>
  <si>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</si>
  <si>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</si>
  <si>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</si>
  <si>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</si>
  <si>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</si>
  <si>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</si>
  <si>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</si>
  <si>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</si>
  <si>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</si>
  <si>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</si>
  <si>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</si>
  <si>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</si>
  <si>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</si>
  <si>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</si>
  <si>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</si>
  <si>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</si>
  <si>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</si>
  <si>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</si>
  <si>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</si>
  <si>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</si>
  <si>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</si>
  <si>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</si>
  <si>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</si>
  <si>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</si>
  <si>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</si>
  <si>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</si>
  <si>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</si>
  <si>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</si>
  <si>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</si>
  <si>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</si>
  <si>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</si>
  <si>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</si>
  <si>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</si>
  <si>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</si>
  <si>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</si>
  <si>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</si>
  <si>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</si>
  <si>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</si>
  <si>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</si>
  <si>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</si>
  <si>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</si>
  <si>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</si>
  <si>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</si>
  <si>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</si>
  <si>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</si>
  <si>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</si>
  <si>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</si>
  <si>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</si>
  <si>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</si>
  <si>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</si>
  <si>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</si>
  <si>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</si>
  <si>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</si>
  <si>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</si>
  <si>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</si>
  <si>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</si>
  <si>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</si>
  <si>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</si>
  <si>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</si>
  <si>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</si>
  <si>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</si>
  <si>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</si>
  <si>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</si>
  <si>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</si>
  <si>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</si>
  <si>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</si>
  <si>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</si>
  <si>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</si>
  <si>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</si>
  <si>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</si>
  <si>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</si>
  <si>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</si>
  <si>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</si>
  <si>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</si>
  <si>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</si>
  <si>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</si>
  <si>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</si>
  <si>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</si>
  <si>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</si>
  <si>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</si>
  <si>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</si>
  <si>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</si>
  <si>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</si>
  <si>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</si>
  <si>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</si>
  <si>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</si>
  <si>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</si>
  <si>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</si>
  <si>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</si>
  <si>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</si>
  <si>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</si>
  <si>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</si>
  <si>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</si>
  <si>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</si>
  <si>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</si>
  <si>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</si>
  <si>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</si>
  <si>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</si>
  <si>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</si>
  <si>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</si>
  <si>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</si>
  <si>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</si>
  <si>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</si>
  <si>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</si>
  <si>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</si>
  <si>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</si>
  <si>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</si>
  <si>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</si>
  <si>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</si>
  <si>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</si>
  <si>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</si>
  <si>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</si>
  <si>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</si>
  <si>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</si>
  <si>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</si>
  <si>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</si>
  <si>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</si>
  <si>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</si>
  <si>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</si>
  <si>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</si>
  <si>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</si>
  <si>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</si>
  <si>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</si>
  <si>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</si>
  <si>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</si>
  <si>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</si>
  <si>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</si>
  <si>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</si>
  <si>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</si>
  <si>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</si>
  <si>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</si>
  <si>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</si>
  <si>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</si>
  <si>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</si>
  <si>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</si>
  <si>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</si>
  <si>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</si>
  <si>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</si>
  <si>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</si>
  <si>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</si>
  <si>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</si>
  <si>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</si>
  <si>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</si>
  <si>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</si>
  <si>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</si>
  <si>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</si>
  <si>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</si>
  <si>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</si>
  <si>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</si>
  <si>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</si>
  <si>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</si>
  <si>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</si>
  <si>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</si>
  <si>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</si>
  <si>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</si>
  <si>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</si>
  <si>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</si>
  <si>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</si>
  <si>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</si>
  <si>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</si>
  <si>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</si>
  <si>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</si>
  <si>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</si>
  <si>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</si>
  <si>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</si>
  <si>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</si>
  <si>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</si>
  <si>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</si>
  <si>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</si>
  <si>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</si>
  <si>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</si>
  <si>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</si>
  <si>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</si>
  <si>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</si>
  <si>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</si>
  <si>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</si>
  <si>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</si>
  <si>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</si>
  <si>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</si>
  <si>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</si>
  <si>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</si>
  <si>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</si>
  <si>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</si>
  <si>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</si>
  <si>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</si>
  <si>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</si>
  <si>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</si>
  <si>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</si>
  <si>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</si>
  <si>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</si>
  <si>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</si>
  <si>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</si>
  <si>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</si>
  <si>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</si>
  <si>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</si>
  <si>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</si>
  <si>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</si>
  <si>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</si>
  <si>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</si>
  <si>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</si>
  <si>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</si>
  <si>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</si>
  <si>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</si>
  <si>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</si>
  <si>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</si>
  <si>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</si>
  <si>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</si>
  <si>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</si>
  <si>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</si>
  <si>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</si>
  <si>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</si>
  <si>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</si>
  <si>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</si>
  <si>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</si>
  <si>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</si>
  <si>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</si>
  <si>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</si>
  <si>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</si>
  <si>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</si>
  <si>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</si>
  <si>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</si>
  <si>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</si>
  <si>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</si>
  <si>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</si>
  <si>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</si>
  <si>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</si>
  <si>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</si>
  <si>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</si>
  <si>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</si>
  <si>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</si>
  <si>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</si>
  <si>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</si>
  <si>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</si>
  <si>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</si>
  <si>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</si>
  <si>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</si>
  <si>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</si>
  <si>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</si>
  <si>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</si>
  <si>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</si>
  <si>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</si>
  <si>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</si>
  <si>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</si>
  <si>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</si>
  <si>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</si>
  <si>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</si>
  <si>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</si>
  <si>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</si>
  <si>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</si>
  <si>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</si>
  <si>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</si>
  <si>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</si>
  <si>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</si>
  <si>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</si>
  <si>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</si>
  <si>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</si>
  <si>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</si>
  <si>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</si>
  <si>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</si>
  <si>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</si>
  <si>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</si>
  <si>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</si>
  <si>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</si>
  <si>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</si>
  <si>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</si>
  <si>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</si>
  <si>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</si>
  <si>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</si>
  <si>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</si>
  <si>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</si>
  <si>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</si>
  <si>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</si>
  <si>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</si>
  <si>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</si>
  <si>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</si>
  <si>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</si>
  <si>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</si>
  <si>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</si>
  <si>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</si>
  <si>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</si>
  <si>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</si>
  <si>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</si>
  <si>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</si>
  <si>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</si>
  <si>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</si>
  <si>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</si>
  <si>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</si>
  <si>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</si>
  <si>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</si>
  <si>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</si>
  <si>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</si>
  <si>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</si>
  <si>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</si>
  <si>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</si>
  <si>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</si>
  <si>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</si>
  <si>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</si>
  <si>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</si>
  <si>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</si>
  <si>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</si>
  <si>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</si>
  <si>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</si>
  <si>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</si>
  <si>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</si>
  <si>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</si>
  <si>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</si>
  <si>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</si>
  <si>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</si>
  <si>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</si>
  <si>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</si>
  <si>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</si>
  <si>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</si>
  <si>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</si>
  <si>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</si>
  <si>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</si>
  <si>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</si>
  <si>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</si>
  <si>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</si>
  <si>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</si>
  <si>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</si>
  <si>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</si>
  <si>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</si>
  <si>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</si>
  <si>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</si>
  <si>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</si>
  <si>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</si>
  <si>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</si>
  <si>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</si>
  <si>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</si>
  <si>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</si>
  <si>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</si>
  <si>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</si>
  <si>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</si>
  <si>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</si>
  <si>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</si>
  <si>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</si>
  <si>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</si>
  <si>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</si>
  <si>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</si>
  <si>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</si>
  <si>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</si>
  <si>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</si>
  <si>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</si>
  <si>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</si>
  <si>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</si>
  <si>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</si>
  <si>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</si>
  <si>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</si>
  <si>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</si>
  <si>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</si>
  <si>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</si>
  <si>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</si>
  <si>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</si>
  <si>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</si>
  <si>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</si>
  <si>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</si>
  <si>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</si>
  <si>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</si>
  <si>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</si>
  <si>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</si>
  <si>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</si>
  <si>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</si>
  <si>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</si>
  <si>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</si>
  <si>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</si>
  <si>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</si>
  <si>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</si>
  <si>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</si>
  <si>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</si>
  <si>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</si>
  <si>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</si>
  <si>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</si>
  <si>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</si>
  <si>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</si>
  <si>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</si>
  <si>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</si>
  <si>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</si>
  <si>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</si>
  <si>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</si>
  <si>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</si>
  <si>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</si>
  <si>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</si>
  <si>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</si>
  <si>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</si>
  <si>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</si>
  <si>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</si>
  <si>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</si>
  <si>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</si>
  <si>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</si>
  <si>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</si>
  <si>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</si>
  <si>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</si>
  <si>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</si>
  <si>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</si>
  <si>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</si>
  <si>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</si>
  <si>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</si>
  <si>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</si>
  <si>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</si>
  <si>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</si>
  <si>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</si>
  <si>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</si>
  <si>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</si>
  <si>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</si>
  <si>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</si>
  <si>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</si>
  <si>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</si>
  <si>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</si>
  <si>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</si>
  <si>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</si>
  <si>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</si>
  <si>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</si>
  <si>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</si>
  <si>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</si>
  <si>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</si>
  <si>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</si>
  <si>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</si>
  <si>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</si>
  <si>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</si>
  <si>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</si>
  <si>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</si>
  <si>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</si>
  <si>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</si>
  <si>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</si>
  <si>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</si>
  <si>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</si>
  <si>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</si>
  <si>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</si>
  <si>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</si>
  <si>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</si>
  <si>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</si>
  <si>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</si>
  <si>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</si>
  <si>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</si>
  <si>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</si>
  <si>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</si>
  <si>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</si>
  <si>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</si>
  <si>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</si>
  <si>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</si>
  <si>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</si>
  <si>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</si>
  <si>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</si>
  <si>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</si>
  <si>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</si>
  <si>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</si>
  <si>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</si>
  <si>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</si>
  <si>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</si>
  <si>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</si>
  <si>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</si>
  <si>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</si>
  <si>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</si>
  <si>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</si>
  <si>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</si>
  <si>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</si>
  <si>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</si>
  <si>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</si>
  <si>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</si>
  <si>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</si>
  <si>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</si>
  <si>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</si>
  <si>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</si>
  <si>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</si>
  <si>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</si>
  <si>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</si>
  <si>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</si>
  <si>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</si>
  <si>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</si>
  <si>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</si>
  <si>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</si>
  <si>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</si>
  <si>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</si>
  <si>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</si>
  <si>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</si>
  <si>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</si>
  <si>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</si>
  <si>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</si>
  <si>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</si>
  <si>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</si>
  <si>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</si>
  <si>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</si>
  <si>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</si>
  <si>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</si>
  <si>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</si>
  <si>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</si>
  <si>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</si>
  <si>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</si>
  <si>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</si>
  <si>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</si>
  <si>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</si>
  <si>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</si>
  <si>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</si>
  <si>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</si>
  <si>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</si>
  <si>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</si>
  <si>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</si>
  <si>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</si>
  <si>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</si>
  <si>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</si>
  <si>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</si>
  <si>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</si>
  <si>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</si>
  <si>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</si>
  <si>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</si>
  <si>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</si>
  <si>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</si>
  <si>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</si>
  <si>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</si>
  <si>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</si>
  <si>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</si>
  <si>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</si>
  <si>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</si>
  <si>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</si>
  <si>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</si>
  <si>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</si>
  <si>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</si>
  <si>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</si>
  <si>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</si>
  <si>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</si>
  <si>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</si>
  <si>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</si>
  <si>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</si>
  <si>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</si>
  <si>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</si>
  <si>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</si>
  <si>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</si>
  <si>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</si>
  <si>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</si>
  <si>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</si>
  <si>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</si>
  <si>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</si>
  <si>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</si>
  <si>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</si>
  <si>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</si>
  <si>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</si>
  <si>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</si>
  <si>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</si>
  <si>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</si>
  <si>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</si>
  <si>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</si>
  <si>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</si>
  <si>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</si>
  <si>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</si>
  <si>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</si>
  <si>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</si>
  <si>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</si>
  <si>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</si>
  <si>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</si>
  <si>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</si>
  <si>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</si>
  <si>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</si>
  <si>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</si>
  <si>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</si>
  <si>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</si>
  <si>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</si>
  <si>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</si>
  <si>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</si>
  <si>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</si>
  <si>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</si>
  <si>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</si>
  <si>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</si>
  <si>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</si>
  <si>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</si>
  <si>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</si>
  <si>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</si>
  <si>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</si>
  <si>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</si>
  <si>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</si>
  <si>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</si>
  <si>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</si>
  <si>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</si>
  <si>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</si>
  <si>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</si>
  <si>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</si>
  <si>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</si>
  <si>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</si>
  <si>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</si>
  <si>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</si>
  <si>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</si>
  <si>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</si>
  <si>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</si>
  <si>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</si>
  <si>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</si>
  <si>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</si>
  <si>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</si>
  <si>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</si>
  <si>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</si>
  <si>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</si>
  <si>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</si>
  <si>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</si>
  <si>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</si>
  <si>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</si>
  <si>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</si>
  <si>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</si>
  <si>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</si>
  <si>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</si>
  <si>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</si>
  <si>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</si>
  <si>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</si>
  <si>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</si>
  <si>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</si>
  <si>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</si>
  <si>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</si>
  <si>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</si>
  <si>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</si>
  <si>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</si>
  <si>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</si>
  <si>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</si>
  <si>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</si>
  <si>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</si>
  <si>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</si>
  <si>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</si>
  <si>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</si>
  <si>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</si>
  <si>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</si>
  <si>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</si>
  <si>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</si>
  <si>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</si>
  <si>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</si>
  <si>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</si>
  <si>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</si>
  <si>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</si>
  <si>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</si>
  <si>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</si>
  <si>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</si>
  <si>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</si>
  <si>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</si>
  <si>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</si>
  <si>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</si>
  <si>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</si>
  <si>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</si>
  <si>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</si>
  <si>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</si>
  <si>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</si>
  <si>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</si>
  <si>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</si>
  <si>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</si>
  <si>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</si>
  <si>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</si>
  <si>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</si>
  <si>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</si>
  <si>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</si>
  <si>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</si>
  <si>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</si>
  <si>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</si>
  <si>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</si>
  <si>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</si>
  <si>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</si>
  <si>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2011-112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</si>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</sst>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2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164">
      <alignment wrapText="1"/>
    </xf>
    <xf borderId="0" fillId="0" fontId="2" numFmtId="0"/>
  </cellStyleXfs>
  <cellXfs count="3791">
    <xf borderId="0" fillId="0" fontId="0" numFmtId="0" xfId="0"/>
    <xf applyAlignment="1" borderId="0" fillId="0" fontId="3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2" numFmtId="0" xfId="6"/>
    <xf applyAlignment="1" borderId="0" fillId="2" fontId="3" numFmtId="0" xfId="1"/>
    <xf applyAlignment="1" borderId="0" fillId="0" fontId="0" numFmtId="0" xfId="0"/>
    <xf applyFont="1" borderId="0" fillId="0" fontId="0" numFmtId="0" xfId="2">
      <alignment wrapText="1"/>
    </xf>
    <xf applyAlignment="1" applyFont="1" borderId="0" fillId="0" fontId="0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0" fontId="1" numFmtId="0" xfId="6"/>
    <xf applyNumberFormat="1" borderId="0" fillId="0" fontId="0" numFmtId="16" xfId="0"/>
    <xf applyNumberFormat="1" borderId="0" fillId="0" fontId="0" numFmtId="17" xfId="0"/>
    <xf applyAlignment="1" applyFont="1" borderId="0" fillId="0" fontId="4" numFmtId="0" xfId="0">
      <alignment vertic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2" fontId="0" numFmtId="0" xfId="1">
      <alignment wrapText="1"/>
    </xf>
    <xf applyAlignment="1" borderId="0" fillId="0" fontId="3" numFmtId="0" xfId="3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</cellXfs>
  <cellStyles count="7">
    <cellStyle builtinId="0" name="Normal" xf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58"/>
  <sheetViews>
    <sheetView topLeftCell="B627" workbookViewId="0">
      <selection activeCell="F161" sqref="F161:I658"/>
    </sheetView>
  </sheetViews>
  <sheetFormatPr defaultRowHeight="15" x14ac:dyDescent="0.25"/>
  <cols>
    <col min="1" max="1" bestFit="true" customWidth="true" style="443" width="20.85546875" collapsed="false"/>
    <col min="2" max="2" customWidth="true" width="13.85546875" collapsed="false"/>
    <col min="3" max="3" bestFit="true" customWidth="true" width="12.0" collapsed="false"/>
    <col min="6" max="6" bestFit="true" customWidth="true" width="20.42578125" collapsed="false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ht="30" r="2" spans="1:1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ref="J5" si="0" t="shared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ref="J6" si="1" t="shared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ref="I7" si="2" t="shared">_xlfn.NUMBERVALUE(LEFT(C7,FIND(" ",C7)))</f>
        <v>53</v>
      </c>
      <c r="J7">
        <f ref="J7" si="3" t="shared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ref="I8" si="4" t="shared">_xlfn.NUMBERVALUE(RIGHT(C7,FIND(" ",C7)))</f>
        <v>5</v>
      </c>
      <c r="J8">
        <f ref="J8" si="5" t="shared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ref="I9" si="6" t="shared">_xlfn.NUMBERVALUE(LEFT(C9,FIND(" ",C9)))</f>
        <v>56</v>
      </c>
      <c r="J9">
        <f ref="J9" si="7" t="shared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ref="I10" si="8" t="shared">_xlfn.NUMBERVALUE(RIGHT(C9,FIND(" ",C9)))</f>
        <v>4.8</v>
      </c>
      <c r="J10">
        <f ref="J10" si="9" t="shared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ref="I11" si="10" t="shared">_xlfn.NUMBERVALUE(LEFT(C11,FIND(" ",C11)))</f>
        <v>24</v>
      </c>
      <c r="J11">
        <f ref="J11" si="11" t="shared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ref="I12" si="12" t="shared">_xlfn.NUMBERVALUE(RIGHT(C11,FIND(" ",C11)))</f>
        <v>2.6</v>
      </c>
      <c r="J12">
        <f ref="J12" si="13" t="shared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ref="I13" si="14" t="shared">_xlfn.NUMBERVALUE(LEFT(C13,FIND(" ",C13)))</f>
        <v>9.6</v>
      </c>
      <c r="J13">
        <f ref="J13" si="15" t="shared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ref="I14" si="16" t="shared">_xlfn.NUMBERVALUE(RIGHT(C13,FIND(" ",C13)))</f>
        <v>1.63</v>
      </c>
      <c r="J14">
        <f ref="J14" si="17" t="shared">_xlfn.NUMBERVALUE(RIGHT(F13,FIND(" ",F13)))</f>
        <v>1.85</v>
      </c>
    </row>
    <row ht="30" r="15" spans="1:1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ref="J17:J18" si="18" t="shared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ref="H18" si="19" t="shared">_xlfn.NUMBERVALUE(B18)</f>
        <v>19.399999999999999</v>
      </c>
      <c r="I18">
        <f>_xlfn.NUMBERVALUE(C18)</f>
        <v>55</v>
      </c>
      <c r="J18">
        <f si="18" t="shared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ref="I19" si="20" t="shared">_xlfn.NUMBERVALUE(LEFT(C19,FIND(" ",C19)))</f>
        <v>3</v>
      </c>
      <c r="J19">
        <f ref="J19" si="21" t="shared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ref="I20" si="22" t="shared">_xlfn.NUMBERVALUE(RIGHT(C19,FIND(" ",C19)))</f>
        <v>19</v>
      </c>
      <c r="J20">
        <f ref="J20" si="23" t="shared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ref="H21:H23" si="24" t="shared">_xlfn.NUMBERVALUE(B21)</f>
        <v>2.5</v>
      </c>
      <c r="I21">
        <f ref="I21:I23" si="25" t="shared">_xlfn.NUMBERVALUE(C21)</f>
        <v>2</v>
      </c>
      <c r="J21">
        <f ref="J21:J23" si="26" t="shared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si="24" t="shared"/>
        <v>29</v>
      </c>
      <c r="I22">
        <f si="25" t="shared"/>
        <v>45.2</v>
      </c>
      <c r="J22">
        <f si="26" t="shared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si="24" t="shared"/>
        <v>3.4</v>
      </c>
      <c r="I23">
        <f si="25" t="shared"/>
        <v>2.7</v>
      </c>
      <c r="J23">
        <f si="26" t="shared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ht="30" r="29" spans="1:1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ref="H31:H37" si="27" t="shared">_xlfn.NUMBERVALUE(B31)</f>
        <v>45</v>
      </c>
      <c r="I31">
        <f ref="I31:I37" si="28" t="shared">_xlfn.NUMBERVALUE(C31)</f>
        <v>45</v>
      </c>
      <c r="J31">
        <f ref="J31:J37" si="29" t="shared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si="27" t="shared"/>
        <v>26.6</v>
      </c>
      <c r="I32">
        <f si="28" t="shared"/>
        <v>46</v>
      </c>
      <c r="J32">
        <f si="29" t="shared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si="27" t="shared"/>
        <v>4.2</v>
      </c>
      <c r="I33">
        <f si="28" t="shared"/>
        <v>3.5</v>
      </c>
      <c r="J33">
        <f si="29" t="shared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si="27" t="shared"/>
        <v>19.899999999999999</v>
      </c>
      <c r="I34">
        <f si="28" t="shared"/>
        <v>60</v>
      </c>
      <c r="J34">
        <f si="29" t="shared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si="27" t="shared"/>
        <v>4.0999999999999996</v>
      </c>
      <c r="I35">
        <f si="28" t="shared"/>
        <v>5</v>
      </c>
      <c r="J35">
        <f si="29" t="shared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si="27" t="shared"/>
        <v>35</v>
      </c>
      <c r="I36">
        <f si="28" t="shared"/>
        <v>55</v>
      </c>
      <c r="J36">
        <f si="29" t="shared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si="27" t="shared"/>
        <v>3</v>
      </c>
      <c r="I37">
        <f si="28" t="shared"/>
        <v>3.9</v>
      </c>
      <c r="J37">
        <f si="29" t="shared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ref="J38:J39" si="30" t="shared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si="30" t="shared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ref="J40:J41" si="31" t="shared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si="31" t="shared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ht="30" r="45" spans="1:1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ht="30" r="60" spans="1:1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ref="H62" si="32" t="shared">_xlfn.NUMBERVALUE(B62)</f>
        <v>54</v>
      </c>
      <c r="I62">
        <f ref="I62" si="33" t="shared">_xlfn.NUMBERVALUE(C62)</f>
        <v>54</v>
      </c>
      <c r="J62">
        <f ref="J62" si="34" t="shared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ref="I63" si="35" t="shared">_xlfn.NUMBERVALUE(LEFT(C63,FIND(" ",C63)))</f>
        <v>27</v>
      </c>
      <c r="J63">
        <f ref="J63" si="36" t="shared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ref="I64" si="37" t="shared">_xlfn.NUMBERVALUE(RIGHT(C63,FIND(" ",C63)))</f>
        <v>3</v>
      </c>
      <c r="J64">
        <f ref="J64" si="38" t="shared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ref="I65" si="39" t="shared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ref="J66" si="40" t="shared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ref="J67" si="41" t="shared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ref="I68" si="42" t="shared">_xlfn.NUMBERVALUE(LEFT(C68,FIND(" ",C68)))</f>
        <v>33</v>
      </c>
      <c r="J68">
        <f ref="J68" si="43" t="shared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ref="I69" si="44" t="shared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ref="I70" si="45" t="shared">_xlfn.NUMBERVALUE(LEFT(C70,FIND(" ",C70)))</f>
        <v>61.2</v>
      </c>
      <c r="J70">
        <f ref="J70" si="46" t="shared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ref="J71" si="47" t="shared">_xlfn.NUMBERVALUE(RIGHT(F70,FIND(" ",F70)))</f>
        <v>5.4</v>
      </c>
    </row>
    <row ht="30" r="72" spans="1:1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ref="H74" si="48" t="shared">_xlfn.NUMBERVALUE(B74)</f>
        <v>52</v>
      </c>
      <c r="I74">
        <f ref="I74:I76" si="49" t="shared">_xlfn.NUMBERVALUE(C74)</f>
        <v>52</v>
      </c>
      <c r="J74">
        <f ref="J74:J76" si="50" t="shared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ref="H75:H76" si="51" t="shared">_xlfn.NUMBERVALUE(B75)</f>
        <v>65</v>
      </c>
      <c r="I75">
        <f si="49" t="shared"/>
        <v>26</v>
      </c>
      <c r="J75">
        <f si="50" t="shared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si="51" t="shared"/>
        <v>2.2999999999999998</v>
      </c>
      <c r="I76">
        <f si="49" t="shared"/>
        <v>2</v>
      </c>
      <c r="J76">
        <f si="50" t="shared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ref="H79:H80" si="52" t="shared">_xlfn.NUMBERVALUE(B79)</f>
        <v>70</v>
      </c>
      <c r="I79">
        <f ref="I79:I80" si="53" t="shared">_xlfn.NUMBERVALUE(C79)</f>
        <v>23</v>
      </c>
      <c r="J79">
        <f ref="J79:J80" si="54" t="shared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si="52" t="shared"/>
        <v>3.8</v>
      </c>
      <c r="I80">
        <f si="53" t="shared"/>
        <v>2.5</v>
      </c>
      <c r="J80">
        <f si="54" t="shared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ref="J81:J82" si="55" t="shared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si="55" t="shared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ref="J83:J84" si="56" t="shared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si="56" t="shared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ht="30" r="88" spans="1:1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ref="H90:H96" si="57" t="shared">_xlfn.NUMBERVALUE(B90)</f>
        <v>47</v>
      </c>
      <c r="I90">
        <f ref="I90:I96" si="58" t="shared">_xlfn.NUMBERVALUE(C90)</f>
        <v>48</v>
      </c>
      <c r="J90">
        <f ref="J90:J96" si="59" t="shared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si="57" t="shared"/>
        <v>67.5</v>
      </c>
      <c r="I91">
        <f si="58" t="shared"/>
        <v>22.3</v>
      </c>
      <c r="J91">
        <f si="59" t="shared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si="57" t="shared"/>
        <v>2.5</v>
      </c>
      <c r="I92">
        <f si="58" t="shared"/>
        <v>3.8</v>
      </c>
      <c r="J92">
        <f si="59" t="shared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si="57" t="shared"/>
        <v>47.8</v>
      </c>
      <c r="I93">
        <f si="58" t="shared"/>
        <v>35.5</v>
      </c>
      <c r="J93">
        <f si="59" t="shared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si="57" t="shared"/>
        <v>3</v>
      </c>
      <c r="I94">
        <f si="58" t="shared"/>
        <v>4.5999999999999996</v>
      </c>
      <c r="J94">
        <f si="59" t="shared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si="57" t="shared"/>
        <v>14.4</v>
      </c>
      <c r="I95">
        <f si="58" t="shared"/>
        <v>55</v>
      </c>
      <c r="J95">
        <f si="59" t="shared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si="57" t="shared"/>
        <v>4.5</v>
      </c>
      <c r="I96">
        <f si="58" t="shared"/>
        <v>5.6</v>
      </c>
      <c r="J96">
        <f si="59" t="shared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ref="J97:J98" si="60" t="shared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si="60" t="shared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ref="J99:J100" si="61" t="shared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si="61" t="shared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ht="30" r="104" spans="1:1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ref="H106" si="62" t="shared">_xlfn.NUMBERVALUE(B106)</f>
        <v>45</v>
      </c>
      <c r="I106">
        <f ref="I106" si="63" t="shared">_xlfn.NUMBERVALUE(C106)</f>
        <v>45</v>
      </c>
      <c r="J106">
        <f ref="J106" si="64" t="shared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ref="J107" si="65" t="shared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ref="J109" si="66" t="shared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ref="J110" si="67" t="shared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ref="J111" si="68" t="shared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ref="J112" si="69" t="shared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ref="J113" si="70" t="shared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ref="I114" si="71" t="shared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ht="30" r="118" spans="1:1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ref="H120" si="72" t="shared">_xlfn.NUMBERVALUE(B120)</f>
        <v>46</v>
      </c>
      <c r="I120">
        <f ref="I120" si="73" t="shared">_xlfn.NUMBERVALUE(C120)</f>
        <v>46</v>
      </c>
      <c r="J120">
        <f ref="J120" si="74" t="shared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ref="J121" si="75" t="shared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ref="J122" si="76" t="shared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ref="J123" si="77" t="shared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ref="J124" si="78" t="shared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ref="J125" si="79" t="shared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ref="J127" si="80" t="shared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ref="I128" si="81" t="shared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ref="J129" si="82" t="shared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ref="I130" si="83" t="shared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ht="30" r="132" spans="1:1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ref="H134" si="84" t="shared">_xlfn.NUMBERVALUE(B134)</f>
        <v>45</v>
      </c>
      <c r="I134">
        <f ref="I134" si="85" t="shared">_xlfn.NUMBERVALUE(C134)</f>
        <v>45</v>
      </c>
      <c r="J134">
        <f ref="J134" si="86" t="shared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ref="J135" si="87" t="shared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ref="J136" si="88" t="shared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ref="I137" si="89" t="shared">_xlfn.NUMBERVALUE(LEFT(C136,FIND(" ",C136)))</f>
        <v>54</v>
      </c>
      <c r="J137">
        <f ref="J137" si="90" t="shared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ref="I138" si="91" t="shared">_xlfn.NUMBERVALUE(RIGHT(C136,FIND(" ",C136)))</f>
        <v>5</v>
      </c>
      <c r="J138">
        <f ref="J138" si="92" t="shared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ref="I139" si="93" t="shared">_xlfn.NUMBERVALUE(LEFT(C138,FIND(" ",C138)))</f>
        <v>38</v>
      </c>
      <c r="J139">
        <f ref="J139" si="94" t="shared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ref="I140" si="95" t="shared">_xlfn.NUMBERVALUE(RIGHT(C138,FIND(" ",C138)))</f>
        <v>3.6</v>
      </c>
      <c r="J140">
        <f ref="J140" si="96" t="shared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ref="J141" si="97" t="shared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ref="J142" si="98" t="shared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ref="J143" si="99" t="shared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ref="J144" si="100" t="shared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ht="30" r="146" spans="1:1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ref="H148" si="101" t="shared">_xlfn.NUMBERVALUE(B148)</f>
        <v>38</v>
      </c>
      <c r="I148">
        <f ref="I148" si="102" t="shared">_xlfn.NUMBERVALUE(C148)</f>
        <v>38</v>
      </c>
      <c r="J148">
        <f ref="J148" si="103" t="shared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ref="I149" si="104" t="shared">_xlfn.NUMBERVALUE(LEFT(C149,FIND(" ",C149)))</f>
        <v>26.6</v>
      </c>
      <c r="J149">
        <f ref="J149" si="105" t="shared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ref="I150" si="106" t="shared">_xlfn.NUMBERVALUE(RIGHT(C149,FIND(" ",C149)))</f>
        <v>3.51</v>
      </c>
      <c r="J150">
        <f ref="J150" si="107" t="shared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ref="I151" si="108" t="shared">_xlfn.NUMBERVALUE(LEFT(C151,FIND(" ",C151)))</f>
        <v>39.6</v>
      </c>
      <c r="J151">
        <f ref="J151" si="109" t="shared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ref="I152" si="110" t="shared">_xlfn.NUMBERVALUE(RIGHT(C151,FIND(" ",C151)))</f>
        <v>2.4500000000000002</v>
      </c>
      <c r="J152">
        <f ref="J152" si="111" t="shared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ref="I153" si="112" t="shared">_xlfn.NUMBERVALUE(LEFT(C153,FIND(" ",C153)))</f>
        <v>38.5</v>
      </c>
      <c r="J153">
        <f ref="J153" si="113" t="shared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ref="I154" si="114" t="shared">_xlfn.NUMBERVALUE(RIGHT(C153,FIND(" ",C153)))</f>
        <v>2.95</v>
      </c>
      <c r="J154">
        <f ref="J154" si="115" t="shared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ref="I155" si="116" t="shared">_xlfn.NUMBERVALUE(LEFT(C155,FIND(" ",C155)))</f>
        <v>54</v>
      </c>
      <c r="J155">
        <f ref="J155" si="117" t="shared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ref="I156" si="118" t="shared">_xlfn.NUMBERVALUE(RIGHT(C155,FIND(" ",C155)))</f>
        <v>3.43</v>
      </c>
      <c r="J156">
        <f ref="J156" si="119" t="shared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ref="J157" si="120" t="shared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ref="J158" si="121" t="shared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ref="F163:F171" si="122" t="shared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si="122" t="shared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si="122" t="shared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si="122" t="shared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si="122" t="shared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si="122" t="shared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si="122" t="shared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si="122" t="shared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si="122" t="shared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ref="F175:F183" si="123" t="shared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si="123" t="shared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si="123" t="shared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si="123" t="shared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si="123" t="shared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si="123" t="shared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si="123" t="shared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si="123" t="shared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si="123" t="shared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ref="F188:F196" si="124" t="shared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si="124" t="shared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si="124" t="shared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si="124" t="shared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si="124" t="shared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si="124" t="shared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si="124" t="shared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si="124" t="shared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si="124" t="shared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ref="F201:F209" si="125" t="shared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si="125" t="shared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si="125" t="shared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si="125" t="shared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si="125" t="shared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si="125" t="shared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si="125" t="shared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si="125" t="shared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si="125" t="shared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ref="F214:F222" si="126" t="shared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si="126" t="shared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si="126" t="shared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si="126" t="shared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si="126" t="shared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si="126" t="shared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si="126" t="shared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si="126" t="shared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si="126" t="shared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ref="F242:F250" si="127" t="shared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si="127" t="shared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si="127" t="shared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si="127" t="shared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si="127" t="shared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si="127" t="shared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si="127" t="shared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si="127" t="shared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si="127" t="shared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ref="F255:F263" si="128" t="shared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si="128" t="shared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si="128" t="shared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si="128" t="shared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si="128" t="shared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si="128" t="shared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si="128" t="shared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si="128" t="shared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si="128" t="shared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ref="F270:F279" si="129" t="shared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si="129" t="shared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si="129" t="shared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si="129" t="shared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si="129" t="shared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si="129" t="shared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si="129" t="shared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si="129" t="shared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si="129" t="shared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si="129" t="shared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ref="F285:F294" si="130" t="shared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si="130" t="shared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si="130" t="shared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si="130" t="shared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si="130" t="shared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si="130" t="shared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si="130" t="shared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si="130" t="shared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si="130" t="shared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si="130" t="shared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ref="F299:F308" si="131" t="shared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si="131" t="shared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si="131" t="shared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si="131" t="shared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si="131" t="shared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si="131" t="shared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si="131" t="shared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si="131" t="shared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si="131" t="shared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si="131" t="shared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ref="F314:F323" si="132" t="shared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si="132" t="shared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si="132" t="shared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si="132" t="shared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si="132" t="shared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si="132" t="shared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si="132" t="shared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si="132" t="shared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si="132" t="shared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si="132" t="shared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ref="F328:F337" si="133" t="shared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si="133" t="shared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si="133" t="shared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si="133" t="shared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si="133" t="shared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si="133" t="shared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si="133" t="shared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si="133" t="shared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si="133" t="shared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si="133" t="shared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ref="F342:F351" si="134" t="shared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si="134" t="shared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si="134" t="shared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si="134" t="shared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si="134" t="shared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si="134" t="shared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si="134" t="shared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si="134" t="shared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si="134" t="shared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si="134" t="shared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ref="F357:F366" si="135" t="shared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si="135" t="shared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si="135" t="shared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si="135" t="shared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si="135" t="shared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si="135" t="shared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si="135" t="shared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si="135" t="shared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si="135" t="shared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si="135" t="shared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ref="F372:F381" si="136" t="shared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si="136" t="shared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si="136" t="shared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si="136" t="shared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si="136" t="shared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si="136" t="shared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si="136" t="shared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si="136" t="shared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si="136" t="shared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si="136" t="shared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ref="F387:F396" si="137" t="shared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si="137" t="shared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si="137" t="shared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si="137" t="shared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si="137" t="shared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si="137" t="shared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si="137" t="shared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si="137" t="shared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si="137" t="shared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si="137" t="shared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ref="F402:F411" si="138" t="shared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si="138" t="shared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si="138" t="shared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si="138" t="shared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si="138" t="shared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si="138" t="shared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si="138" t="shared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si="138" t="shared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si="138" t="shared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si="138" t="shared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ref="F417:F426" si="139" t="shared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si="139" t="shared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si="139" t="shared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si="139" t="shared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si="139" t="shared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si="139" t="shared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si="139" t="shared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si="139" t="shared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si="139" t="shared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si="139" t="shared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ref="F432:F441" si="140" t="shared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si="140" t="shared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si="140" t="shared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si="140" t="shared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si="140" t="shared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si="140" t="shared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si="140" t="shared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si="140" t="shared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si="140" t="shared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si="140" t="shared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ref="F446:F455" si="141" t="shared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si="141" t="shared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si="141" t="shared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si="141" t="shared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si="141" t="shared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si="141" t="shared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si="141" t="shared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si="141" t="shared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si="141" t="shared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si="141" t="shared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ref="F461:F470" si="142" t="shared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si="142" t="shared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si="142" t="shared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si="142" t="shared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si="142" t="shared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si="142" t="shared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si="142" t="shared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si="142" t="shared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si="142" t="shared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si="142" t="shared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ref="F476:F485" si="143" t="shared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si="143" t="shared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si="143" t="shared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si="143" t="shared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si="143" t="shared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si="143" t="shared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si="143" t="shared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si="143" t="shared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si="143" t="shared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si="143" t="shared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ref="F489:F498" si="144" t="shared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si="144" t="shared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si="144" t="shared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si="144" t="shared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si="144" t="shared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si="144" t="shared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si="144" t="shared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si="144" t="shared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si="144" t="shared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si="144" t="shared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ref="F503:F512" si="145" t="shared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si="145" t="shared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si="145" t="shared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si="145" t="shared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si="145" t="shared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si="145" t="shared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si="145" t="shared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si="145" t="shared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si="145" t="shared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si="145" t="shared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ref="F518:F527" si="146" t="shared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si="146" t="shared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si="146" t="shared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si="146" t="shared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si="146" t="shared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si="146" t="shared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si="146" t="shared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si="146" t="shared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si="146" t="shared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si="146" t="shared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ref="F532:F541" si="147" t="shared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si="147" t="shared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si="147" t="shared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si="147" t="shared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si="147" t="shared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si="147" t="shared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si="147" t="shared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si="147" t="shared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si="147" t="shared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si="147" t="shared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ref="F547:F556" si="148" t="shared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si="148" t="shared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si="148" t="shared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si="148" t="shared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si="148" t="shared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si="148" t="shared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si="148" t="shared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si="148" t="shared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si="148" t="shared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si="148" t="shared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ref="F562:F571" si="149" t="shared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si="149" t="shared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si="149" t="shared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si="149" t="shared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si="149" t="shared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si="149" t="shared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si="149" t="shared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si="149" t="shared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si="149" t="shared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si="149" t="shared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ref="F576:F585" si="150" t="shared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si="150" t="shared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si="150" t="shared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si="150" t="shared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si="150" t="shared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si="150" t="shared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si="150" t="shared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si="150" t="shared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si="150" t="shared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si="150" t="shared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ref="F590:F599" si="151" t="shared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si="151" t="shared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si="151" t="shared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si="151" t="shared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si="151" t="shared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si="151" t="shared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si="151" t="shared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si="151" t="shared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si="151" t="shared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si="151" t="shared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ref="F603:F612" si="152" t="shared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si="152" t="shared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si="152" t="shared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si="152" t="shared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si="152" t="shared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si="152" t="shared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si="152" t="shared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si="152" t="shared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si="152" t="shared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si="152" t="shared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ref="F619:F628" si="153" t="shared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si="153" t="shared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si="153" t="shared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si="153" t="shared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si="153" t="shared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si="153" t="shared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si="153" t="shared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si="153" t="shared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si="153" t="shared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si="153" t="shared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ref="F634:F643" si="154" t="shared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si="154" t="shared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si="154" t="shared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si="154" t="shared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si="154" t="shared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si="154" t="shared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si="154" t="shared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si="154" t="shared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si="154" t="shared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si="154" t="shared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ref="F649:F658" si="155" t="shared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si="155" t="shared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si="155" t="shared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si="155" t="shared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si="155" t="shared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si="155" t="shared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si="155" t="shared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si="155" t="shared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si="155" t="shared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si="155" t="shared"/>
        <v>Soil 1999-105_MAD</v>
      </c>
      <c r="G658">
        <v>4.8</v>
      </c>
      <c r="H658">
        <v>5.2</v>
      </c>
      <c r="I658">
        <v>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3"/>
  <sheetViews>
    <sheetView topLeftCell="A19" workbookViewId="0">
      <selection sqref="A1:J1048576"/>
    </sheetView>
  </sheetViews>
  <sheetFormatPr defaultRowHeight="15" x14ac:dyDescent="0.25"/>
  <cols>
    <col min="1" max="3" bestFit="true" customWidth="true" style="443" width="12.0" collapsed="false"/>
    <col min="4" max="4" bestFit="true" customWidth="true" style="443" width="6.0" collapsed="false"/>
    <col min="5" max="5" bestFit="true" customWidth="true" style="443" width="5.0" collapsed="false"/>
    <col min="6" max="6" bestFit="true" customWidth="true" style="443" width="5.28515625" collapsed="false"/>
    <col min="7" max="7" bestFit="true" customWidth="true" style="443" width="11.7109375" collapsed="false"/>
    <col min="8" max="8" bestFit="true" customWidth="true" style="443" width="7.7109375" collapsed="false"/>
    <col min="9" max="9" bestFit="true" customWidth="true" style="443" width="11.7109375" collapsed="false"/>
    <col min="10" max="10" bestFit="true" customWidth="true" style="443" width="12.28515625" collapsed="false"/>
  </cols>
  <sheetData>
    <row r="1" spans="1:10" x14ac:dyDescent="0.25">
      <c r="A1" s="2581" t="s">
        <v>2003</v>
      </c>
      <c r="B1" s="2582" t="s">
        <v>2004</v>
      </c>
      <c r="C1" s="2583" t="s">
        <v>2005</v>
      </c>
      <c r="D1" s="2584" t="s">
        <v>1987</v>
      </c>
      <c r="E1" s="2585" t="s">
        <v>1986</v>
      </c>
      <c r="F1" s="2586" t="s">
        <v>1985</v>
      </c>
      <c r="G1" s="2587" t="s">
        <v>2006</v>
      </c>
      <c r="H1" s="2588" t="s">
        <v>2007</v>
      </c>
      <c r="I1" s="2589" t="s">
        <v>2008</v>
      </c>
      <c r="J1" s="2590" t="s">
        <v>1988</v>
      </c>
    </row>
    <row r="2" spans="1:10" x14ac:dyDescent="0.25">
      <c r="A2" s="2591" t="n">
        <v>11.553784860557768</v>
      </c>
      <c r="B2" s="2711" t="n">
        <v>50.39840637450199</v>
      </c>
      <c r="C2" s="2831" t="n">
        <v>38.047808764940235</v>
      </c>
      <c r="D2" s="2951" t="n">
        <v>38.2</v>
      </c>
      <c r="E2" s="3071" t="n">
        <v>50.6</v>
      </c>
      <c r="F2" s="3191" t="n">
        <v>11.6</v>
      </c>
      <c r="G2" s="3311" t="s">
        <v>2009</v>
      </c>
      <c r="H2" s="3431" t="s">
        <v>317</v>
      </c>
      <c r="I2" s="3551" t="s">
        <v>2064</v>
      </c>
      <c r="J2" s="3671" t="s">
        <v>1990</v>
      </c>
    </row>
    <row r="3" spans="1:10" x14ac:dyDescent="0.25">
      <c r="A3" s="2592" t="n">
        <v>6.122041346249875</v>
      </c>
      <c r="B3" s="2712" t="n">
        <v>17.477279536602417</v>
      </c>
      <c r="C3" s="2832" t="n">
        <v>76.40067911714772</v>
      </c>
      <c r="D3" s="2952" t="n">
        <v>76.5</v>
      </c>
      <c r="E3" s="3072" t="n">
        <v>17.5</v>
      </c>
      <c r="F3" s="3192" t="n">
        <v>6.13</v>
      </c>
      <c r="G3" s="3312" t="s">
        <v>2010</v>
      </c>
      <c r="H3" s="3432" t="s">
        <v>317</v>
      </c>
      <c r="I3" s="3552" t="s">
        <v>2064</v>
      </c>
      <c r="J3" s="3672" t="s">
        <v>1991</v>
      </c>
    </row>
    <row r="4" spans="1:10" x14ac:dyDescent="0.25">
      <c r="A4" s="2593" t="n">
        <v>4.975124378109453</v>
      </c>
      <c r="B4" s="2713" t="n">
        <v>21.890547263681594</v>
      </c>
      <c r="C4" s="2833" t="n">
        <v>73.13432835820896</v>
      </c>
      <c r="D4" s="2953" t="n">
        <v>73.5</v>
      </c>
      <c r="E4" s="3073" t="n">
        <v>22.0</v>
      </c>
      <c r="F4" s="3193" t="n">
        <v>5.0</v>
      </c>
      <c r="G4" s="3313" t="s">
        <v>2011</v>
      </c>
      <c r="H4" s="3433" t="s">
        <v>317</v>
      </c>
      <c r="I4" s="3553" t="s">
        <v>2064</v>
      </c>
      <c r="J4" s="3673" t="s">
        <v>1992</v>
      </c>
    </row>
    <row r="5" spans="1:10" x14ac:dyDescent="0.25">
      <c r="A5" s="2594" t="n">
        <v>10.030090270812437</v>
      </c>
      <c r="B5" s="2714" t="n">
        <v>33.80140421263792</v>
      </c>
      <c r="C5" s="2834" t="n">
        <v>56.16850551654965</v>
      </c>
      <c r="D5" s="2954" t="n">
        <v>56.0</v>
      </c>
      <c r="E5" s="3074" t="n">
        <v>33.7</v>
      </c>
      <c r="F5" s="3194" t="n">
        <v>10.0</v>
      </c>
      <c r="G5" s="3314" t="s">
        <v>2012</v>
      </c>
      <c r="H5" s="3434" t="s">
        <v>317</v>
      </c>
      <c r="I5" s="3554" t="s">
        <v>2064</v>
      </c>
      <c r="J5" s="3674" t="s">
        <v>1992</v>
      </c>
    </row>
    <row r="6" spans="1:10" x14ac:dyDescent="0.25">
      <c r="A6" s="2595" t="n">
        <v>17.119838872104733</v>
      </c>
      <c r="B6" s="2715" t="n">
        <v>38.670694864048336</v>
      </c>
      <c r="C6" s="2835" t="n">
        <v>44.20946626384693</v>
      </c>
      <c r="D6" s="2955" t="n">
        <v>43.9</v>
      </c>
      <c r="E6" s="3075" t="n">
        <v>38.4</v>
      </c>
      <c r="F6" s="3195" t="n">
        <v>17.0</v>
      </c>
      <c r="G6" s="3315" t="s">
        <v>2013</v>
      </c>
      <c r="H6" s="3435" t="s">
        <v>317</v>
      </c>
      <c r="I6" s="3555" t="s">
        <v>2064</v>
      </c>
      <c r="J6" s="3675" t="s">
        <v>1993</v>
      </c>
    </row>
    <row r="7" spans="1:10" x14ac:dyDescent="0.25">
      <c r="A7" s="2596" t="n">
        <v>17.58893280632411</v>
      </c>
      <c r="B7" s="2716" t="n">
        <v>30.8300395256917</v>
      </c>
      <c r="C7" s="2836" t="n">
        <v>51.58102766798419</v>
      </c>
      <c r="D7" s="2956" t="n">
        <v>52.2</v>
      </c>
      <c r="E7" s="3076" t="n">
        <v>31.2</v>
      </c>
      <c r="F7" s="3196" t="n">
        <v>17.8</v>
      </c>
      <c r="G7" s="3316" t="s">
        <v>2014</v>
      </c>
      <c r="H7" s="3436" t="s">
        <v>317</v>
      </c>
      <c r="I7" s="3556" t="s">
        <v>2064</v>
      </c>
      <c r="J7" s="3676" t="s">
        <v>1993</v>
      </c>
    </row>
    <row r="8" spans="1:10" x14ac:dyDescent="0.25">
      <c r="A8" s="2597" t="n">
        <v>24.23343224530168</v>
      </c>
      <c r="B8" s="2717" t="n">
        <v>60.43521266073195</v>
      </c>
      <c r="C8" s="2837" t="n">
        <v>15.331355093966371</v>
      </c>
      <c r="D8" s="2957" t="n">
        <v>15.5</v>
      </c>
      <c r="E8" s="3077" t="n">
        <v>61.1</v>
      </c>
      <c r="F8" s="3197" t="n">
        <v>24.5</v>
      </c>
      <c r="G8" s="3317" t="s">
        <v>2015</v>
      </c>
      <c r="H8" s="3437" t="s">
        <v>317</v>
      </c>
      <c r="I8" s="3557" t="s">
        <v>2064</v>
      </c>
      <c r="J8" s="3677" t="s">
        <v>1990</v>
      </c>
    </row>
    <row r="9" spans="1:10" x14ac:dyDescent="0.25">
      <c r="A9" s="2598" t="n">
        <v>9.545227386306847</v>
      </c>
      <c r="B9" s="2718" t="n">
        <v>27.48625687156422</v>
      </c>
      <c r="C9" s="2838" t="n">
        <v>62.968515742128936</v>
      </c>
      <c r="D9" s="2958" t="n">
        <v>63.0</v>
      </c>
      <c r="E9" s="3078" t="n">
        <v>27.5</v>
      </c>
      <c r="F9" s="3198" t="n">
        <v>9.55</v>
      </c>
      <c r="G9" s="3318" t="s">
        <v>2016</v>
      </c>
      <c r="H9" s="3438" t="s">
        <v>317</v>
      </c>
      <c r="I9" s="3558" t="s">
        <v>2064</v>
      </c>
      <c r="J9" s="3678" t="s">
        <v>1992</v>
      </c>
    </row>
    <row r="10" spans="1:10" x14ac:dyDescent="0.25">
      <c r="A10" s="2599" t="n">
        <v>8.072653884964682</v>
      </c>
      <c r="B10" s="2719" t="n">
        <v>9.081735620585267</v>
      </c>
      <c r="C10" s="2839" t="n">
        <v>82.84561049445004</v>
      </c>
      <c r="D10" s="2959" t="n">
        <v>82.1</v>
      </c>
      <c r="E10" s="3079" t="n">
        <v>9.0</v>
      </c>
      <c r="F10" s="3199" t="n">
        <v>8.0</v>
      </c>
      <c r="G10" s="3319" t="s">
        <v>2017</v>
      </c>
      <c r="H10" s="3439" t="s">
        <v>317</v>
      </c>
      <c r="I10" s="3559" t="s">
        <v>2064</v>
      </c>
      <c r="J10" s="3679" t="s">
        <v>1991</v>
      </c>
    </row>
    <row r="11" spans="1:10" x14ac:dyDescent="0.25">
      <c r="A11" s="2600" t="n">
        <v>14.955134596211366</v>
      </c>
      <c r="B11" s="2720" t="n">
        <v>63.11066799601196</v>
      </c>
      <c r="C11" s="2840" t="n">
        <v>21.934197407776672</v>
      </c>
      <c r="D11" s="2960" t="n">
        <v>22.0</v>
      </c>
      <c r="E11" s="3080" t="n">
        <v>63.3</v>
      </c>
      <c r="F11" s="3200" t="n">
        <v>15.0</v>
      </c>
      <c r="G11" s="3320" t="s">
        <v>2018</v>
      </c>
      <c r="H11" s="3440" t="s">
        <v>317</v>
      </c>
      <c r="I11" s="3560" t="s">
        <v>2064</v>
      </c>
      <c r="J11" s="3680" t="s">
        <v>1990</v>
      </c>
    </row>
    <row r="12" spans="1:10" x14ac:dyDescent="0.25">
      <c r="A12" s="2601" t="n">
        <v>18.24526420737787</v>
      </c>
      <c r="B12" s="2721" t="n">
        <v>64.30707876370887</v>
      </c>
      <c r="C12" s="2841" t="n">
        <v>17.447657028913262</v>
      </c>
      <c r="D12" s="2961" t="n">
        <v>17.5</v>
      </c>
      <c r="E12" s="3081" t="n">
        <v>64.5</v>
      </c>
      <c r="F12" s="3201" t="n">
        <v>18.3</v>
      </c>
      <c r="G12" s="3321" t="s">
        <v>2019</v>
      </c>
      <c r="H12" s="3441" t="s">
        <v>317</v>
      </c>
      <c r="I12" s="3561" t="s">
        <v>2064</v>
      </c>
      <c r="J12" s="3681" t="s">
        <v>1990</v>
      </c>
    </row>
    <row r="13" spans="1:10" x14ac:dyDescent="0.25">
      <c r="A13" s="2602" t="n">
        <v>10.079840319361278</v>
      </c>
      <c r="B13" s="2722" t="n">
        <v>17.964071856287426</v>
      </c>
      <c r="C13" s="2842" t="n">
        <v>71.9560878243513</v>
      </c>
      <c r="D13" s="2962" t="n">
        <v>72.1</v>
      </c>
      <c r="E13" s="3082" t="n">
        <v>18.0</v>
      </c>
      <c r="F13" s="3202" t="n">
        <v>10.1</v>
      </c>
      <c r="G13" s="3322" t="s">
        <v>2020</v>
      </c>
      <c r="H13" s="3442" t="s">
        <v>317</v>
      </c>
      <c r="I13" s="3562" t="s">
        <v>2064</v>
      </c>
      <c r="J13" s="3682" t="s">
        <v>1992</v>
      </c>
    </row>
    <row r="14" spans="1:10" x14ac:dyDescent="0.25">
      <c r="A14" s="2603" t="n">
        <v>22.79116465863454</v>
      </c>
      <c r="B14" s="2723" t="n">
        <v>64.05622489959839</v>
      </c>
      <c r="C14" s="2843" t="n">
        <v>13.152610441767068</v>
      </c>
      <c r="D14" s="2963" t="n">
        <v>13.1</v>
      </c>
      <c r="E14" s="3083" t="n">
        <v>63.8</v>
      </c>
      <c r="F14" s="3203" t="n">
        <v>22.7</v>
      </c>
      <c r="G14" s="3323" t="s">
        <v>2021</v>
      </c>
      <c r="H14" s="3443" t="s">
        <v>317</v>
      </c>
      <c r="I14" s="3563" t="s">
        <v>2064</v>
      </c>
      <c r="J14" s="3683" t="s">
        <v>1990</v>
      </c>
    </row>
    <row r="15" spans="1:10" x14ac:dyDescent="0.25">
      <c r="A15" s="2604" t="n">
        <v>4.632972322503009</v>
      </c>
      <c r="B15" s="2724" t="n">
        <v>6.417970316887285</v>
      </c>
      <c r="C15" s="2844" t="n">
        <v>88.94905736060971</v>
      </c>
      <c r="D15" s="2964" t="n">
        <v>88.7</v>
      </c>
      <c r="E15" s="3084" t="n">
        <v>6.4</v>
      </c>
      <c r="F15" s="3204" t="n">
        <v>4.62</v>
      </c>
      <c r="G15" s="3324" t="s">
        <v>2022</v>
      </c>
      <c r="H15" s="3444" t="s">
        <v>317</v>
      </c>
      <c r="I15" s="3564" t="s">
        <v>2064</v>
      </c>
      <c r="J15" s="3684" t="s">
        <v>1994</v>
      </c>
    </row>
    <row r="16" spans="1:10" x14ac:dyDescent="0.25">
      <c r="A16" s="2605" t="n">
        <v>16.9811320754717</v>
      </c>
      <c r="B16" s="2725" t="n">
        <v>58.589870903674274</v>
      </c>
      <c r="C16" s="2845" t="n">
        <v>24.42899702085402</v>
      </c>
      <c r="D16" s="2965" t="n">
        <v>24.6</v>
      </c>
      <c r="E16" s="3085" t="n">
        <v>59.0</v>
      </c>
      <c r="F16" s="3205" t="n">
        <v>17.1</v>
      </c>
      <c r="G16" s="3325" t="s">
        <v>2023</v>
      </c>
      <c r="H16" s="3445" t="s">
        <v>317</v>
      </c>
      <c r="I16" s="3565" t="s">
        <v>2064</v>
      </c>
      <c r="J16" s="3685" t="s">
        <v>1990</v>
      </c>
    </row>
    <row r="17" spans="1:10" x14ac:dyDescent="0.25">
      <c r="A17" s="2606" t="n">
        <v>26.479438314944833</v>
      </c>
      <c r="B17" s="2726" t="n">
        <v>31.293881644934803</v>
      </c>
      <c r="C17" s="2846" t="n">
        <v>42.226680040120364</v>
      </c>
      <c r="D17" s="2966" t="n">
        <v>42.1</v>
      </c>
      <c r="E17" s="3086" t="n">
        <v>31.2</v>
      </c>
      <c r="F17" s="3206" t="n">
        <v>26.4</v>
      </c>
      <c r="G17" s="3326" t="s">
        <v>2024</v>
      </c>
      <c r="H17" s="3446" t="s">
        <v>317</v>
      </c>
      <c r="I17" s="3566" t="s">
        <v>2064</v>
      </c>
      <c r="J17" s="3686" t="s">
        <v>1993</v>
      </c>
    </row>
    <row r="18" spans="1:10" x14ac:dyDescent="0.25">
      <c r="A18" s="2607" t="n">
        <v>29.761904761904763</v>
      </c>
      <c r="B18" s="2727" t="n">
        <v>31.746031746031747</v>
      </c>
      <c r="C18" s="2847" t="n">
        <v>38.492063492063494</v>
      </c>
      <c r="D18" s="2967" t="n">
        <v>38.8</v>
      </c>
      <c r="E18" s="3087" t="n">
        <v>32.0</v>
      </c>
      <c r="F18" s="3207" t="n">
        <v>30.0</v>
      </c>
      <c r="G18" s="3327" t="s">
        <v>2025</v>
      </c>
      <c r="H18" s="3447" t="s">
        <v>317</v>
      </c>
      <c r="I18" s="3567" t="s">
        <v>2064</v>
      </c>
      <c r="J18" s="3687" t="s">
        <v>1995</v>
      </c>
    </row>
    <row r="19" spans="1:10" x14ac:dyDescent="0.25">
      <c r="A19" s="2608" t="n">
        <v>4.752376188094047</v>
      </c>
      <c r="B19" s="2728" t="n">
        <v>8.0040020010005</v>
      </c>
      <c r="C19" s="2848" t="n">
        <v>87.24362181090547</v>
      </c>
      <c r="D19" s="2968" t="n">
        <v>87.2</v>
      </c>
      <c r="E19" s="3088" t="n">
        <v>8.0</v>
      </c>
      <c r="F19" s="3208" t="n">
        <v>4.75</v>
      </c>
      <c r="G19" s="3328" t="s">
        <v>2026</v>
      </c>
      <c r="H19" s="3448" t="s">
        <v>317</v>
      </c>
      <c r="I19" s="3568" t="s">
        <v>2064</v>
      </c>
      <c r="J19" s="3688" t="s">
        <v>1991</v>
      </c>
    </row>
    <row r="20" spans="1:10" x14ac:dyDescent="0.25">
      <c r="A20" s="2609" t="n">
        <v>2.1847070506454815</v>
      </c>
      <c r="B20" s="2729" t="n">
        <v>2.780536246276067</v>
      </c>
      <c r="C20" s="2849" t="n">
        <v>95.03475670307844</v>
      </c>
      <c r="D20" s="2969" t="n">
        <v>95.7</v>
      </c>
      <c r="E20" s="3089" t="n">
        <v>2.8</v>
      </c>
      <c r="F20" s="3209" t="n">
        <v>2.2</v>
      </c>
      <c r="G20" s="3329" t="s">
        <v>2027</v>
      </c>
      <c r="H20" s="3449" t="s">
        <v>317</v>
      </c>
      <c r="I20" s="3569" t="s">
        <v>2064</v>
      </c>
      <c r="J20" s="3689" t="s">
        <v>1994</v>
      </c>
    </row>
    <row r="21" spans="1:10" x14ac:dyDescent="0.25">
      <c r="A21" s="2610" t="n">
        <v>4.0040040040040035</v>
      </c>
      <c r="B21" s="2730" t="n">
        <v>12.012012012012011</v>
      </c>
      <c r="C21" s="2850" t="n">
        <v>83.98398398398398</v>
      </c>
      <c r="D21" s="2970" t="n">
        <v>83.9</v>
      </c>
      <c r="E21" s="3090" t="n">
        <v>12.0</v>
      </c>
      <c r="F21" s="3210" t="n">
        <v>4.0</v>
      </c>
      <c r="G21" s="3330" t="s">
        <v>2028</v>
      </c>
      <c r="H21" s="3450" t="s">
        <v>317</v>
      </c>
      <c r="I21" s="3570" t="s">
        <v>2064</v>
      </c>
      <c r="J21" s="3690" t="s">
        <v>1991</v>
      </c>
    </row>
    <row r="22" spans="1:10" x14ac:dyDescent="0.25">
      <c r="A22" s="2611" t="n">
        <v>19.641076769690926</v>
      </c>
      <c r="B22" s="2731" t="n">
        <v>30.109670987038882</v>
      </c>
      <c r="C22" s="2851" t="n">
        <v>50.24925224327019</v>
      </c>
      <c r="D22" s="2971" t="n">
        <v>50.4</v>
      </c>
      <c r="E22" s="3091" t="n">
        <v>30.2</v>
      </c>
      <c r="F22" s="3211" t="n">
        <v>19.7</v>
      </c>
      <c r="G22" s="3331" t="s">
        <v>2029</v>
      </c>
      <c r="H22" s="3451" t="s">
        <v>317</v>
      </c>
      <c r="I22" s="3571" t="s">
        <v>2064</v>
      </c>
      <c r="J22" s="3691" t="s">
        <v>1993</v>
      </c>
    </row>
    <row r="23" spans="1:10" x14ac:dyDescent="0.25">
      <c r="A23" s="2612" t="n">
        <v>21.78714859437751</v>
      </c>
      <c r="B23" s="2732" t="n">
        <v>35.04016064257028</v>
      </c>
      <c r="C23" s="2852" t="n">
        <v>43.17269076305221</v>
      </c>
      <c r="D23" s="2972" t="n">
        <v>43.0</v>
      </c>
      <c r="E23" s="3092" t="n">
        <v>34.9</v>
      </c>
      <c r="F23" s="3212" t="n">
        <v>21.7</v>
      </c>
      <c r="G23" s="3332" t="s">
        <v>2030</v>
      </c>
      <c r="H23" s="3452" t="s">
        <v>317</v>
      </c>
      <c r="I23" s="3572" t="s">
        <v>2064</v>
      </c>
      <c r="J23" s="3692" t="s">
        <v>1993</v>
      </c>
    </row>
    <row r="24" spans="1:10" x14ac:dyDescent="0.25">
      <c r="A24" s="2613" t="n">
        <v>21.26379137412237</v>
      </c>
      <c r="B24" s="2733" t="n">
        <v>11.735205616850553</v>
      </c>
      <c r="C24" s="2853" t="n">
        <v>67.00100300902709</v>
      </c>
      <c r="D24" s="2973" t="n">
        <v>66.8</v>
      </c>
      <c r="E24" s="3093" t="n">
        <v>11.7</v>
      </c>
      <c r="F24" s="3213" t="n">
        <v>21.2</v>
      </c>
      <c r="G24" s="3333" t="s">
        <v>2031</v>
      </c>
      <c r="H24" s="3453" t="s">
        <v>317</v>
      </c>
      <c r="I24" s="3573" t="s">
        <v>2064</v>
      </c>
      <c r="J24" s="3693" t="s">
        <v>1996</v>
      </c>
    </row>
    <row r="25" spans="1:10" x14ac:dyDescent="0.25">
      <c r="A25" s="2614" t="n">
        <v>52.23577235772357</v>
      </c>
      <c r="B25" s="2734" t="n">
        <v>30.487804878048777</v>
      </c>
      <c r="C25" s="2854" t="n">
        <v>17.27642276422764</v>
      </c>
      <c r="D25" s="2974" t="n">
        <v>17.0</v>
      </c>
      <c r="E25" s="3094" t="n">
        <v>30.0</v>
      </c>
      <c r="F25" s="3214" t="n">
        <v>51.4</v>
      </c>
      <c r="G25" s="3334" t="s">
        <v>2032</v>
      </c>
      <c r="H25" s="3454" t="s">
        <v>317</v>
      </c>
      <c r="I25" s="3574" t="s">
        <v>2064</v>
      </c>
      <c r="J25" s="3694" t="s">
        <v>1997</v>
      </c>
    </row>
    <row r="26" spans="1:10" x14ac:dyDescent="0.25">
      <c r="A26" s="2615" t="n">
        <v>14.028056112224451</v>
      </c>
      <c r="B26" s="2735" t="n">
        <v>21.042084168336675</v>
      </c>
      <c r="C26" s="2855" t="n">
        <v>64.92985971943888</v>
      </c>
      <c r="D26" s="2975" t="n">
        <v>64.8</v>
      </c>
      <c r="E26" s="3095" t="n">
        <v>21.0</v>
      </c>
      <c r="F26" s="3215" t="n">
        <v>14.0</v>
      </c>
      <c r="G26" s="3335" t="s">
        <v>2033</v>
      </c>
      <c r="H26" s="3455" t="s">
        <v>317</v>
      </c>
      <c r="I26" s="3575" t="s">
        <v>2064</v>
      </c>
      <c r="J26" s="3695" t="s">
        <v>1992</v>
      </c>
    </row>
    <row r="27" spans="1:10" x14ac:dyDescent="0.25">
      <c r="A27" s="2616" t="n">
        <v>7.992007992007992</v>
      </c>
      <c r="B27" s="2736" t="n">
        <v>29.570429570429575</v>
      </c>
      <c r="C27" s="2856" t="n">
        <v>62.43756243756244</v>
      </c>
      <c r="D27" s="2976" t="n">
        <v>62.5</v>
      </c>
      <c r="E27" s="3096" t="n">
        <v>29.6</v>
      </c>
      <c r="F27" s="3216" t="n">
        <v>8.0</v>
      </c>
      <c r="G27" s="3336" t="s">
        <v>2034</v>
      </c>
      <c r="H27" s="3456" t="s">
        <v>317</v>
      </c>
      <c r="I27" s="3576" t="s">
        <v>2064</v>
      </c>
      <c r="J27" s="3696" t="s">
        <v>1992</v>
      </c>
    </row>
    <row r="28" spans="1:10" x14ac:dyDescent="0.25">
      <c r="A28" s="2617" t="n">
        <v>14.098690835850956</v>
      </c>
      <c r="B28" s="2737" t="n">
        <v>35.24672708962739</v>
      </c>
      <c r="C28" s="2857" t="n">
        <v>50.65458207452165</v>
      </c>
      <c r="D28" s="2977" t="n">
        <v>50.3</v>
      </c>
      <c r="E28" s="3097" t="n">
        <v>35.0</v>
      </c>
      <c r="F28" s="3217" t="n">
        <v>14.0</v>
      </c>
      <c r="G28" s="3337" t="s">
        <v>2035</v>
      </c>
      <c r="H28" s="3457" t="s">
        <v>317</v>
      </c>
      <c r="I28" s="3577" t="s">
        <v>2064</v>
      </c>
      <c r="J28" s="3697" t="s">
        <v>1993</v>
      </c>
    </row>
    <row r="29" spans="1:10" x14ac:dyDescent="0.25">
      <c r="A29" s="2618" t="n">
        <v>6.6</v>
      </c>
      <c r="B29" s="2738" t="n">
        <v>8.4</v>
      </c>
      <c r="C29" s="2858" t="n">
        <v>85.0</v>
      </c>
      <c r="D29" s="2978" t="n">
        <v>85.0</v>
      </c>
      <c r="E29" s="3098" t="n">
        <v>8.4</v>
      </c>
      <c r="F29" s="3218" t="n">
        <v>6.6</v>
      </c>
      <c r="G29" s="3338" t="s">
        <v>2036</v>
      </c>
      <c r="H29" s="3458" t="s">
        <v>317</v>
      </c>
      <c r="I29" s="3578" t="s">
        <v>2064</v>
      </c>
      <c r="J29" s="3698" t="s">
        <v>1991</v>
      </c>
    </row>
    <row r="30" spans="1:10" x14ac:dyDescent="0.25">
      <c r="A30" s="2619" t="n">
        <v>50.45408678102926</v>
      </c>
      <c r="B30" s="2739" t="n">
        <v>22.70433905146317</v>
      </c>
      <c r="C30" s="2859" t="n">
        <v>26.84157416750757</v>
      </c>
      <c r="D30" s="2979" t="n">
        <v>26.6</v>
      </c>
      <c r="E30" s="3099" t="n">
        <v>22.5</v>
      </c>
      <c r="F30" s="3219" t="n">
        <v>50.0</v>
      </c>
      <c r="G30" s="3339" t="s">
        <v>2037</v>
      </c>
      <c r="H30" s="3459" t="s">
        <v>317</v>
      </c>
      <c r="I30" s="3579" t="s">
        <v>2064</v>
      </c>
      <c r="J30" s="3699" t="s">
        <v>1997</v>
      </c>
    </row>
    <row r="31" spans="1:10" x14ac:dyDescent="0.25">
      <c r="A31" s="2620" t="n">
        <v>54.02414486921529</v>
      </c>
      <c r="B31" s="2740" t="n">
        <v>29.47686116700201</v>
      </c>
      <c r="C31" s="2860" t="n">
        <v>16.498993963782695</v>
      </c>
      <c r="D31" s="2980" t="n">
        <v>16.4</v>
      </c>
      <c r="E31" s="3100" t="n">
        <v>29.3</v>
      </c>
      <c r="F31" s="3220" t="n">
        <v>53.7</v>
      </c>
      <c r="G31" s="3340" t="s">
        <v>2038</v>
      </c>
      <c r="H31" s="3460" t="s">
        <v>317</v>
      </c>
      <c r="I31" s="3580" t="s">
        <v>2064</v>
      </c>
      <c r="J31" s="3700" t="s">
        <v>1997</v>
      </c>
    </row>
    <row r="32" spans="1:10" x14ac:dyDescent="0.25">
      <c r="A32" s="2621" t="n">
        <v>52.26130653266331</v>
      </c>
      <c r="B32" s="2741" t="n">
        <v>31.65829145728643</v>
      </c>
      <c r="C32" s="2861" t="n">
        <v>16.08040201005025</v>
      </c>
      <c r="D32" s="2981" t="n">
        <v>16.0</v>
      </c>
      <c r="E32" s="3101" t="n">
        <v>31.5</v>
      </c>
      <c r="F32" s="3221" t="n">
        <v>52.0</v>
      </c>
      <c r="G32" s="3341" t="s">
        <v>2039</v>
      </c>
      <c r="H32" s="3461" t="s">
        <v>317</v>
      </c>
      <c r="I32" s="3581" t="s">
        <v>2064</v>
      </c>
      <c r="J32" s="3701" t="s">
        <v>1997</v>
      </c>
    </row>
    <row r="33" spans="1:10" x14ac:dyDescent="0.25">
      <c r="A33" s="2622" t="n">
        <v>25.72283150548355</v>
      </c>
      <c r="B33" s="2742" t="n">
        <v>19.541375872382854</v>
      </c>
      <c r="C33" s="2862" t="n">
        <v>54.7357926221336</v>
      </c>
      <c r="D33" s="2982" t="n">
        <v>54.9</v>
      </c>
      <c r="E33" s="3102" t="n">
        <v>19.6</v>
      </c>
      <c r="F33" s="3222" t="n">
        <v>25.8</v>
      </c>
      <c r="G33" s="3342" t="s">
        <v>2040</v>
      </c>
      <c r="H33" s="3462" t="s">
        <v>317</v>
      </c>
      <c r="I33" s="3582" t="s">
        <v>2064</v>
      </c>
      <c r="J33" s="3702" t="s">
        <v>1996</v>
      </c>
    </row>
    <row r="34" spans="1:10" x14ac:dyDescent="0.25">
      <c r="A34" s="2623" t="n">
        <v>30.211480362537763</v>
      </c>
      <c r="B34" s="2743" t="n">
        <v>48.84189325276938</v>
      </c>
      <c r="C34" s="2863" t="n">
        <v>20.946626384692852</v>
      </c>
      <c r="D34" s="2983" t="n">
        <v>20.8</v>
      </c>
      <c r="E34" s="3103" t="n">
        <v>48.5</v>
      </c>
      <c r="F34" s="3223" t="n">
        <v>30.0</v>
      </c>
      <c r="G34" s="3343" t="s">
        <v>2041</v>
      </c>
      <c r="H34" s="3463" t="s">
        <v>317</v>
      </c>
      <c r="I34" s="3583" t="s">
        <v>2064</v>
      </c>
      <c r="J34" s="3703" t="s">
        <v>1995</v>
      </c>
    </row>
    <row r="35" spans="1:10" x14ac:dyDescent="0.25">
      <c r="A35" s="2624" t="n">
        <v>8.946322067594433</v>
      </c>
      <c r="B35" s="2744" t="n">
        <v>8.946322067594433</v>
      </c>
      <c r="C35" s="2864" t="n">
        <v>82.10735586481113</v>
      </c>
      <c r="D35" s="2984" t="n">
        <v>82.6</v>
      </c>
      <c r="E35" s="3104" t="n">
        <v>9.0</v>
      </c>
      <c r="F35" s="3224" t="n">
        <v>9.0</v>
      </c>
      <c r="G35" s="3344" t="s">
        <v>2042</v>
      </c>
      <c r="H35" s="3464" t="s">
        <v>317</v>
      </c>
      <c r="I35" s="3584" t="s">
        <v>2064</v>
      </c>
      <c r="J35" s="3704" t="s">
        <v>1991</v>
      </c>
    </row>
    <row r="36" spans="1:10" x14ac:dyDescent="0.25">
      <c r="A36" s="2625" t="n">
        <v>35.175879396984925</v>
      </c>
      <c r="B36" s="2745" t="n">
        <v>28.844221105527634</v>
      </c>
      <c r="C36" s="2865" t="n">
        <v>35.97989949748743</v>
      </c>
      <c r="D36" s="2985" t="n">
        <v>35.8</v>
      </c>
      <c r="E36" s="3105" t="n">
        <v>28.7</v>
      </c>
      <c r="F36" s="3225" t="n">
        <v>35.0</v>
      </c>
      <c r="G36" s="3345" t="s">
        <v>2043</v>
      </c>
      <c r="H36" s="3465" t="s">
        <v>317</v>
      </c>
      <c r="I36" s="3585" t="s">
        <v>2064</v>
      </c>
      <c r="J36" s="3705" t="s">
        <v>1995</v>
      </c>
    </row>
    <row r="37" spans="1:10" x14ac:dyDescent="0.25">
      <c r="A37" s="2626" t="n">
        <v>33.69672943508424</v>
      </c>
      <c r="B37" s="2746" t="n">
        <v>49.15758176412289</v>
      </c>
      <c r="C37" s="2866" t="n">
        <v>17.145688800792865</v>
      </c>
      <c r="D37" s="2986" t="n">
        <v>17.3</v>
      </c>
      <c r="E37" s="3106" t="n">
        <v>49.6</v>
      </c>
      <c r="F37" s="3226" t="n">
        <v>34.0</v>
      </c>
      <c r="G37" s="3346" t="s">
        <v>2044</v>
      </c>
      <c r="H37" s="3466" t="s">
        <v>317</v>
      </c>
      <c r="I37" s="3586" t="s">
        <v>2064</v>
      </c>
      <c r="J37" s="3706" t="s">
        <v>1998</v>
      </c>
    </row>
    <row r="38" spans="1:10" x14ac:dyDescent="0.25">
      <c r="A38" s="2627" t="n">
        <v>35.98409542743539</v>
      </c>
      <c r="B38" s="2747" t="n">
        <v>28.230616302186878</v>
      </c>
      <c r="C38" s="2867" t="n">
        <v>35.785288270377734</v>
      </c>
      <c r="D38" s="2987" t="n">
        <v>36.0</v>
      </c>
      <c r="E38" s="3107" t="n">
        <v>28.4</v>
      </c>
      <c r="F38" s="3227" t="n">
        <v>36.2</v>
      </c>
      <c r="G38" s="3347" t="s">
        <v>2045</v>
      </c>
      <c r="H38" s="3467" t="s">
        <v>317</v>
      </c>
      <c r="I38" s="3587" t="s">
        <v>2064</v>
      </c>
      <c r="J38" s="3707" t="s">
        <v>1995</v>
      </c>
    </row>
    <row r="39" spans="1:10" x14ac:dyDescent="0.25">
      <c r="A39" s="2628" t="n">
        <v>35.671342685370746</v>
      </c>
      <c r="B39" s="2748" t="n">
        <v>51.40280561122245</v>
      </c>
      <c r="C39" s="2868" t="n">
        <v>12.925851703406815</v>
      </c>
      <c r="D39" s="2988" t="n">
        <v>12.9</v>
      </c>
      <c r="E39" s="3108" t="n">
        <v>51.3</v>
      </c>
      <c r="F39" s="3228" t="n">
        <v>35.6</v>
      </c>
      <c r="G39" s="3348" t="s">
        <v>2046</v>
      </c>
      <c r="H39" s="3468" t="s">
        <v>317</v>
      </c>
      <c r="I39" s="3588" t="s">
        <v>2064</v>
      </c>
      <c r="J39" s="3708" t="s">
        <v>1998</v>
      </c>
    </row>
    <row r="40" spans="1:10" x14ac:dyDescent="0.25">
      <c r="A40" s="2629" t="n">
        <v>30.382293762575458</v>
      </c>
      <c r="B40" s="2749" t="n">
        <v>57.64587525150906</v>
      </c>
      <c r="C40" s="2869" t="n">
        <v>11.971830985915496</v>
      </c>
      <c r="D40" s="2989" t="n">
        <v>11.9</v>
      </c>
      <c r="E40" s="3109" t="n">
        <v>57.3</v>
      </c>
      <c r="F40" s="3229" t="n">
        <v>30.2</v>
      </c>
      <c r="G40" s="3349" t="s">
        <v>2047</v>
      </c>
      <c r="H40" s="3469" t="s">
        <v>317</v>
      </c>
      <c r="I40" s="3589" t="s">
        <v>2064</v>
      </c>
      <c r="J40" s="3709" t="s">
        <v>1998</v>
      </c>
    </row>
    <row r="41" spans="1:10" x14ac:dyDescent="0.25">
      <c r="A41" s="2630" t="n">
        <v>21.756487025948104</v>
      </c>
      <c r="B41" s="2750" t="n">
        <v>11.177644710578841</v>
      </c>
      <c r="C41" s="2870" t="n">
        <v>67.06586826347305</v>
      </c>
      <c r="D41" s="2990" t="n">
        <v>67.2</v>
      </c>
      <c r="E41" s="3110" t="n">
        <v>11.2</v>
      </c>
      <c r="F41" s="3230" t="n">
        <v>21.8</v>
      </c>
      <c r="G41" s="3350" t="s">
        <v>2048</v>
      </c>
      <c r="H41" s="3470" t="s">
        <v>317</v>
      </c>
      <c r="I41" s="3590" t="s">
        <v>2064</v>
      </c>
      <c r="J41" s="3710" t="s">
        <v>1996</v>
      </c>
    </row>
    <row r="42" spans="1:10" x14ac:dyDescent="0.25">
      <c r="A42" s="2631" t="n">
        <v>29.713114754098363</v>
      </c>
      <c r="B42" s="2751" t="n">
        <v>58.91393442622952</v>
      </c>
      <c r="C42" s="2871" t="n">
        <v>11.372950819672132</v>
      </c>
      <c r="D42" s="2991" t="n">
        <v>11.1</v>
      </c>
      <c r="E42" s="3111" t="n">
        <v>57.5</v>
      </c>
      <c r="F42" s="3231" t="n">
        <v>29.0</v>
      </c>
      <c r="G42" s="3351" t="s">
        <v>2049</v>
      </c>
      <c r="H42" s="3471" t="s">
        <v>317</v>
      </c>
      <c r="I42" s="3591" t="s">
        <v>2064</v>
      </c>
      <c r="J42" s="3711" t="s">
        <v>1998</v>
      </c>
    </row>
    <row r="43" spans="1:10" x14ac:dyDescent="0.25">
      <c r="A43" s="2632" t="n">
        <v>29.63330029732408</v>
      </c>
      <c r="B43" s="2752" t="n">
        <v>55.50049554013874</v>
      </c>
      <c r="C43" s="2872" t="n">
        <v>14.866204162537164</v>
      </c>
      <c r="D43" s="2992" t="n">
        <v>15.0</v>
      </c>
      <c r="E43" s="3112" t="n">
        <v>56.0</v>
      </c>
      <c r="F43" s="3232" t="n">
        <v>29.9</v>
      </c>
      <c r="G43" s="3352" t="s">
        <v>2050</v>
      </c>
      <c r="H43" s="3472" t="s">
        <v>317</v>
      </c>
      <c r="I43" s="3592" t="s">
        <v>2064</v>
      </c>
      <c r="J43" s="3712" t="s">
        <v>1998</v>
      </c>
    </row>
    <row r="44" spans="1:10" x14ac:dyDescent="0.25">
      <c r="A44" s="2633" t="n">
        <v>4.795204795204795</v>
      </c>
      <c r="B44" s="2753" t="n">
        <v>7.292707292707293</v>
      </c>
      <c r="C44" s="2873" t="n">
        <v>87.91208791208791</v>
      </c>
      <c r="D44" s="2993" t="n">
        <v>88.0</v>
      </c>
      <c r="E44" s="3113" t="n">
        <v>7.3</v>
      </c>
      <c r="F44" s="3233" t="n">
        <v>4.8</v>
      </c>
      <c r="G44" s="3353" t="s">
        <v>2051</v>
      </c>
      <c r="H44" s="3473" t="s">
        <v>317</v>
      </c>
      <c r="I44" s="3593" t="s">
        <v>2064</v>
      </c>
      <c r="J44" s="3713" t="s">
        <v>1994</v>
      </c>
    </row>
    <row r="45" spans="1:10" x14ac:dyDescent="0.25">
      <c r="A45" s="2634" t="n">
        <v>29.78936810431294</v>
      </c>
      <c r="B45" s="2754" t="n">
        <v>55.86760280842528</v>
      </c>
      <c r="C45" s="2874" t="n">
        <v>14.343029087261787</v>
      </c>
      <c r="D45" s="2994" t="n">
        <v>14.3</v>
      </c>
      <c r="E45" s="3114" t="n">
        <v>55.7</v>
      </c>
      <c r="F45" s="3234" t="n">
        <v>29.7</v>
      </c>
      <c r="G45" s="3354" t="s">
        <v>2052</v>
      </c>
      <c r="H45" s="3474" t="s">
        <v>317</v>
      </c>
      <c r="I45" s="3594" t="s">
        <v>2064</v>
      </c>
      <c r="J45" s="3714" t="s">
        <v>1998</v>
      </c>
    </row>
    <row r="46" spans="1:10" x14ac:dyDescent="0.25">
      <c r="A46" s="2635" t="n">
        <v>50.70422535211267</v>
      </c>
      <c r="B46" s="2755" t="n">
        <v>31.18712273641851</v>
      </c>
      <c r="C46" s="2875" t="n">
        <v>18.10865191146881</v>
      </c>
      <c r="D46" s="2995" t="n">
        <v>18.0</v>
      </c>
      <c r="E46" s="3115" t="n">
        <v>31.0</v>
      </c>
      <c r="F46" s="3235" t="n">
        <v>50.4</v>
      </c>
      <c r="G46" s="3355" t="s">
        <v>2053</v>
      </c>
      <c r="H46" s="3475" t="s">
        <v>317</v>
      </c>
      <c r="I46" s="3595" t="s">
        <v>2064</v>
      </c>
      <c r="J46" s="3715" t="s">
        <v>1997</v>
      </c>
    </row>
    <row r="47" spans="1:10" x14ac:dyDescent="0.25">
      <c r="A47" s="2636" t="n">
        <v>53.13765182186235</v>
      </c>
      <c r="B47" s="2756" t="n">
        <v>30.668016194331983</v>
      </c>
      <c r="C47" s="2876" t="n">
        <v>16.194331983805668</v>
      </c>
      <c r="D47" s="2996" t="n">
        <v>16.0</v>
      </c>
      <c r="E47" s="3116" t="n">
        <v>30.3</v>
      </c>
      <c r="F47" s="3236" t="n">
        <v>52.5</v>
      </c>
      <c r="G47" s="3356" t="s">
        <v>2054</v>
      </c>
      <c r="H47" s="3476" t="s">
        <v>317</v>
      </c>
      <c r="I47" s="3596" t="s">
        <v>2064</v>
      </c>
      <c r="J47" s="3716" t="s">
        <v>1997</v>
      </c>
    </row>
    <row r="48" spans="1:10" x14ac:dyDescent="0.25">
      <c r="A48" s="2637" t="n">
        <v>28.109696376101862</v>
      </c>
      <c r="B48" s="2757" t="n">
        <v>43.095004897159654</v>
      </c>
      <c r="C48" s="2877" t="n">
        <v>28.795298726738494</v>
      </c>
      <c r="D48" s="2997" t="n">
        <v>29.4</v>
      </c>
      <c r="E48" s="3117" t="n">
        <v>44.0</v>
      </c>
      <c r="F48" s="3237" t="n">
        <v>28.7</v>
      </c>
      <c r="G48" s="3357" t="s">
        <v>2055</v>
      </c>
      <c r="H48" s="3477" t="s">
        <v>317</v>
      </c>
      <c r="I48" s="3597" t="s">
        <v>2064</v>
      </c>
      <c r="J48" s="3717" t="s">
        <v>1995</v>
      </c>
    </row>
    <row r="49" spans="1:10" x14ac:dyDescent="0.25">
      <c r="A49" s="2638" t="n">
        <v>4.955401387512389</v>
      </c>
      <c r="B49" s="2758" t="n">
        <v>3.865213082259663</v>
      </c>
      <c r="C49" s="2878" t="n">
        <v>91.17938553022795</v>
      </c>
      <c r="D49" s="2998" t="n">
        <v>92.0</v>
      </c>
      <c r="E49" s="3118" t="n">
        <v>3.9</v>
      </c>
      <c r="F49" s="3238" t="n">
        <v>5.0</v>
      </c>
      <c r="G49" s="3358" t="s">
        <v>2056</v>
      </c>
      <c r="H49" s="3478" t="s">
        <v>317</v>
      </c>
      <c r="I49" s="3598" t="s">
        <v>2064</v>
      </c>
      <c r="J49" s="3718" t="s">
        <v>1994</v>
      </c>
    </row>
    <row r="50" spans="1:10" x14ac:dyDescent="0.25">
      <c r="A50" s="2639" t="n">
        <v>11.553784860557768</v>
      </c>
      <c r="B50" s="2759" t="n">
        <v>50.39840637450199</v>
      </c>
      <c r="C50" s="2879" t="n">
        <v>38.047808764940235</v>
      </c>
      <c r="D50" s="2999" t="n">
        <v>38.2</v>
      </c>
      <c r="E50" s="3119" t="n">
        <v>50.6</v>
      </c>
      <c r="F50" s="3239" t="n">
        <v>11.6</v>
      </c>
      <c r="G50" s="3359" t="s">
        <v>2009</v>
      </c>
      <c r="H50" s="3479" t="s">
        <v>317</v>
      </c>
      <c r="I50" s="3599" t="s">
        <v>2064</v>
      </c>
      <c r="J50" s="3719" t="s">
        <v>1990</v>
      </c>
    </row>
    <row r="51" spans="1:10" x14ac:dyDescent="0.25">
      <c r="A51" s="2640" t="n">
        <v>6.122041346249875</v>
      </c>
      <c r="B51" s="2760" t="n">
        <v>17.477279536602417</v>
      </c>
      <c r="C51" s="2880" t="n">
        <v>76.40067911714772</v>
      </c>
      <c r="D51" s="3000" t="n">
        <v>76.5</v>
      </c>
      <c r="E51" s="3120" t="n">
        <v>17.5</v>
      </c>
      <c r="F51" s="3240" t="n">
        <v>6.13</v>
      </c>
      <c r="G51" s="3360" t="s">
        <v>2010</v>
      </c>
      <c r="H51" s="3480" t="s">
        <v>317</v>
      </c>
      <c r="I51" s="3600" t="s">
        <v>2064</v>
      </c>
      <c r="J51" s="3720" t="s">
        <v>1991</v>
      </c>
    </row>
    <row r="52" spans="1:10" x14ac:dyDescent="0.25">
      <c r="A52" s="2641" t="n">
        <v>4.975124378109453</v>
      </c>
      <c r="B52" s="2761" t="n">
        <v>21.890547263681594</v>
      </c>
      <c r="C52" s="2881" t="n">
        <v>73.13432835820896</v>
      </c>
      <c r="D52" s="3001" t="n">
        <v>73.5</v>
      </c>
      <c r="E52" s="3121" t="n">
        <v>22.0</v>
      </c>
      <c r="F52" s="3241" t="n">
        <v>5.0</v>
      </c>
      <c r="G52" s="3361" t="s">
        <v>2011</v>
      </c>
      <c r="H52" s="3481" t="s">
        <v>317</v>
      </c>
      <c r="I52" s="3601" t="s">
        <v>2064</v>
      </c>
      <c r="J52" s="3721" t="s">
        <v>1992</v>
      </c>
    </row>
    <row r="53" spans="1:10" x14ac:dyDescent="0.25">
      <c r="A53" s="2642" t="n">
        <v>10.030090270812437</v>
      </c>
      <c r="B53" s="2762" t="n">
        <v>33.80140421263792</v>
      </c>
      <c r="C53" s="2882" t="n">
        <v>56.16850551654965</v>
      </c>
      <c r="D53" s="3002" t="n">
        <v>56.0</v>
      </c>
      <c r="E53" s="3122" t="n">
        <v>33.7</v>
      </c>
      <c r="F53" s="3242" t="n">
        <v>10.0</v>
      </c>
      <c r="G53" s="3362" t="s">
        <v>2012</v>
      </c>
      <c r="H53" s="3482" t="s">
        <v>317</v>
      </c>
      <c r="I53" s="3602" t="s">
        <v>2064</v>
      </c>
      <c r="J53" s="3722" t="s">
        <v>1992</v>
      </c>
    </row>
    <row r="54" spans="1:10" x14ac:dyDescent="0.25">
      <c r="A54" s="2643" t="n">
        <v>17.119838872104733</v>
      </c>
      <c r="B54" s="2763" t="n">
        <v>38.670694864048336</v>
      </c>
      <c r="C54" s="2883" t="n">
        <v>44.20946626384693</v>
      </c>
      <c r="D54" s="3003" t="n">
        <v>43.9</v>
      </c>
      <c r="E54" s="3123" t="n">
        <v>38.4</v>
      </c>
      <c r="F54" s="3243" t="n">
        <v>17.0</v>
      </c>
      <c r="G54" s="3363" t="s">
        <v>2013</v>
      </c>
      <c r="H54" s="3483" t="s">
        <v>317</v>
      </c>
      <c r="I54" s="3603" t="s">
        <v>2064</v>
      </c>
      <c r="J54" s="3723" t="s">
        <v>1993</v>
      </c>
    </row>
    <row r="55" spans="1:10" x14ac:dyDescent="0.25">
      <c r="A55" s="2644" t="n">
        <v>51.83299389002036</v>
      </c>
      <c r="B55" s="2764" t="n">
        <v>29.837067209775967</v>
      </c>
      <c r="C55" s="2884" t="n">
        <v>18.329938900203665</v>
      </c>
      <c r="D55" s="3004" t="n">
        <v>18.0</v>
      </c>
      <c r="E55" s="3124" t="n">
        <v>29.3</v>
      </c>
      <c r="F55" s="3244" t="n">
        <v>50.9</v>
      </c>
      <c r="G55" s="3364" t="s">
        <v>2058</v>
      </c>
      <c r="H55" s="3484" t="s">
        <v>317</v>
      </c>
      <c r="I55" s="3604" t="s">
        <v>2064</v>
      </c>
      <c r="J55" s="3724" t="s">
        <v>1997</v>
      </c>
    </row>
    <row r="56" spans="1:10" x14ac:dyDescent="0.25">
      <c r="A56" s="2645" t="n">
        <v>21.44985104270109</v>
      </c>
      <c r="B56" s="2765" t="n">
        <v>15.3922542204568</v>
      </c>
      <c r="C56" s="2885" t="n">
        <v>63.1578947368421</v>
      </c>
      <c r="D56" s="3005" t="n">
        <v>63.6</v>
      </c>
      <c r="E56" s="3125" t="n">
        <v>15.5</v>
      </c>
      <c r="F56" s="3245" t="n">
        <v>21.6</v>
      </c>
      <c r="G56" s="3365" t="s">
        <v>2059</v>
      </c>
      <c r="H56" s="3485" t="s">
        <v>317</v>
      </c>
      <c r="I56" s="3605" t="s">
        <v>2064</v>
      </c>
      <c r="J56" s="3725" t="s">
        <v>1996</v>
      </c>
    </row>
    <row r="57" spans="1:10" x14ac:dyDescent="0.25">
      <c r="A57" s="2646" t="n">
        <v>2.0202020202020203</v>
      </c>
      <c r="B57" s="2766" t="n">
        <v>3.0303030303030303</v>
      </c>
      <c r="C57" s="2886" t="n">
        <v>94.94949494949496</v>
      </c>
      <c r="D57" s="3006" t="n">
        <v>94.0</v>
      </c>
      <c r="E57" s="3126" t="n">
        <v>3.0</v>
      </c>
      <c r="F57" s="3246" t="n">
        <v>2.0</v>
      </c>
      <c r="G57" s="3366" t="s">
        <v>2060</v>
      </c>
      <c r="H57" s="3486" t="s">
        <v>317</v>
      </c>
      <c r="I57" s="3606" t="s">
        <v>2064</v>
      </c>
      <c r="J57" s="3726" t="s">
        <v>1994</v>
      </c>
    </row>
    <row r="58" spans="1:10" x14ac:dyDescent="0.25">
      <c r="A58" s="2647" t="n">
        <v>26.043737574552683</v>
      </c>
      <c r="B58" s="2767" t="n">
        <v>19.284294234592444</v>
      </c>
      <c r="C58" s="2887" t="n">
        <v>54.67196819085487</v>
      </c>
      <c r="D58" s="3007" t="n">
        <v>55.0</v>
      </c>
      <c r="E58" s="3127" t="n">
        <v>19.4</v>
      </c>
      <c r="F58" s="3247" t="n">
        <v>26.2</v>
      </c>
      <c r="G58" s="3367" t="s">
        <v>2061</v>
      </c>
      <c r="H58" s="3487" t="s">
        <v>317</v>
      </c>
      <c r="I58" s="3607" t="s">
        <v>2064</v>
      </c>
      <c r="J58" s="3727" t="s">
        <v>1996</v>
      </c>
    </row>
    <row r="59" spans="1:10" x14ac:dyDescent="0.25">
      <c r="A59" s="2648" t="n">
        <v>1.9980019980019978</v>
      </c>
      <c r="B59" s="2768" t="n">
        <v>2.197802197802198</v>
      </c>
      <c r="C59" s="2888" t="n">
        <v>95.8041958041958</v>
      </c>
      <c r="D59" s="3008" t="n">
        <v>95.9</v>
      </c>
      <c r="E59" s="3128" t="n">
        <v>2.2</v>
      </c>
      <c r="F59" s="3248" t="n">
        <v>2.0</v>
      </c>
      <c r="G59" s="3368" t="s">
        <v>1440</v>
      </c>
      <c r="H59" s="3488" t="s">
        <v>317</v>
      </c>
      <c r="I59" s="3608" t="s">
        <v>2064</v>
      </c>
      <c r="J59" s="3728" t="s">
        <v>1994</v>
      </c>
    </row>
    <row r="60" spans="1:10" x14ac:dyDescent="0.25">
      <c r="A60" s="2649" t="n">
        <v>20.48929663608563</v>
      </c>
      <c r="B60" s="2769" t="n">
        <v>15.290519877675843</v>
      </c>
      <c r="C60" s="2889" t="n">
        <v>64.22018348623854</v>
      </c>
      <c r="D60" s="3009" t="n">
        <v>63.0</v>
      </c>
      <c r="E60" s="3129" t="n">
        <v>15.0</v>
      </c>
      <c r="F60" s="3249" t="n">
        <v>20.1</v>
      </c>
      <c r="G60" s="3369" t="s">
        <v>1488</v>
      </c>
      <c r="H60" s="3489" t="s">
        <v>317</v>
      </c>
      <c r="I60" s="3609" t="s">
        <v>2064</v>
      </c>
      <c r="J60" s="3729" t="s">
        <v>1996</v>
      </c>
    </row>
    <row r="61" spans="1:10" x14ac:dyDescent="0.25">
      <c r="A61" s="2650" t="n">
        <v>55.03489531405783</v>
      </c>
      <c r="B61" s="2770" t="n">
        <v>28.51445663010967</v>
      </c>
      <c r="C61" s="2890" t="n">
        <v>16.450648055832502</v>
      </c>
      <c r="D61" s="3010" t="n">
        <v>16.5</v>
      </c>
      <c r="E61" s="3130" t="n">
        <v>28.6</v>
      </c>
      <c r="F61" s="3250" t="n">
        <v>55.2</v>
      </c>
      <c r="G61" s="3370" t="s">
        <v>1506</v>
      </c>
      <c r="H61" s="3490" t="s">
        <v>317</v>
      </c>
      <c r="I61" s="3610" t="s">
        <v>2064</v>
      </c>
      <c r="J61" s="3730" t="s">
        <v>1997</v>
      </c>
    </row>
    <row r="62" spans="1:10" x14ac:dyDescent="0.25">
      <c r="A62" s="2651" t="n">
        <v>29.012961116650054</v>
      </c>
      <c r="B62" s="2771" t="n">
        <v>24.127617148554336</v>
      </c>
      <c r="C62" s="2891" t="n">
        <v>46.85942173479562</v>
      </c>
      <c r="D62" s="3011" t="n">
        <v>47.0</v>
      </c>
      <c r="E62" s="3131" t="n">
        <v>24.2</v>
      </c>
      <c r="F62" s="3251" t="n">
        <v>29.1</v>
      </c>
      <c r="G62" s="3371" t="s">
        <v>1514</v>
      </c>
      <c r="H62" s="3491" t="s">
        <v>317</v>
      </c>
      <c r="I62" s="3611" t="s">
        <v>2064</v>
      </c>
      <c r="J62" s="3731" t="s">
        <v>1996</v>
      </c>
    </row>
    <row r="63" spans="1:10" x14ac:dyDescent="0.25">
      <c r="A63" s="2652" t="n">
        <v>31.542968749999996</v>
      </c>
      <c r="B63" s="2772" t="n">
        <v>20.60546875</v>
      </c>
      <c r="C63" s="2892" t="n">
        <v>47.8515625</v>
      </c>
      <c r="D63" s="3012" t="n">
        <v>49.0</v>
      </c>
      <c r="E63" s="3132" t="n">
        <v>21.1</v>
      </c>
      <c r="F63" s="3252" t="n">
        <v>32.3</v>
      </c>
      <c r="G63" s="3372" t="s">
        <v>2062</v>
      </c>
      <c r="H63" s="3492" t="s">
        <v>317</v>
      </c>
      <c r="I63" s="3612" t="s">
        <v>2064</v>
      </c>
      <c r="J63" s="3732" t="s">
        <v>1996</v>
      </c>
    </row>
    <row r="64" spans="1:10" x14ac:dyDescent="0.25">
      <c r="A64" s="2653" t="n">
        <v>54.29447852760737</v>
      </c>
      <c r="B64" s="2773" t="n">
        <v>38.854805725971374</v>
      </c>
      <c r="C64" s="2893" t="n">
        <v>6.850715746421268</v>
      </c>
      <c r="D64" s="3013" t="n">
        <v>6.7</v>
      </c>
      <c r="E64" s="3133" t="n">
        <v>38.0</v>
      </c>
      <c r="F64" s="3253" t="n">
        <v>53.1</v>
      </c>
      <c r="G64" s="3373" t="s">
        <v>2063</v>
      </c>
      <c r="H64" s="3493" t="s">
        <v>317</v>
      </c>
      <c r="I64" s="3613" t="s">
        <v>2064</v>
      </c>
      <c r="J64" s="3733" t="s">
        <v>1997</v>
      </c>
    </row>
    <row r="65" spans="1:10" x14ac:dyDescent="0.25">
      <c r="A65" s="2654" t="n">
        <v>8.662994491737605</v>
      </c>
      <c r="B65" s="2774" t="n">
        <v>54.28142213319979</v>
      </c>
      <c r="C65" s="2894" t="n">
        <v>37.05558337506259</v>
      </c>
      <c r="D65" s="3014" t="n">
        <v>37.0</v>
      </c>
      <c r="E65" s="3134" t="n">
        <v>54.2</v>
      </c>
      <c r="F65" s="3254" t="n">
        <v>8.65</v>
      </c>
      <c r="G65" s="3374" t="s">
        <v>2009</v>
      </c>
      <c r="H65" s="3494" t="s">
        <v>317</v>
      </c>
      <c r="I65" s="3614" t="s">
        <v>2065</v>
      </c>
      <c r="J65" s="3734" t="s">
        <v>1990</v>
      </c>
    </row>
    <row r="66" spans="1:10" x14ac:dyDescent="0.25">
      <c r="A66" s="2655" t="n">
        <v>5.522682445759368</v>
      </c>
      <c r="B66" s="2775" t="n">
        <v>12.72189349112426</v>
      </c>
      <c r="C66" s="2895" t="n">
        <v>81.75542406311637</v>
      </c>
      <c r="D66" s="3015" t="n">
        <v>82.9</v>
      </c>
      <c r="E66" s="3135" t="n">
        <v>12.9</v>
      </c>
      <c r="F66" s="3255" t="n">
        <v>5.6</v>
      </c>
      <c r="G66" s="3375" t="s">
        <v>2010</v>
      </c>
      <c r="H66" s="3495" t="s">
        <v>317</v>
      </c>
      <c r="I66" s="3615" t="s">
        <v>2065</v>
      </c>
      <c r="J66" s="3735" t="s">
        <v>1991</v>
      </c>
    </row>
    <row r="67" spans="1:10" x14ac:dyDescent="0.25">
      <c r="A67" s="2656" t="n">
        <v>4.209579042095791</v>
      </c>
      <c r="B67" s="2776" t="n">
        <v>17.498250174982502</v>
      </c>
      <c r="C67" s="2896" t="n">
        <v>78.29217078292172</v>
      </c>
      <c r="D67" s="3016" t="n">
        <v>78.3</v>
      </c>
      <c r="E67" s="3136" t="n">
        <v>17.5</v>
      </c>
      <c r="F67" s="3256" t="n">
        <v>4.21</v>
      </c>
      <c r="G67" s="3376" t="s">
        <v>2011</v>
      </c>
      <c r="H67" s="3496" t="s">
        <v>317</v>
      </c>
      <c r="I67" s="3616" t="s">
        <v>2065</v>
      </c>
      <c r="J67" s="3736" t="s">
        <v>1991</v>
      </c>
    </row>
    <row r="68" spans="1:10" x14ac:dyDescent="0.25">
      <c r="A68" s="2657" t="n">
        <v>11.84738955823293</v>
      </c>
      <c r="B68" s="2777" t="n">
        <v>33.23293172690762</v>
      </c>
      <c r="C68" s="2897" t="n">
        <v>54.91967871485943</v>
      </c>
      <c r="D68" s="3017" t="n">
        <v>54.7</v>
      </c>
      <c r="E68" s="3137" t="n">
        <v>33.1</v>
      </c>
      <c r="F68" s="3257" t="n">
        <v>11.8</v>
      </c>
      <c r="G68" s="3377" t="s">
        <v>2012</v>
      </c>
      <c r="H68" s="3497" t="s">
        <v>317</v>
      </c>
      <c r="I68" s="3617" t="s">
        <v>2065</v>
      </c>
      <c r="J68" s="3737" t="s">
        <v>1992</v>
      </c>
    </row>
    <row r="69" spans="1:10" x14ac:dyDescent="0.25">
      <c r="A69" s="2658" t="n">
        <v>16.70103092783505</v>
      </c>
      <c r="B69" s="2778" t="n">
        <v>31.64948453608247</v>
      </c>
      <c r="C69" s="2898" t="n">
        <v>51.64948453608247</v>
      </c>
      <c r="D69" s="3018" t="n">
        <v>50.1</v>
      </c>
      <c r="E69" s="3138" t="n">
        <v>30.7</v>
      </c>
      <c r="F69" s="3258" t="n">
        <v>16.2</v>
      </c>
      <c r="G69" s="3378" t="s">
        <v>2013</v>
      </c>
      <c r="H69" s="3498" t="s">
        <v>317</v>
      </c>
      <c r="I69" s="3618" t="s">
        <v>2065</v>
      </c>
      <c r="J69" s="3738" t="s">
        <v>1993</v>
      </c>
    </row>
    <row r="70" spans="1:10" x14ac:dyDescent="0.25">
      <c r="A70" s="2659" t="n">
        <v>17.8</v>
      </c>
      <c r="B70" s="2779" t="n">
        <v>29.2</v>
      </c>
      <c r="C70" s="2899" t="n">
        <v>53.0</v>
      </c>
      <c r="D70" s="3019" t="n">
        <v>53.0</v>
      </c>
      <c r="E70" s="3139" t="n">
        <v>29.2</v>
      </c>
      <c r="F70" s="3259" t="n">
        <v>17.8</v>
      </c>
      <c r="G70" s="3379" t="s">
        <v>2014</v>
      </c>
      <c r="H70" s="3499" t="s">
        <v>317</v>
      </c>
      <c r="I70" s="3619" t="s">
        <v>2065</v>
      </c>
      <c r="J70" s="3739" t="s">
        <v>1992</v>
      </c>
    </row>
    <row r="71" spans="1:10" x14ac:dyDescent="0.25">
      <c r="A71" s="2660" t="n">
        <v>26.0</v>
      </c>
      <c r="B71" s="2780" t="n">
        <v>64.0</v>
      </c>
      <c r="C71" s="2900" t="n">
        <v>10.0</v>
      </c>
      <c r="D71" s="3020" t="n">
        <v>10.0</v>
      </c>
      <c r="E71" s="3140" t="n">
        <v>64.0</v>
      </c>
      <c r="F71" s="3260" t="n">
        <v>26.0</v>
      </c>
      <c r="G71" s="3380" t="s">
        <v>2015</v>
      </c>
      <c r="H71" s="3500" t="s">
        <v>317</v>
      </c>
      <c r="I71" s="3620" t="s">
        <v>2065</v>
      </c>
      <c r="J71" s="3740" t="s">
        <v>1990</v>
      </c>
    </row>
    <row r="72" spans="1:10" x14ac:dyDescent="0.25">
      <c r="A72" s="2661" t="n">
        <v>10.159362549800795</v>
      </c>
      <c r="B72" s="2781" t="n">
        <v>27.88844621513944</v>
      </c>
      <c r="C72" s="2901" t="n">
        <v>61.95219123505976</v>
      </c>
      <c r="D72" s="3021" t="n">
        <v>62.2</v>
      </c>
      <c r="E72" s="3141" t="n">
        <v>28.0</v>
      </c>
      <c r="F72" s="3261" t="n">
        <v>10.2</v>
      </c>
      <c r="G72" s="3381" t="s">
        <v>2016</v>
      </c>
      <c r="H72" s="3501" t="s">
        <v>317</v>
      </c>
      <c r="I72" s="3621" t="s">
        <v>2065</v>
      </c>
      <c r="J72" s="3741" t="s">
        <v>1992</v>
      </c>
    </row>
    <row r="73" spans="1:10" x14ac:dyDescent="0.25">
      <c r="A73" s="2662" t="n">
        <v>9.98003992015968</v>
      </c>
      <c r="B73" s="2782" t="n">
        <v>7.18562874251497</v>
      </c>
      <c r="C73" s="2902" t="n">
        <v>82.83433133732534</v>
      </c>
      <c r="D73" s="3022" t="n">
        <v>83.0</v>
      </c>
      <c r="E73" s="3142" t="n">
        <v>7.2</v>
      </c>
      <c r="F73" s="3262" t="n">
        <v>10.0</v>
      </c>
      <c r="G73" s="3382" t="s">
        <v>2017</v>
      </c>
      <c r="H73" s="3502" t="s">
        <v>317</v>
      </c>
      <c r="I73" s="3622" t="s">
        <v>2065</v>
      </c>
      <c r="J73" s="3742" t="s">
        <v>1991</v>
      </c>
    </row>
    <row r="74" spans="1:10" x14ac:dyDescent="0.25">
      <c r="A74" s="2663" t="n">
        <v>16.032064128256515</v>
      </c>
      <c r="B74" s="2783" t="n">
        <v>68.1362725450902</v>
      </c>
      <c r="C74" s="2903" t="n">
        <v>15.83166332665331</v>
      </c>
      <c r="D74" s="3023" t="n">
        <v>15.8</v>
      </c>
      <c r="E74" s="3143" t="n">
        <v>68.0</v>
      </c>
      <c r="F74" s="3263" t="n">
        <v>16.0</v>
      </c>
      <c r="G74" s="3383" t="s">
        <v>2018</v>
      </c>
      <c r="H74" s="3503" t="s">
        <v>317</v>
      </c>
      <c r="I74" s="3623" t="s">
        <v>2065</v>
      </c>
      <c r="J74" s="3743" t="s">
        <v>1990</v>
      </c>
    </row>
    <row r="75" spans="1:10" x14ac:dyDescent="0.25">
      <c r="A75" s="2664" t="n">
        <v>15.2</v>
      </c>
      <c r="B75" s="2784" t="n">
        <v>69.8</v>
      </c>
      <c r="C75" s="2904" t="n">
        <v>15.0</v>
      </c>
      <c r="D75" s="3024" t="n">
        <v>15.0</v>
      </c>
      <c r="E75" s="3144" t="n">
        <v>69.8</v>
      </c>
      <c r="F75" s="3264" t="n">
        <v>15.2</v>
      </c>
      <c r="G75" s="3384" t="s">
        <v>2019</v>
      </c>
      <c r="H75" s="3504" t="s">
        <v>317</v>
      </c>
      <c r="I75" s="3624" t="s">
        <v>2065</v>
      </c>
      <c r="J75" s="3744" t="s">
        <v>1990</v>
      </c>
    </row>
    <row r="76" spans="1:10" x14ac:dyDescent="0.25">
      <c r="A76" s="2665" t="n">
        <v>8.273381294964029</v>
      </c>
      <c r="B76" s="2785" t="n">
        <v>17.98561151079137</v>
      </c>
      <c r="C76" s="2905" t="n">
        <v>73.7410071942446</v>
      </c>
      <c r="D76" s="3025" t="n">
        <v>73.8</v>
      </c>
      <c r="E76" s="3145" t="n">
        <v>18.0</v>
      </c>
      <c r="F76" s="3265" t="n">
        <v>8.28</v>
      </c>
      <c r="G76" s="3385" t="s">
        <v>2020</v>
      </c>
      <c r="H76" s="3505" t="s">
        <v>317</v>
      </c>
      <c r="I76" s="3625" t="s">
        <v>2065</v>
      </c>
      <c r="J76" s="3745" t="s">
        <v>1992</v>
      </c>
    </row>
    <row r="77" spans="1:10" x14ac:dyDescent="0.25">
      <c r="A77" s="2666" t="n">
        <v>19.807923169267706</v>
      </c>
      <c r="B77" s="2786" t="n">
        <v>72.02881152460984</v>
      </c>
      <c r="C77" s="2906" t="n">
        <v>8.16326530612245</v>
      </c>
      <c r="D77" s="3026" t="n">
        <v>8.16</v>
      </c>
      <c r="E77" s="3146" t="n">
        <v>72.0</v>
      </c>
      <c r="F77" s="3266" t="n">
        <v>19.8</v>
      </c>
      <c r="G77" s="3386" t="s">
        <v>2021</v>
      </c>
      <c r="H77" s="3506" t="s">
        <v>317</v>
      </c>
      <c r="I77" s="3626" t="s">
        <v>2065</v>
      </c>
      <c r="J77" s="3746" t="s">
        <v>1990</v>
      </c>
    </row>
    <row r="78" spans="1:10" x14ac:dyDescent="0.25">
      <c r="A78" s="2667" t="n">
        <v>3.393053748373536</v>
      </c>
      <c r="B78" s="2787" t="n">
        <v>7.326593934541087</v>
      </c>
      <c r="C78" s="2907" t="n">
        <v>89.28035231708537</v>
      </c>
      <c r="D78" s="3027" t="n">
        <v>89.2</v>
      </c>
      <c r="E78" s="3147" t="n">
        <v>7.32</v>
      </c>
      <c r="F78" s="3267" t="n">
        <v>3.39</v>
      </c>
      <c r="G78" s="3387" t="s">
        <v>2022</v>
      </c>
      <c r="H78" s="3507" t="s">
        <v>317</v>
      </c>
      <c r="I78" s="3627" t="s">
        <v>2065</v>
      </c>
      <c r="J78" s="3747" t="s">
        <v>1994</v>
      </c>
    </row>
    <row r="79" spans="1:10" x14ac:dyDescent="0.25">
      <c r="A79" s="2668" t="n">
        <v>13.340020060180542</v>
      </c>
      <c r="B79" s="2788" t="n">
        <v>64.69408224674022</v>
      </c>
      <c r="C79" s="2908" t="n">
        <v>21.965897693079235</v>
      </c>
      <c r="D79" s="3028" t="n">
        <v>21.9</v>
      </c>
      <c r="E79" s="3148" t="n">
        <v>64.5</v>
      </c>
      <c r="F79" s="3268" t="n">
        <v>13.3</v>
      </c>
      <c r="G79" s="3388" t="s">
        <v>2023</v>
      </c>
      <c r="H79" s="3508" t="s">
        <v>317</v>
      </c>
      <c r="I79" s="3628" t="s">
        <v>2065</v>
      </c>
      <c r="J79" s="3748" t="s">
        <v>1990</v>
      </c>
    </row>
    <row r="80" spans="1:10" x14ac:dyDescent="0.25">
      <c r="A80" s="2669" t="n">
        <v>22.55489021956088</v>
      </c>
      <c r="B80" s="2789" t="n">
        <v>34.83033932135728</v>
      </c>
      <c r="C80" s="2909" t="n">
        <v>42.61477045908184</v>
      </c>
      <c r="D80" s="3029" t="n">
        <v>42.7</v>
      </c>
      <c r="E80" s="3149" t="n">
        <v>34.9</v>
      </c>
      <c r="F80" s="3269" t="n">
        <v>22.6</v>
      </c>
      <c r="G80" s="3389" t="s">
        <v>2024</v>
      </c>
      <c r="H80" s="3509" t="s">
        <v>317</v>
      </c>
      <c r="I80" s="3629" t="s">
        <v>2065</v>
      </c>
      <c r="J80" s="3749" t="s">
        <v>1993</v>
      </c>
    </row>
    <row r="81" spans="1:10" x14ac:dyDescent="0.25">
      <c r="A81" s="2670" t="n">
        <v>27.678571428571427</v>
      </c>
      <c r="B81" s="2790" t="n">
        <v>38.789682539682545</v>
      </c>
      <c r="C81" s="2910" t="n">
        <v>33.53174603174603</v>
      </c>
      <c r="D81" s="3030" t="n">
        <v>33.8</v>
      </c>
      <c r="E81" s="3150" t="n">
        <v>39.1</v>
      </c>
      <c r="F81" s="3270" t="n">
        <v>27.9</v>
      </c>
      <c r="G81" s="3390" t="s">
        <v>2025</v>
      </c>
      <c r="H81" s="3510" t="s">
        <v>317</v>
      </c>
      <c r="I81" s="3630" t="s">
        <v>2065</v>
      </c>
      <c r="J81" s="3750" t="s">
        <v>1995</v>
      </c>
    </row>
    <row r="82" spans="1:10" x14ac:dyDescent="0.25">
      <c r="A82" s="2671" t="n">
        <v>3.689262147570486</v>
      </c>
      <c r="B82" s="2791" t="n">
        <v>8.028394321135773</v>
      </c>
      <c r="C82" s="2911" t="n">
        <v>88.28234353129373</v>
      </c>
      <c r="D82" s="3031" t="n">
        <v>88.3</v>
      </c>
      <c r="E82" s="3151" t="n">
        <v>8.03</v>
      </c>
      <c r="F82" s="3271" t="n">
        <v>3.69</v>
      </c>
      <c r="G82" s="3391" t="s">
        <v>2026</v>
      </c>
      <c r="H82" s="3511" t="s">
        <v>317</v>
      </c>
      <c r="I82" s="3631" t="s">
        <v>2065</v>
      </c>
      <c r="J82" s="3751" t="s">
        <v>1994</v>
      </c>
    </row>
    <row r="83" spans="1:10" x14ac:dyDescent="0.25">
      <c r="A83" s="2672" t="n">
        <v>2.02332303398784</v>
      </c>
      <c r="B83" s="2792" t="n">
        <v>1.5947373666899234</v>
      </c>
      <c r="C83" s="2912" t="n">
        <v>96.38193959932225</v>
      </c>
      <c r="D83" s="3032" t="n">
        <v>96.7</v>
      </c>
      <c r="E83" s="3152" t="n">
        <v>1.6</v>
      </c>
      <c r="F83" s="3272" t="n">
        <v>2.03</v>
      </c>
      <c r="G83" s="3392" t="s">
        <v>2027</v>
      </c>
      <c r="H83" s="3512" t="s">
        <v>317</v>
      </c>
      <c r="I83" s="3632" t="s">
        <v>2065</v>
      </c>
      <c r="J83" s="3752" t="s">
        <v>1994</v>
      </c>
    </row>
    <row r="84" spans="1:10" x14ac:dyDescent="0.25">
      <c r="A84" s="2673" t="n">
        <v>2.5</v>
      </c>
      <c r="B84" s="2793" t="n">
        <v>10.3</v>
      </c>
      <c r="C84" s="2913" t="n">
        <v>87.2</v>
      </c>
      <c r="D84" s="3033" t="n">
        <v>87.2</v>
      </c>
      <c r="E84" s="3153" t="n">
        <v>10.3</v>
      </c>
      <c r="F84" s="3273" t="n">
        <v>2.5</v>
      </c>
      <c r="G84" s="3393" t="s">
        <v>2028</v>
      </c>
      <c r="H84" s="3513" t="s">
        <v>317</v>
      </c>
      <c r="I84" s="3633" t="s">
        <v>2065</v>
      </c>
      <c r="J84" s="3753" t="s">
        <v>1994</v>
      </c>
    </row>
    <row r="85" spans="1:10" x14ac:dyDescent="0.25">
      <c r="A85" s="2674" t="n">
        <v>16.666666666666664</v>
      </c>
      <c r="B85" s="2794" t="n">
        <v>34.131736526946106</v>
      </c>
      <c r="C85" s="2914" t="n">
        <v>49.20159680638722</v>
      </c>
      <c r="D85" s="3034" t="n">
        <v>49.3</v>
      </c>
      <c r="E85" s="3154" t="n">
        <v>34.2</v>
      </c>
      <c r="F85" s="3274" t="n">
        <v>16.7</v>
      </c>
      <c r="G85" s="3394" t="s">
        <v>2029</v>
      </c>
      <c r="H85" s="3514" t="s">
        <v>317</v>
      </c>
      <c r="I85" s="3634" t="s">
        <v>2065</v>
      </c>
      <c r="J85" s="3754" t="s">
        <v>1993</v>
      </c>
    </row>
    <row r="86" spans="1:10" x14ac:dyDescent="0.25">
      <c r="A86" s="2675" t="n">
        <v>18.94630192502533</v>
      </c>
      <c r="B86" s="2795" t="n">
        <v>36.372847011144884</v>
      </c>
      <c r="C86" s="2915" t="n">
        <v>44.68085106382979</v>
      </c>
      <c r="D86" s="3035" t="n">
        <v>44.1</v>
      </c>
      <c r="E86" s="3155" t="n">
        <v>35.9</v>
      </c>
      <c r="F86" s="3275" t="n">
        <v>18.7</v>
      </c>
      <c r="G86" s="3395" t="s">
        <v>2030</v>
      </c>
      <c r="H86" s="3515" t="s">
        <v>317</v>
      </c>
      <c r="I86" s="3635" t="s">
        <v>2065</v>
      </c>
      <c r="J86" s="3755" t="s">
        <v>1993</v>
      </c>
    </row>
    <row r="87" spans="1:10" x14ac:dyDescent="0.25">
      <c r="A87" s="2676" t="n">
        <v>21.479229989868287</v>
      </c>
      <c r="B87" s="2796" t="n">
        <v>10.131712259371835</v>
      </c>
      <c r="C87" s="2916" t="n">
        <v>68.38905775075989</v>
      </c>
      <c r="D87" s="3036" t="n">
        <v>67.5</v>
      </c>
      <c r="E87" s="3156" t="n">
        <v>10.0</v>
      </c>
      <c r="F87" s="3276" t="n">
        <v>21.2</v>
      </c>
      <c r="G87" s="3396" t="s">
        <v>2031</v>
      </c>
      <c r="H87" s="3516" t="s">
        <v>317</v>
      </c>
      <c r="I87" s="3636" t="s">
        <v>2065</v>
      </c>
      <c r="J87" s="3756" t="s">
        <v>1996</v>
      </c>
    </row>
    <row r="88" spans="1:10" x14ac:dyDescent="0.25">
      <c r="A88" s="2677" t="n">
        <v>50.2</v>
      </c>
      <c r="B88" s="2797" t="n">
        <v>37.3</v>
      </c>
      <c r="C88" s="2917" t="n">
        <v>12.5</v>
      </c>
      <c r="D88" s="3037" t="n">
        <v>12.5</v>
      </c>
      <c r="E88" s="3157" t="n">
        <v>37.3</v>
      </c>
      <c r="F88" s="3277" t="n">
        <v>50.2</v>
      </c>
      <c r="G88" s="3397" t="s">
        <v>2032</v>
      </c>
      <c r="H88" s="3517" t="s">
        <v>317</v>
      </c>
      <c r="I88" s="3637" t="s">
        <v>2065</v>
      </c>
      <c r="J88" s="3757" t="s">
        <v>1997</v>
      </c>
    </row>
    <row r="89" spans="1:10" x14ac:dyDescent="0.25">
      <c r="A89" s="2678" t="n">
        <v>12.024048096192384</v>
      </c>
      <c r="B89" s="2798" t="n">
        <v>21.943887775551097</v>
      </c>
      <c r="C89" s="2918" t="n">
        <v>66.03206412825651</v>
      </c>
      <c r="D89" s="3038" t="n">
        <v>65.9</v>
      </c>
      <c r="E89" s="3158" t="n">
        <v>21.9</v>
      </c>
      <c r="F89" s="3278" t="n">
        <v>12.0</v>
      </c>
      <c r="G89" s="3398" t="s">
        <v>2033</v>
      </c>
      <c r="H89" s="3518" t="s">
        <v>317</v>
      </c>
      <c r="I89" s="3638" t="s">
        <v>2065</v>
      </c>
      <c r="J89" s="3758" t="s">
        <v>1992</v>
      </c>
    </row>
    <row r="90" spans="1:10" x14ac:dyDescent="0.25">
      <c r="A90" s="2679" t="n">
        <v>7.743163377742163</v>
      </c>
      <c r="B90" s="2799" t="n">
        <v>20.134228187919465</v>
      </c>
      <c r="C90" s="2919" t="n">
        <v>72.12260843433839</v>
      </c>
      <c r="D90" s="3039" t="n">
        <v>72.0</v>
      </c>
      <c r="E90" s="3159" t="n">
        <v>20.1</v>
      </c>
      <c r="F90" s="3279" t="n">
        <v>7.73</v>
      </c>
      <c r="G90" s="3399" t="s">
        <v>2034</v>
      </c>
      <c r="H90" s="3519" t="s">
        <v>317</v>
      </c>
      <c r="I90" s="3639" t="s">
        <v>2065</v>
      </c>
      <c r="J90" s="3759" t="s">
        <v>1992</v>
      </c>
    </row>
    <row r="91" spans="1:10" x14ac:dyDescent="0.25">
      <c r="A91" s="2680" t="n">
        <v>13.39031339031339</v>
      </c>
      <c r="B91" s="2800" t="n">
        <v>32.478632478632484</v>
      </c>
      <c r="C91" s="2920" t="n">
        <v>54.13105413105413</v>
      </c>
      <c r="D91" s="3040" t="n">
        <v>57.0</v>
      </c>
      <c r="E91" s="3160" t="n">
        <v>34.2</v>
      </c>
      <c r="F91" s="3280" t="n">
        <v>14.1</v>
      </c>
      <c r="G91" s="3400" t="s">
        <v>2035</v>
      </c>
      <c r="H91" s="3520" t="s">
        <v>317</v>
      </c>
      <c r="I91" s="3640" t="s">
        <v>2065</v>
      </c>
      <c r="J91" s="3760" t="s">
        <v>1992</v>
      </c>
    </row>
    <row r="92" spans="1:10" x14ac:dyDescent="0.25">
      <c r="A92" s="2681" t="n">
        <v>5.544554455445544</v>
      </c>
      <c r="B92" s="2801" t="n">
        <v>5.544554455445544</v>
      </c>
      <c r="C92" s="2921" t="n">
        <v>88.9108910891089</v>
      </c>
      <c r="D92" s="3041" t="n">
        <v>89.8</v>
      </c>
      <c r="E92" s="3161" t="n">
        <v>5.6</v>
      </c>
      <c r="F92" s="3281" t="n">
        <v>5.6</v>
      </c>
      <c r="G92" s="3401" t="s">
        <v>2036</v>
      </c>
      <c r="H92" s="3521" t="s">
        <v>317</v>
      </c>
      <c r="I92" s="3641" t="s">
        <v>2065</v>
      </c>
      <c r="J92" s="3761" t="s">
        <v>1994</v>
      </c>
    </row>
    <row r="93" spans="1:10" x14ac:dyDescent="0.25">
      <c r="A93" s="2682" t="n">
        <v>47.82187802516941</v>
      </c>
      <c r="B93" s="2802" t="n">
        <v>30.977734753146176</v>
      </c>
      <c r="C93" s="2922" t="n">
        <v>21.200387221684412</v>
      </c>
      <c r="D93" s="3042" t="n">
        <v>21.9</v>
      </c>
      <c r="E93" s="3162" t="n">
        <v>32.0</v>
      </c>
      <c r="F93" s="3282" t="n">
        <v>49.4</v>
      </c>
      <c r="G93" s="3402" t="s">
        <v>2037</v>
      </c>
      <c r="H93" s="3522" t="s">
        <v>317</v>
      </c>
      <c r="I93" s="3642" t="s">
        <v>2065</v>
      </c>
      <c r="J93" s="3762" t="s">
        <v>1997</v>
      </c>
    </row>
    <row r="94" spans="1:10" x14ac:dyDescent="0.25">
      <c r="A94" s="2683" t="n">
        <v>49.3</v>
      </c>
      <c r="B94" s="2803" t="n">
        <v>31.8</v>
      </c>
      <c r="C94" s="2923" t="n">
        <v>18.9</v>
      </c>
      <c r="D94" s="3043" t="n">
        <v>18.9</v>
      </c>
      <c r="E94" s="3163" t="n">
        <v>31.8</v>
      </c>
      <c r="F94" s="3283" t="n">
        <v>49.3</v>
      </c>
      <c r="G94" s="3403" t="s">
        <v>2038</v>
      </c>
      <c r="H94" s="3523" t="s">
        <v>317</v>
      </c>
      <c r="I94" s="3643" t="s">
        <v>2065</v>
      </c>
      <c r="J94" s="3763" t="s">
        <v>1997</v>
      </c>
    </row>
    <row r="95" spans="1:10" x14ac:dyDescent="0.25">
      <c r="A95" s="2684" t="n">
        <v>50.82125603864734</v>
      </c>
      <c r="B95" s="2804" t="n">
        <v>31.884057971014492</v>
      </c>
      <c r="C95" s="2924" t="n">
        <v>17.294685990338163</v>
      </c>
      <c r="D95" s="3044" t="n">
        <v>17.9</v>
      </c>
      <c r="E95" s="3164" t="n">
        <v>33.0</v>
      </c>
      <c r="F95" s="3284" t="n">
        <v>52.6</v>
      </c>
      <c r="G95" s="3404" t="s">
        <v>2039</v>
      </c>
      <c r="H95" s="3524" t="s">
        <v>317</v>
      </c>
      <c r="I95" s="3644" t="s">
        <v>2065</v>
      </c>
      <c r="J95" s="3764" t="s">
        <v>1997</v>
      </c>
    </row>
    <row r="96" spans="1:10" x14ac:dyDescent="0.25">
      <c r="A96" s="2685" t="n">
        <v>26.156941649899395</v>
      </c>
      <c r="B96" s="2805" t="n">
        <v>18.41046277665996</v>
      </c>
      <c r="C96" s="2925" t="n">
        <v>55.43259557344064</v>
      </c>
      <c r="D96" s="3045" t="n">
        <v>55.1</v>
      </c>
      <c r="E96" s="3165" t="n">
        <v>18.3</v>
      </c>
      <c r="F96" s="3285" t="n">
        <v>26.0</v>
      </c>
      <c r="G96" s="3405" t="s">
        <v>2040</v>
      </c>
      <c r="H96" s="3525" t="s">
        <v>317</v>
      </c>
      <c r="I96" s="3645" t="s">
        <v>2065</v>
      </c>
      <c r="J96" s="3765" t="s">
        <v>1996</v>
      </c>
    </row>
    <row r="97" spans="1:10" x14ac:dyDescent="0.25">
      <c r="A97" s="2686" t="n">
        <v>30.694980694980696</v>
      </c>
      <c r="B97" s="2806" t="n">
        <v>55.11583011583012</v>
      </c>
      <c r="C97" s="2926" t="n">
        <v>14.18918918918919</v>
      </c>
      <c r="D97" s="3046" t="n">
        <v>14.7</v>
      </c>
      <c r="E97" s="3166" t="n">
        <v>57.1</v>
      </c>
      <c r="F97" s="3286" t="n">
        <v>31.8</v>
      </c>
      <c r="G97" s="3406" t="s">
        <v>2041</v>
      </c>
      <c r="H97" s="3526" t="s">
        <v>317</v>
      </c>
      <c r="I97" s="3646" t="s">
        <v>2065</v>
      </c>
      <c r="J97" s="3766" t="s">
        <v>1998</v>
      </c>
    </row>
    <row r="98" spans="1:10" x14ac:dyDescent="0.25">
      <c r="A98" s="2687" t="n">
        <v>11.0</v>
      </c>
      <c r="B98" s="2807" t="n">
        <v>7.0</v>
      </c>
      <c r="C98" s="2927" t="n">
        <v>82.0</v>
      </c>
      <c r="D98" s="3047" t="n">
        <v>82.0</v>
      </c>
      <c r="E98" s="3167" t="n">
        <v>7.0</v>
      </c>
      <c r="F98" s="3287" t="n">
        <v>11.0</v>
      </c>
      <c r="G98" s="3407" t="s">
        <v>2042</v>
      </c>
      <c r="H98" s="3527" t="s">
        <v>317</v>
      </c>
      <c r="I98" s="3647" t="s">
        <v>2065</v>
      </c>
      <c r="J98" s="3767" t="s">
        <v>1991</v>
      </c>
    </row>
    <row r="99" spans="1:10" x14ac:dyDescent="0.25">
      <c r="A99" s="2688" t="n">
        <v>34.64870067372473</v>
      </c>
      <c r="B99" s="2808" t="n">
        <v>25.98652550529355</v>
      </c>
      <c r="C99" s="2928" t="n">
        <v>39.36477382098171</v>
      </c>
      <c r="D99" s="3048" t="n">
        <v>40.9</v>
      </c>
      <c r="E99" s="3168" t="n">
        <v>27.0</v>
      </c>
      <c r="F99" s="3288" t="n">
        <v>36.0</v>
      </c>
      <c r="G99" s="3408" t="s">
        <v>2043</v>
      </c>
      <c r="H99" s="3528" t="s">
        <v>317</v>
      </c>
      <c r="I99" s="3648" t="s">
        <v>2065</v>
      </c>
      <c r="J99" s="3768" t="s">
        <v>1995</v>
      </c>
    </row>
    <row r="100" spans="1:10" x14ac:dyDescent="0.25">
      <c r="A100" s="2689" t="n">
        <v>37.27865796831314</v>
      </c>
      <c r="B100" s="2809" t="n">
        <v>44.734389561975775</v>
      </c>
      <c r="C100" s="2929" t="n">
        <v>17.986952469711092</v>
      </c>
      <c r="D100" s="3049" t="n">
        <v>19.3</v>
      </c>
      <c r="E100" s="3169" t="n">
        <v>48.0</v>
      </c>
      <c r="F100" s="3289" t="n">
        <v>40.0</v>
      </c>
      <c r="G100" s="3409" t="s">
        <v>2044</v>
      </c>
      <c r="H100" s="3529" t="s">
        <v>317</v>
      </c>
      <c r="I100" s="3649" t="s">
        <v>2065</v>
      </c>
      <c r="J100" s="3769" t="s">
        <v>1998</v>
      </c>
    </row>
    <row r="101" spans="1:10" x14ac:dyDescent="0.25">
      <c r="A101" s="2690" t="n">
        <v>31.45491803278689</v>
      </c>
      <c r="B101" s="2810" t="n">
        <v>31.659836065573774</v>
      </c>
      <c r="C101" s="2930" t="n">
        <v>36.88524590163935</v>
      </c>
      <c r="D101" s="3050" t="n">
        <v>36.0</v>
      </c>
      <c r="E101" s="3170" t="n">
        <v>30.9</v>
      </c>
      <c r="F101" s="3290" t="n">
        <v>30.7</v>
      </c>
      <c r="G101" s="3410" t="s">
        <v>2045</v>
      </c>
      <c r="H101" s="3530" t="s">
        <v>317</v>
      </c>
      <c r="I101" s="3650" t="s">
        <v>2065</v>
      </c>
      <c r="J101" s="3770" t="s">
        <v>1995</v>
      </c>
    </row>
    <row r="102" spans="1:10" x14ac:dyDescent="0.25">
      <c r="A102" s="2691" t="n">
        <v>36.66666666666667</v>
      </c>
      <c r="B102" s="2811" t="n">
        <v>59.16666666666667</v>
      </c>
      <c r="C102" s="2931" t="n">
        <v>4.166666666666667</v>
      </c>
      <c r="D102" s="3051" t="n">
        <v>4.0</v>
      </c>
      <c r="E102" s="3171" t="n">
        <v>56.8</v>
      </c>
      <c r="F102" s="3291" t="n">
        <v>35.2</v>
      </c>
      <c r="G102" s="3411" t="s">
        <v>2046</v>
      </c>
      <c r="H102" s="3531" t="s">
        <v>317</v>
      </c>
      <c r="I102" s="3651" t="s">
        <v>2065</v>
      </c>
      <c r="J102" s="3771" t="s">
        <v>1998</v>
      </c>
    </row>
    <row r="103" spans="1:10" x14ac:dyDescent="0.25">
      <c r="A103" s="2692" t="n">
        <v>31.609775802868104</v>
      </c>
      <c r="B103" s="2812" t="n">
        <v>65.03736618864875</v>
      </c>
      <c r="C103" s="2932" t="n">
        <v>3.352858008483134</v>
      </c>
      <c r="D103" s="3052" t="n">
        <v>3.32</v>
      </c>
      <c r="E103" s="3172" t="n">
        <v>64.4</v>
      </c>
      <c r="F103" s="3292" t="n">
        <v>31.3</v>
      </c>
      <c r="G103" s="3412" t="s">
        <v>2047</v>
      </c>
      <c r="H103" s="3532" t="s">
        <v>317</v>
      </c>
      <c r="I103" s="3652" t="s">
        <v>2065</v>
      </c>
      <c r="J103" s="3772" t="s">
        <v>1998</v>
      </c>
    </row>
    <row r="104" spans="1:10" x14ac:dyDescent="0.25">
      <c r="A104" s="2693" t="n">
        <v>21.64328657314629</v>
      </c>
      <c r="B104" s="2813" t="n">
        <v>11.523046092184368</v>
      </c>
      <c r="C104" s="2933" t="n">
        <v>66.83366733466933</v>
      </c>
      <c r="D104" s="3053" t="n">
        <v>66.7</v>
      </c>
      <c r="E104" s="3173" t="n">
        <v>11.5</v>
      </c>
      <c r="F104" s="3293" t="n">
        <v>21.6</v>
      </c>
      <c r="G104" s="3413" t="s">
        <v>2048</v>
      </c>
      <c r="H104" s="3533" t="s">
        <v>317</v>
      </c>
      <c r="I104" s="3653" t="s">
        <v>2065</v>
      </c>
      <c r="J104" s="3773" t="s">
        <v>1996</v>
      </c>
    </row>
    <row r="105" spans="1:10" x14ac:dyDescent="0.25">
      <c r="A105" s="2694" t="n">
        <v>31.01807802093245</v>
      </c>
      <c r="B105" s="2814" t="n">
        <v>60.418648905804</v>
      </c>
      <c r="C105" s="2934" t="n">
        <v>8.56327307326356</v>
      </c>
      <c r="D105" s="3054" t="n">
        <v>9.0</v>
      </c>
      <c r="E105" s="3174" t="n">
        <v>63.5</v>
      </c>
      <c r="F105" s="3294" t="n">
        <v>32.6</v>
      </c>
      <c r="G105" s="3414" t="s">
        <v>2049</v>
      </c>
      <c r="H105" s="3534" t="s">
        <v>317</v>
      </c>
      <c r="I105" s="3654" t="s">
        <v>2065</v>
      </c>
      <c r="J105" s="3774" t="s">
        <v>1998</v>
      </c>
    </row>
    <row r="106" spans="1:10" x14ac:dyDescent="0.25">
      <c r="A106" s="2695" t="n">
        <v>26.886556721639177</v>
      </c>
      <c r="B106" s="2815" t="n">
        <v>66.46676661669166</v>
      </c>
      <c r="C106" s="2935" t="n">
        <v>6.646676661669166</v>
      </c>
      <c r="D106" s="3055" t="n">
        <v>6.65</v>
      </c>
      <c r="E106" s="3175" t="n">
        <v>66.5</v>
      </c>
      <c r="F106" s="3295" t="n">
        <v>26.9</v>
      </c>
      <c r="G106" s="3415" t="s">
        <v>2050</v>
      </c>
      <c r="H106" s="3535" t="s">
        <v>317</v>
      </c>
      <c r="I106" s="3655" t="s">
        <v>2065</v>
      </c>
      <c r="J106" s="3775" t="s">
        <v>1990</v>
      </c>
    </row>
    <row r="107" spans="1:10" x14ac:dyDescent="0.25">
      <c r="A107" s="2696" t="n">
        <v>3.598200899550225</v>
      </c>
      <c r="B107" s="2816" t="n">
        <v>7.446276861569215</v>
      </c>
      <c r="C107" s="2936" t="n">
        <v>88.95552223888056</v>
      </c>
      <c r="D107" s="3056" t="n">
        <v>89.0</v>
      </c>
      <c r="E107" s="3176" t="n">
        <v>7.45</v>
      </c>
      <c r="F107" s="3296" t="n">
        <v>3.6</v>
      </c>
      <c r="G107" s="3416" t="s">
        <v>2051</v>
      </c>
      <c r="H107" s="3536" t="s">
        <v>317</v>
      </c>
      <c r="I107" s="3656" t="s">
        <v>2065</v>
      </c>
      <c r="J107" s="3776" t="s">
        <v>1994</v>
      </c>
    </row>
    <row r="108" spans="1:10" x14ac:dyDescent="0.25">
      <c r="A108" s="2697" t="n">
        <v>32.54257907542579</v>
      </c>
      <c r="B108" s="2817" t="n">
        <v>65.08515815085158</v>
      </c>
      <c r="C108" s="2937" t="n">
        <v>2.3722627737226274</v>
      </c>
      <c r="D108" s="3057" t="n">
        <v>2.34</v>
      </c>
      <c r="E108" s="3177" t="n">
        <v>64.2</v>
      </c>
      <c r="F108" s="3297" t="n">
        <v>32.1</v>
      </c>
      <c r="G108" s="3417" t="s">
        <v>2052</v>
      </c>
      <c r="H108" s="3537" t="s">
        <v>317</v>
      </c>
      <c r="I108" s="3657" t="s">
        <v>2065</v>
      </c>
      <c r="J108" s="3777" t="s">
        <v>1998</v>
      </c>
    </row>
    <row r="109" spans="1:10" x14ac:dyDescent="0.25">
      <c r="A109" s="2698" t="n">
        <v>33.231675255021564</v>
      </c>
      <c r="B109" s="2818" t="n">
        <v>60.36386581133663</v>
      </c>
      <c r="C109" s="2938" t="n">
        <v>6.404458933641813</v>
      </c>
      <c r="D109" s="3058" t="n">
        <v>6.09</v>
      </c>
      <c r="E109" s="3178" t="n">
        <v>57.4</v>
      </c>
      <c r="F109" s="3298" t="n">
        <v>31.6</v>
      </c>
      <c r="G109" s="3418" t="s">
        <v>2053</v>
      </c>
      <c r="H109" s="3538" t="s">
        <v>317</v>
      </c>
      <c r="I109" s="3658" t="s">
        <v>2065</v>
      </c>
      <c r="J109" s="3778" t="s">
        <v>1998</v>
      </c>
    </row>
    <row r="110" spans="1:10" x14ac:dyDescent="0.25">
      <c r="A110" s="2699" t="n">
        <v>54.15415415415415</v>
      </c>
      <c r="B110" s="2819" t="n">
        <v>32.83283283283283</v>
      </c>
      <c r="C110" s="2939" t="n">
        <v>13.013013013013012</v>
      </c>
      <c r="D110" s="3059" t="n">
        <v>13.0</v>
      </c>
      <c r="E110" s="3179" t="n">
        <v>32.8</v>
      </c>
      <c r="F110" s="3299" t="n">
        <v>54.1</v>
      </c>
      <c r="G110" s="3419" t="s">
        <v>2054</v>
      </c>
      <c r="H110" s="3539" t="s">
        <v>317</v>
      </c>
      <c r="I110" s="3659" t="s">
        <v>2065</v>
      </c>
      <c r="J110" s="3779" t="s">
        <v>1997</v>
      </c>
    </row>
    <row r="111" spans="1:10" x14ac:dyDescent="0.25">
      <c r="A111" s="2700" t="n">
        <v>29.399585921325052</v>
      </c>
      <c r="B111" s="2820" t="n">
        <v>46.997929606625256</v>
      </c>
      <c r="C111" s="2940" t="n">
        <v>23.602484472049692</v>
      </c>
      <c r="D111" s="3060" t="n">
        <v>22.8</v>
      </c>
      <c r="E111" s="3180" t="n">
        <v>45.4</v>
      </c>
      <c r="F111" s="3300" t="n">
        <v>28.4</v>
      </c>
      <c r="G111" s="3420" t="s">
        <v>2055</v>
      </c>
      <c r="H111" s="3540" t="s">
        <v>317</v>
      </c>
      <c r="I111" s="3660" t="s">
        <v>2065</v>
      </c>
      <c r="J111" s="3780" t="s">
        <v>1995</v>
      </c>
    </row>
    <row r="112" spans="1:10" x14ac:dyDescent="0.25">
      <c r="A112" s="2701" t="n">
        <v>3.854038540385403</v>
      </c>
      <c r="B112" s="2821" t="n">
        <v>2.050020500205002</v>
      </c>
      <c r="C112" s="2941" t="n">
        <v>94.09594095940957</v>
      </c>
      <c r="D112" s="3061" t="n">
        <v>91.8</v>
      </c>
      <c r="E112" s="3181" t="n">
        <v>2.0</v>
      </c>
      <c r="F112" s="3301" t="n">
        <v>3.76</v>
      </c>
      <c r="G112" s="3421" t="s">
        <v>2056</v>
      </c>
      <c r="H112" s="3541" t="s">
        <v>317</v>
      </c>
      <c r="I112" s="3661" t="s">
        <v>2065</v>
      </c>
      <c r="J112" s="3781" t="s">
        <v>1994</v>
      </c>
    </row>
    <row r="113" spans="1:10" x14ac:dyDescent="0.25">
      <c r="A113" s="2702" t="n">
        <v>8.662994491737605</v>
      </c>
      <c r="B113" s="2822" t="n">
        <v>54.28142213319979</v>
      </c>
      <c r="C113" s="2942" t="n">
        <v>37.05558337506259</v>
      </c>
      <c r="D113" s="3062" t="n">
        <v>37.0</v>
      </c>
      <c r="E113" s="3182" t="n">
        <v>54.2</v>
      </c>
      <c r="F113" s="3302" t="n">
        <v>8.65</v>
      </c>
      <c r="G113" s="3422" t="s">
        <v>2009</v>
      </c>
      <c r="H113" s="3542" t="s">
        <v>317</v>
      </c>
      <c r="I113" s="3662" t="s">
        <v>2065</v>
      </c>
      <c r="J113" s="3782" t="s">
        <v>1990</v>
      </c>
    </row>
    <row r="114" spans="1:10" x14ac:dyDescent="0.25">
      <c r="A114" s="2703" t="n">
        <v>5.522682445759368</v>
      </c>
      <c r="B114" s="2823" t="n">
        <v>12.72189349112426</v>
      </c>
      <c r="C114" s="2943" t="n">
        <v>81.75542406311637</v>
      </c>
      <c r="D114" s="3063" t="n">
        <v>82.9</v>
      </c>
      <c r="E114" s="3183" t="n">
        <v>12.9</v>
      </c>
      <c r="F114" s="3303" t="n">
        <v>5.6</v>
      </c>
      <c r="G114" s="3423" t="s">
        <v>2010</v>
      </c>
      <c r="H114" s="3543" t="s">
        <v>317</v>
      </c>
      <c r="I114" s="3663" t="s">
        <v>2065</v>
      </c>
      <c r="J114" s="3783" t="s">
        <v>1991</v>
      </c>
    </row>
    <row r="115" spans="1:10" x14ac:dyDescent="0.25">
      <c r="A115" s="2704" t="n">
        <v>4.209579042095791</v>
      </c>
      <c r="B115" s="2824" t="n">
        <v>17.498250174982502</v>
      </c>
      <c r="C115" s="2944" t="n">
        <v>78.29217078292172</v>
      </c>
      <c r="D115" s="3064" t="n">
        <v>78.3</v>
      </c>
      <c r="E115" s="3184" t="n">
        <v>17.5</v>
      </c>
      <c r="F115" s="3304" t="n">
        <v>4.21</v>
      </c>
      <c r="G115" s="3424" t="s">
        <v>2011</v>
      </c>
      <c r="H115" s="3544" t="s">
        <v>317</v>
      </c>
      <c r="I115" s="3664" t="s">
        <v>2065</v>
      </c>
      <c r="J115" s="3784" t="s">
        <v>1991</v>
      </c>
    </row>
    <row r="116" spans="1:10" x14ac:dyDescent="0.25">
      <c r="A116" s="2705" t="n">
        <v>11.84738955823293</v>
      </c>
      <c r="B116" s="2825" t="n">
        <v>33.23293172690762</v>
      </c>
      <c r="C116" s="2945" t="n">
        <v>54.91967871485943</v>
      </c>
      <c r="D116" s="3065" t="n">
        <v>54.7</v>
      </c>
      <c r="E116" s="3185" t="n">
        <v>33.1</v>
      </c>
      <c r="F116" s="3305" t="n">
        <v>11.8</v>
      </c>
      <c r="G116" s="3425" t="s">
        <v>2012</v>
      </c>
      <c r="H116" s="3545" t="s">
        <v>317</v>
      </c>
      <c r="I116" s="3665" t="s">
        <v>2065</v>
      </c>
      <c r="J116" s="3785" t="s">
        <v>1992</v>
      </c>
    </row>
    <row r="117" spans="1:10" x14ac:dyDescent="0.25">
      <c r="A117" s="2706" t="n">
        <v>16.70103092783505</v>
      </c>
      <c r="B117" s="2826" t="n">
        <v>31.64948453608247</v>
      </c>
      <c r="C117" s="2946" t="n">
        <v>51.64948453608247</v>
      </c>
      <c r="D117" s="3066" t="n">
        <v>50.1</v>
      </c>
      <c r="E117" s="3186" t="n">
        <v>30.7</v>
      </c>
      <c r="F117" s="3306" t="n">
        <v>16.2</v>
      </c>
      <c r="G117" s="3426" t="s">
        <v>2013</v>
      </c>
      <c r="H117" s="3546" t="s">
        <v>317</v>
      </c>
      <c r="I117" s="3666" t="s">
        <v>2065</v>
      </c>
      <c r="J117" s="3786" t="s">
        <v>1993</v>
      </c>
    </row>
    <row r="118" spans="1:10" x14ac:dyDescent="0.25">
      <c r="A118" s="2707" t="n">
        <v>48.68292682926829</v>
      </c>
      <c r="B118" s="2827" t="n">
        <v>32.19512195121951</v>
      </c>
      <c r="C118" s="2947" t="n">
        <v>19.121951219512194</v>
      </c>
      <c r="D118" s="3067" t="n">
        <v>19.6</v>
      </c>
      <c r="E118" s="3187" t="n">
        <v>33.0</v>
      </c>
      <c r="F118" s="3307" t="n">
        <v>49.9</v>
      </c>
      <c r="G118" s="3427" t="s">
        <v>2058</v>
      </c>
      <c r="H118" s="3547" t="s">
        <v>317</v>
      </c>
      <c r="I118" s="3667" t="s">
        <v>2065</v>
      </c>
      <c r="J118" s="3787" t="s">
        <v>1997</v>
      </c>
    </row>
    <row r="119" spans="1:10" x14ac:dyDescent="0.25">
      <c r="A119" s="2708" t="n">
        <v>31.573604060913706</v>
      </c>
      <c r="B119" s="2828" t="n">
        <v>18.071065989847714</v>
      </c>
      <c r="C119" s="2948" t="n">
        <v>50.35532994923858</v>
      </c>
      <c r="D119" s="3068" t="n">
        <v>49.6</v>
      </c>
      <c r="E119" s="3188" t="n">
        <v>17.8</v>
      </c>
      <c r="F119" s="3308" t="n">
        <v>31.1</v>
      </c>
      <c r="G119" s="3428" t="s">
        <v>1947</v>
      </c>
      <c r="H119" s="3548" t="s">
        <v>317</v>
      </c>
      <c r="I119" s="3668" t="s">
        <v>2064</v>
      </c>
      <c r="J119" s="3788" t="s">
        <v>1996</v>
      </c>
    </row>
    <row r="120" spans="1:10" x14ac:dyDescent="0.25">
      <c r="A120" s="2709" t="n">
        <v>31.36272545090181</v>
      </c>
      <c r="B120" s="2829" t="n">
        <v>18.537074148296597</v>
      </c>
      <c r="C120" s="2949" t="n">
        <v>50.10020040080161</v>
      </c>
      <c r="D120" s="3069" t="n">
        <v>50.0</v>
      </c>
      <c r="E120" s="3189" t="n">
        <v>18.5</v>
      </c>
      <c r="F120" s="3309" t="n">
        <v>31.3</v>
      </c>
      <c r="G120" s="3429" t="s">
        <v>1958</v>
      </c>
      <c r="H120" s="3549" t="s">
        <v>317</v>
      </c>
      <c r="I120" s="3669" t="s">
        <v>2064</v>
      </c>
      <c r="J120" s="3789" t="s">
        <v>1996</v>
      </c>
    </row>
    <row r="121" spans="1:10" x14ac:dyDescent="0.25">
      <c r="A121" s="2710" t="n">
        <v>45.27363184079602</v>
      </c>
      <c r="B121" s="2830" t="n">
        <v>21.890547263681594</v>
      </c>
      <c r="C121" s="2950" t="n">
        <v>32.83582089552239</v>
      </c>
      <c r="D121" s="3070" t="n">
        <v>33.0</v>
      </c>
      <c r="E121" s="3190" t="n">
        <v>22.0</v>
      </c>
      <c r="F121" s="3310" t="n">
        <v>45.5</v>
      </c>
      <c r="G121" s="3430" t="s">
        <v>1978</v>
      </c>
      <c r="H121" s="3550" t="s">
        <v>317</v>
      </c>
      <c r="I121" s="3670" t="s">
        <v>2064</v>
      </c>
      <c r="J121" s="3790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2064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2064</v>
      </c>
      <c r="J123" s="1" t="s">
        <v>1997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1"/>
  <sheetViews>
    <sheetView tabSelected="1" topLeftCell="A20" workbookViewId="0">
      <selection activeCell="O42" sqref="O42"/>
    </sheetView>
  </sheetViews>
  <sheetFormatPr defaultRowHeight="15" x14ac:dyDescent="0.25"/>
  <cols>
    <col min="1" max="3" bestFit="true" customWidth="true" style="443" width="12.0" collapsed="false"/>
    <col min="4" max="4" bestFit="true" customWidth="true" style="443" width="6.0" collapsed="false"/>
    <col min="5" max="5" bestFit="true" customWidth="true" style="443" width="5.0" collapsed="false"/>
    <col min="6" max="6" bestFit="true" customWidth="true" style="443" width="5.28515625" collapsed="false"/>
    <col min="7" max="7" bestFit="true" customWidth="true" style="443" width="11.7109375" collapsed="false"/>
    <col min="8" max="8" bestFit="true" customWidth="true" style="443" width="7.7109375" collapsed="false"/>
    <col min="9" max="9" bestFit="true" customWidth="true" style="443" width="11.7109375" collapsed="false"/>
    <col min="10" max="10" bestFit="true" customWidth="true" style="443" width="12.28515625" collapsed="false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2064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2064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2064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2064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2064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2064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2064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2064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2064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2064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2064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2064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2064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2064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2064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2064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2064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2064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2064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2064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2064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2064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2064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2064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2064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2064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2064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2064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2064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2064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2064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2064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2064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2064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2064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2064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2064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2064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2064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2064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2064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2064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2064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2064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2064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2064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2064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2064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2064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2064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2064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2064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2064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2058</v>
      </c>
      <c r="H55" s="1" t="s">
        <v>317</v>
      </c>
      <c r="I55" s="1" t="s">
        <v>2064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2059</v>
      </c>
      <c r="H56" s="1" t="s">
        <v>317</v>
      </c>
      <c r="I56" s="1" t="s">
        <v>2064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2060</v>
      </c>
      <c r="H57" s="1" t="s">
        <v>317</v>
      </c>
      <c r="I57" s="1" t="s">
        <v>2064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2061</v>
      </c>
      <c r="H58" s="1" t="s">
        <v>317</v>
      </c>
      <c r="I58" s="1" t="s">
        <v>2064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2064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2064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2064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2064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2062</v>
      </c>
      <c r="H63" s="1" t="s">
        <v>317</v>
      </c>
      <c r="I63" s="1" t="s">
        <v>2064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2063</v>
      </c>
      <c r="H64" s="1" t="s">
        <v>317</v>
      </c>
      <c r="I64" s="1" t="s">
        <v>2064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2065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2065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2065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2065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2065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2065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2065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2065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2065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2065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2065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2065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2065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2065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2065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2065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2065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2065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2065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2065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2065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2065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2065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2065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2065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2065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2065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2065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2065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2065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2065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2065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2065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2065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2065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2065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2065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2065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2065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2065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2065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2065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2065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2065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2065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2065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2065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2065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2065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2065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2065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2065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2065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2058</v>
      </c>
      <c r="H118" s="1" t="s">
        <v>317</v>
      </c>
      <c r="I118" s="1" t="s">
        <v>2065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2064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2064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2064</v>
      </c>
      <c r="J121" s="1" t="s">
        <v>1997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2"/>
  <sheetViews>
    <sheetView workbookViewId="0">
      <pane activePane="bottomLeft" state="frozen" topLeftCell="A12" ySplit="2"/>
      <selection activeCell="C1" pane="bottomLeft" sqref="C1:C1048576"/>
    </sheetView>
  </sheetViews>
  <sheetFormatPr defaultColWidth="9.140625" defaultRowHeight="15" x14ac:dyDescent="0.25"/>
  <cols>
    <col min="1" max="1" style="441" width="9.140625" collapsed="false"/>
    <col min="2" max="2" customWidth="true" style="441" width="15.28515625" collapsed="false"/>
    <col min="3" max="3" bestFit="true" customWidth="true" style="441" width="16.7109375" collapsed="false"/>
    <col min="4" max="4" bestFit="true" customWidth="true" style="441" width="12.140625" collapsed="false"/>
    <col min="5" max="5" bestFit="true" customWidth="true" style="441" width="12.0" collapsed="false"/>
    <col min="6" max="16384" style="441" width="9.140625" collapsed="false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18"/>
  <sheetViews>
    <sheetView workbookViewId="0">
      <pane activePane="bottomLeft" state="frozen" topLeftCell="A52" ySplit="2"/>
      <selection activeCell="C14" pane="bottomLeft" sqref="C14:F82"/>
    </sheetView>
  </sheetViews>
  <sheetFormatPr defaultColWidth="9.140625" defaultRowHeight="15" x14ac:dyDescent="0.25"/>
  <cols>
    <col min="1" max="1" style="441" width="9.140625" collapsed="false"/>
    <col min="2" max="2" customWidth="true" style="441" width="15.28515625" collapsed="false"/>
    <col min="3" max="3" bestFit="true" customWidth="true" style="441" width="22.5703125" collapsed="false"/>
    <col min="4" max="4" bestFit="true" customWidth="true" style="441" width="16.7109375" collapsed="false"/>
    <col min="5" max="5" bestFit="true" customWidth="true" style="441" width="12.140625" collapsed="false"/>
    <col min="6" max="6" bestFit="true" customWidth="true" style="441" width="12.0" collapsed="false"/>
    <col min="7" max="16384" style="441" width="9.140625" collapsed="false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ref="C4:C34" si="0" t="shared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si="0" t="shared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si="0" t="shared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si="0" t="shared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si="0" t="shared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si="0" t="shared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si="0" t="shared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si="0" t="shared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si="0" t="shared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si="0" t="shared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si="0" t="shared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si="0" t="shared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si="0" t="shared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si="0" t="shared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si="0" t="shared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si="0" t="shared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si="0" t="shared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si="0" t="shared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si="0" t="shared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si="0" t="shared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si="0" t="shared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si="0" t="shared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si="0" t="shared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si="0" t="shared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ref="C36:C82" si="1" t="shared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si="1" t="shared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si="1" t="shared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si="1" t="shared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si="1" t="shared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si="1" t="shared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si="1" t="shared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si="1" t="shared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si="1" t="shared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si="1" t="shared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si="1" t="shared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si="1" t="shared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si="1" t="shared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si="1" t="shared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si="1" t="shared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si="1" t="shared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si="1" t="shared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si="1" t="shared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si="1" t="shared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si="1" t="shared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si="1" t="shared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si="1" t="shared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si="1" t="shared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si="1" t="shared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si="1" t="shared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si="1" t="shared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si="1" t="shared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si="1" t="shared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si="1" t="shared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si="1" t="shared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si="1" t="shared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si="1" t="shared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ref="C86:C118" si="2" t="shared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si="2" t="shared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si="2" t="shared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si="2" t="shared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si="2" t="shared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si="2" t="shared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si="2" t="shared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si="2" t="shared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si="2" t="shared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si="2" t="shared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si="2" t="shared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si="2" t="shared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si="2" t="shared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si="2" t="shared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si="2" t="shared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si="2" t="shared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si="2" t="shared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si="2" t="shared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si="2" t="shared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si="2" t="shared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si="2" t="shared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si="2" t="shared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si="2" t="shared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si="2" t="shared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si="2" t="shared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si="2" t="shared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si="2" t="shared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si="2" t="shared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si="2" t="shared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si="2" t="shared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si="2" t="shared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si="2" t="shared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si="2" t="shared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1"/>
  <sheetViews>
    <sheetView topLeftCell="A94" workbookViewId="0">
      <selection activeCell="D111" sqref="A3:D111"/>
    </sheetView>
  </sheetViews>
  <sheetFormatPr defaultRowHeight="15" x14ac:dyDescent="0.25"/>
  <cols>
    <col min="1" max="1" bestFit="true" customWidth="true" style="443" width="20.85546875" collapsed="false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ht="45" r="2" spans="1:4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0"/>
  <sheetViews>
    <sheetView topLeftCell="A73" workbookViewId="0">
      <selection activeCell="K20" sqref="K20"/>
    </sheetView>
  </sheetViews>
  <sheetFormatPr defaultRowHeight="15" x14ac:dyDescent="0.25"/>
  <cols>
    <col min="1" max="1" style="443" width="9.140625" collapsed="false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ht="45" r="2" spans="1:7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ht="45" r="15" spans="1:7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ht="45" r="28" spans="1:7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ht="45" r="41" spans="1:7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ht="45" r="54" spans="1:7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ht="45" r="67" spans="1:7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ht="45" r="80" spans="1:7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ht="45" r="93" spans="1:7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ht="45" r="106" spans="1:7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ht="45" r="119" spans="1:7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ht="45" r="132" spans="1:7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ht="45" r="145" spans="1:7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ht="45" r="158" spans="1:7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ht="45" r="171" spans="1:7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ht="45" r="184" spans="1:7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ht="45" r="197" spans="1:7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ht="45" r="210" spans="1:7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ht="45" r="223" spans="1:7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ht="45" r="236" spans="1:7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ht="45" r="249" spans="1:7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ht="45" r="262" spans="1:7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ht="45" r="275" spans="1:7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ht="45" r="288" spans="1:7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7"/>
  <sheetViews>
    <sheetView topLeftCell="A118" workbookViewId="0">
      <selection activeCell="B4" sqref="B4:G257"/>
    </sheetView>
  </sheetViews>
  <sheetFormatPr defaultRowHeight="15" x14ac:dyDescent="0.25"/>
  <cols>
    <col min="1" max="1" bestFit="true" customWidth="true" style="443" width="20.42578125" collapsed="false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ht="45" r="2" spans="1:7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1"/>
  <sheetViews>
    <sheetView workbookViewId="0">
      <selection activeCell="J4" sqref="J4"/>
    </sheetView>
  </sheetViews>
  <sheetFormatPr defaultRowHeight="15" x14ac:dyDescent="0.25"/>
  <cols>
    <col min="1" max="1" bestFit="true" customWidth="true" width="11.7109375" collapsed="false"/>
    <col min="2" max="2" bestFit="true" customWidth="true" width="11.28515625" collapsed="false"/>
    <col min="3" max="3" bestFit="true" customWidth="true" width="10.5703125" collapsed="false"/>
    <col min="4" max="4" bestFit="true" customWidth="true" width="9.85546875" collapsed="false"/>
    <col min="6" max="6" bestFit="true" customWidth="true" width="10.7109375" collapsed="false"/>
    <col min="7" max="7" bestFit="true" customWidth="true" width="10.0" collapsed="false"/>
    <col min="8" max="8" customWidth="true" width="10.0" collapsed="false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ref="I3:I67" si="0" t="shared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si="0" t="shared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si="0" t="shared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si="0" t="shared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si="0" t="shared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si="0" t="shared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si="0" t="shared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si="0" t="shared"/>
        <v>100.5</v>
      </c>
    </row>
    <row customHeight="1" ht="15.75" r="11" spans="1:9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si="0" t="shared"/>
        <v>102.53</v>
      </c>
    </row>
    <row customHeight="1" ht="15.75" r="12" spans="1:9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si="0" t="shared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si="0" t="shared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si="0" t="shared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si="0" t="shared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si="0" t="shared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si="0" t="shared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si="0" t="shared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si="0" t="shared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si="0" t="shared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si="0" t="shared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si="0" t="shared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si="0" t="shared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si="0" t="shared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si="0" t="shared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si="0" t="shared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si="0" t="shared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si="0" t="shared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si="0" t="shared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si="0" t="shared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si="0" t="shared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si="0" t="shared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si="0" t="shared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si="0" t="shared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si="0" t="shared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si="0" t="shared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si="0" t="shared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si="0" t="shared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si="0" t="shared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si="0" t="shared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si="0" t="shared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si="0" t="shared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si="0" t="shared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si="0" t="shared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si="0" t="shared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si="0" t="shared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si="0" t="shared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si="0" t="shared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si="0" t="shared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si="0" t="shared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si="0" t="shared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si="0" t="shared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si="0" t="shared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si="0" t="shared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si="0" t="shared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si="0" t="shared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si="0" t="shared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si="0" t="shared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si="0" t="shared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si="0" t="shared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si="0" t="shared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si="0" t="shared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si="0" t="shared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si="0" t="shared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si="0" t="shared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si="0" t="shared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si="0" t="shared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ref="I68:I71" si="1" t="shared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si="1" t="shared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si="1" t="shared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si="1" t="shared"/>
        <v>99.7</v>
      </c>
    </row>
  </sheetData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64"/>
  <sheetViews>
    <sheetView workbookViewId="0">
      <selection activeCell="R880" sqref="R880"/>
    </sheetView>
  </sheetViews>
  <sheetFormatPr defaultRowHeight="15" x14ac:dyDescent="0.25"/>
  <cols>
    <col min="1" max="1" customWidth="true" width="22.0" collapsed="false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ht="45" r="2" spans="1:7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bestFit="true" customWidth="true" style="443" width="17.140625" collapsed="false"/>
    <col min="4" max="4" bestFit="true" customWidth="true" style="443" width="26.7109375" collapsed="false"/>
    <col min="5" max="5" bestFit="true" customWidth="true" style="443" width="15.28515625" collapsed="false"/>
    <col min="6" max="6" bestFit="true" customWidth="true" style="443" width="16.7109375" collapsed="false"/>
    <col min="7" max="7" style="443" width="9.140625" collapsed="false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baseType="lpstr" size="12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2018-04-18T22:16:07Z</dcterms:created>
  <dc:creator>Apache POI</dc:creator>
  <cp:lastModifiedBy>Felipe Montes</cp:lastModifiedBy>
  <cp:lastPrinted>2018-05-03T18:02:57Z</cp:lastPrinted>
  <dcterms:modified xsi:type="dcterms:W3CDTF">2018-05-17T11:19:03Z</dcterms:modified>
</cp:coreProperties>
</file>