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/>
  <mc:AlternateContent>
    <mc:Choice Requires="x15">
      <x15ac:absPath xmlns:x15ac="http://schemas.microsoft.com/office/spreadsheetml/2010/11/ac" url="C:\Felipe\LaserDifractionSoilTextureAnalysis\NAPTSoilsData\"/>
    </mc:Choice>
  </mc:AlternateContent>
  <bookViews>
    <workbookView activeTab="7" firstSheet="3" windowHeight="7365" windowWidth="21570" xWindow="0" yWindow="0"/>
  </bookViews>
  <sheets>
    <sheet name="Results_data_all" r:id="rId1" sheetId="1"/>
    <sheet name="NPToddPdf" r:id="rId2" sheetId="3"/>
    <sheet name="NPToddPdf (2)" r:id="rId3" sheetId="5"/>
    <sheet name="Results_data_all (2)" r:id="rId4" sheetId="4"/>
    <sheet name="Results_data_all_two" r:id="rId5" sheetId="6"/>
    <sheet name="Results_data_all_two (2)" r:id="rId6" sheetId="7"/>
    <sheet name="ALP" r:id="rId7" sheetId="9"/>
    <sheet name="Combined" r:id="rId8" sheetId="11"/>
    <sheet name="Selected" r:id="rId9" sheetId="10"/>
    <sheet name="Selected_Original" r:id="rId10" sheetId="12"/>
    <sheet name="Selected_Final" r:id="rId11" sheetId="13"/>
    <sheet name="Selected_PDF" r:id="rId16" sheetId="14"/>
  </sheets>
  <definedNames>
    <definedName localSheetId="8" name="_xlnm.Print_Titles">Selected!$1:$1</definedName>
  </definedNames>
  <calcPr calcId="171027"/>
</workbook>
</file>

<file path=xl/calcChain.xml><?xml version="1.0" encoding="utf-8"?>
<calcChain xmlns="http://schemas.openxmlformats.org/spreadsheetml/2006/main">
  <c i="9" l="1" r="I67"/>
  <c i="9" r="I68"/>
  <c i="9" r="I69"/>
  <c i="9" r="I70"/>
  <c i="9" r="I71"/>
  <c i="9" r="I62"/>
  <c i="9" r="I63"/>
  <c i="9" r="I64"/>
  <c i="9" r="I65"/>
  <c i="9" r="I66"/>
  <c i="9" r="I57"/>
  <c i="9" r="I58"/>
  <c i="9" r="I59"/>
  <c i="9" r="I60"/>
  <c i="9" r="I61"/>
  <c i="9" r="I52"/>
  <c i="9" r="I53"/>
  <c i="9" r="I54"/>
  <c i="9" r="I55"/>
  <c i="9" r="I56"/>
  <c i="9" r="I51"/>
  <c i="9" r="I50"/>
  <c i="9" r="I49"/>
  <c i="9" r="I48"/>
  <c i="9" r="I47"/>
  <c i="9" r="I46"/>
  <c i="9" r="I45"/>
  <c i="9" r="I44"/>
  <c i="9" r="I43"/>
  <c i="9" r="I42"/>
  <c i="9" r="I41"/>
  <c i="9" r="I40"/>
  <c i="9" r="I39"/>
  <c i="9" r="I38"/>
  <c i="9" r="I37"/>
  <c i="9" r="I36"/>
  <c i="9" r="I35"/>
  <c i="9" r="I34"/>
  <c i="9" r="I33"/>
  <c i="9" r="I32"/>
  <c i="9" r="I31"/>
  <c i="9" r="I30"/>
  <c i="9" r="I29"/>
  <c i="9" r="I28"/>
  <c i="9" r="I27"/>
  <c i="9" r="I26"/>
  <c i="9" r="I25"/>
  <c i="9" r="I24"/>
  <c i="9" r="I23"/>
  <c i="9" r="I22"/>
  <c i="9" r="I3"/>
  <c i="9" r="I4"/>
  <c i="9" r="I5"/>
  <c i="9" r="I6"/>
  <c i="9" r="I7"/>
  <c i="9" r="I8"/>
  <c i="9" r="I9"/>
  <c i="9" r="I10"/>
  <c i="9" r="I11"/>
  <c i="9" r="I12"/>
  <c i="9" r="I13"/>
  <c i="9" r="I14"/>
  <c i="9" r="I15"/>
  <c i="9" r="I16"/>
  <c i="9" r="I17"/>
  <c i="9" r="I18"/>
  <c i="9" r="I19"/>
  <c i="9" r="I20"/>
  <c i="9" r="I21"/>
  <c i="9" r="I2"/>
  <c i="1" l="1" r="C658"/>
  <c i="1" r="F658" s="1"/>
  <c i="1" r="C657"/>
  <c i="1" r="F657" s="1"/>
  <c i="1" r="C656"/>
  <c i="1" r="F656" s="1"/>
  <c i="1" r="C655"/>
  <c i="1" r="F655" s="1"/>
  <c i="1" r="C654"/>
  <c i="1" r="F654" s="1"/>
  <c i="1" r="C653"/>
  <c i="1" r="F653" s="1"/>
  <c i="1" r="C652"/>
  <c i="1" r="F652" s="1"/>
  <c i="1" r="C651"/>
  <c i="1" r="F651" s="1"/>
  <c i="1" r="C650"/>
  <c i="1" r="F650" s="1"/>
  <c i="1" r="C649"/>
  <c i="1" r="F649" s="1"/>
  <c i="1" r="F643"/>
  <c i="1" r="C643"/>
  <c i="1" r="F642"/>
  <c i="1" r="C642"/>
  <c i="1" r="F641"/>
  <c i="1" r="C641"/>
  <c i="1" r="F640"/>
  <c i="1" r="C640"/>
  <c i="1" r="F639"/>
  <c i="1" r="C639"/>
  <c i="1" r="F638"/>
  <c i="1" r="C638"/>
  <c i="1" r="F637"/>
  <c i="1" r="C637"/>
  <c i="1" r="F636"/>
  <c i="1" r="C636"/>
  <c i="1" r="F635"/>
  <c i="1" r="C635"/>
  <c i="1" r="F634"/>
  <c i="1" r="C634"/>
  <c i="1" r="C628"/>
  <c i="1" r="F628" s="1"/>
  <c i="1" r="C627"/>
  <c i="1" r="F627" s="1"/>
  <c i="1" r="C626"/>
  <c i="1" r="F626" s="1"/>
  <c i="1" r="C625"/>
  <c i="1" r="F625" s="1"/>
  <c i="1" r="C624"/>
  <c i="1" r="F624" s="1"/>
  <c i="1" r="C623"/>
  <c i="1" r="F623" s="1"/>
  <c i="1" r="C622"/>
  <c i="1" r="F622" s="1"/>
  <c i="1" r="C621"/>
  <c i="1" r="F621" s="1"/>
  <c i="1" r="C620"/>
  <c i="1" r="F620" s="1"/>
  <c i="1" r="C619"/>
  <c i="1" r="F619" s="1"/>
  <c i="1" r="C612"/>
  <c i="1" r="F612" s="1"/>
  <c i="1" r="C611"/>
  <c i="1" r="F611" s="1"/>
  <c i="1" r="C610"/>
  <c i="1" r="F610" s="1"/>
  <c i="1" r="C609"/>
  <c i="1" r="F609" s="1"/>
  <c i="1" r="C608"/>
  <c i="1" r="F608" s="1"/>
  <c i="1" r="C607"/>
  <c i="1" r="F607" s="1"/>
  <c i="1" r="C606"/>
  <c i="1" r="F606" s="1"/>
  <c i="1" r="C605"/>
  <c i="1" r="F605" s="1"/>
  <c i="1" r="C604"/>
  <c i="1" r="F604" s="1"/>
  <c i="1" r="C603"/>
  <c i="1" r="F603" s="1"/>
  <c i="1" r="C599"/>
  <c i="1" r="F599" s="1"/>
  <c i="1" r="C598"/>
  <c i="1" r="F598" s="1"/>
  <c i="1" r="C597"/>
  <c i="1" r="F597" s="1"/>
  <c i="1" r="C596"/>
  <c i="1" r="F596" s="1"/>
  <c i="1" r="C595"/>
  <c i="1" r="F595" s="1"/>
  <c i="1" r="C594"/>
  <c i="1" r="F594" s="1"/>
  <c i="1" r="C593"/>
  <c i="1" r="F593" s="1"/>
  <c i="1" r="C592"/>
  <c i="1" r="F592" s="1"/>
  <c i="1" r="C591"/>
  <c i="1" r="F591" s="1"/>
  <c i="1" r="C590"/>
  <c i="1" r="F590" s="1"/>
  <c i="1" r="F585"/>
  <c i="1" r="C585"/>
  <c i="1" r="C584"/>
  <c i="1" r="F584" s="1"/>
  <c i="1" r="F583"/>
  <c i="1" r="C583"/>
  <c i="1" r="C582"/>
  <c i="1" r="F582" s="1"/>
  <c i="1" r="F581"/>
  <c i="1" r="C581"/>
  <c i="1" r="C580"/>
  <c i="1" r="F580" s="1"/>
  <c i="1" r="F579"/>
  <c i="1" r="C579"/>
  <c i="1" r="C578"/>
  <c i="1" r="F578" s="1"/>
  <c i="1" r="F577"/>
  <c i="1" r="C577"/>
  <c i="1" r="C576"/>
  <c i="1" r="F576" s="1"/>
  <c i="1" r="C571"/>
  <c i="1" r="F571" s="1"/>
  <c i="1" r="C570"/>
  <c i="1" r="F570" s="1"/>
  <c i="1" r="C569"/>
  <c i="1" r="F569" s="1"/>
  <c i="1" r="C568"/>
  <c i="1" r="F568" s="1"/>
  <c i="1" r="C567"/>
  <c i="1" r="F567" s="1"/>
  <c i="1" r="C566"/>
  <c i="1" r="F566" s="1"/>
  <c i="1" r="C565"/>
  <c i="1" r="F565" s="1"/>
  <c i="1" r="C564"/>
  <c i="1" r="F564" s="1"/>
  <c i="1" r="C563"/>
  <c i="1" r="F563" s="1"/>
  <c i="1" r="C562"/>
  <c i="1" r="F562" s="1"/>
  <c i="1" r="C556"/>
  <c i="1" r="F556" s="1"/>
  <c i="1" r="C555"/>
  <c i="1" r="F555" s="1"/>
  <c i="1" r="C554"/>
  <c i="1" r="F554" s="1"/>
  <c i="1" r="C553"/>
  <c i="1" r="F553" s="1"/>
  <c i="1" r="C552"/>
  <c i="1" r="F552" s="1"/>
  <c i="1" r="C551"/>
  <c i="1" r="F551" s="1"/>
  <c i="1" r="C550"/>
  <c i="1" r="F550" s="1"/>
  <c i="1" r="C549"/>
  <c i="1" r="F549" s="1"/>
  <c i="1" r="C548"/>
  <c i="1" r="F548" s="1"/>
  <c i="1" r="C547"/>
  <c i="1" r="F547" s="1"/>
  <c i="1" r="C541"/>
  <c i="1" r="F541" s="1"/>
  <c i="1" r="C540"/>
  <c i="1" r="F540" s="1"/>
  <c i="1" r="C539"/>
  <c i="1" r="F539" s="1"/>
  <c i="1" r="C538"/>
  <c i="1" r="F538" s="1"/>
  <c i="1" r="C537"/>
  <c i="1" r="F537" s="1"/>
  <c i="1" r="C536"/>
  <c i="1" r="F536" s="1"/>
  <c i="1" r="C535"/>
  <c i="1" r="F535" s="1"/>
  <c i="1" r="C534"/>
  <c i="1" r="F534" s="1"/>
  <c i="1" r="C533"/>
  <c i="1" r="F533" s="1"/>
  <c i="1" r="C532"/>
  <c i="1" r="F532" s="1"/>
  <c i="1" r="F527"/>
  <c i="1" r="C527"/>
  <c i="1" r="C526"/>
  <c i="1" r="F526" s="1"/>
  <c i="1" r="F525"/>
  <c i="1" r="C525"/>
  <c i="1" r="C524"/>
  <c i="1" r="F524" s="1"/>
  <c i="1" r="F523"/>
  <c i="1" r="C523"/>
  <c i="1" r="C522"/>
  <c i="1" r="F522" s="1"/>
  <c i="1" r="F521"/>
  <c i="1" r="C521"/>
  <c i="1" r="C520"/>
  <c i="1" r="F520" s="1"/>
  <c i="1" r="F519"/>
  <c i="1" r="C519"/>
  <c i="1" r="C518"/>
  <c i="1" r="F518" s="1"/>
  <c i="1" r="C512"/>
  <c i="1" r="F512" s="1"/>
  <c i="1" r="C511"/>
  <c i="1" r="F511" s="1"/>
  <c i="1" r="C510"/>
  <c i="1" r="F510" s="1"/>
  <c i="1" r="C509"/>
  <c i="1" r="F509" s="1"/>
  <c i="1" r="C508"/>
  <c i="1" r="F508" s="1"/>
  <c i="1" r="C507"/>
  <c i="1" r="F507" s="1"/>
  <c i="1" r="C506"/>
  <c i="1" r="F506" s="1"/>
  <c i="1" r="C505"/>
  <c i="1" r="F505" s="1"/>
  <c i="1" r="C504"/>
  <c i="1" r="F504" s="1"/>
  <c i="1" r="C503"/>
  <c i="1" r="F503" s="1"/>
  <c i="1" r="F498"/>
  <c i="1" r="F497"/>
  <c i="1" r="F496"/>
  <c i="1" r="F495"/>
  <c i="1" r="F494"/>
  <c i="1" r="F493"/>
  <c i="1" r="F492"/>
  <c i="1" r="F491"/>
  <c i="1" r="F490"/>
  <c i="1" r="F489"/>
  <c i="1" r="C498"/>
  <c i="1" r="C497"/>
  <c i="1" r="C496"/>
  <c i="1" r="C495"/>
  <c i="1" r="C494"/>
  <c i="1" r="C493"/>
  <c i="1" r="C492"/>
  <c i="1" r="C491"/>
  <c i="1" r="C490"/>
  <c i="1" r="C489"/>
  <c i="1" r="C484"/>
  <c i="1" r="C485" s="1"/>
  <c i="1" r="F485" s="1"/>
  <c i="1" r="C482"/>
  <c i="1" r="F482" s="1"/>
  <c i="1" r="C480"/>
  <c i="1" r="C481" s="1"/>
  <c i="1" r="F481" s="1"/>
  <c i="1" r="C478"/>
  <c i="1" r="F478" s="1"/>
  <c i="1" r="C476"/>
  <c i="1" r="F476" s="1"/>
  <c i="1" r="C469"/>
  <c i="1" r="C470" s="1"/>
  <c i="1" r="F470" s="1"/>
  <c i="1" r="C467"/>
  <c i="1" r="C468" s="1"/>
  <c i="1" r="F468" s="1"/>
  <c i="1" r="C465"/>
  <c i="1" r="C466" s="1"/>
  <c i="1" r="F466" s="1"/>
  <c i="1" r="C463"/>
  <c i="1" r="C464" s="1"/>
  <c i="1" r="F464" s="1"/>
  <c i="1" r="C461"/>
  <c i="1" r="C462" s="1"/>
  <c i="1" r="F462" s="1"/>
  <c i="1" r="C454"/>
  <c i="1" r="C455" s="1"/>
  <c i="1" r="F455" s="1"/>
  <c i="1" r="C452"/>
  <c i="1" r="C453" s="1"/>
  <c i="1" r="F453" s="1"/>
  <c i="1" r="C450"/>
  <c i="1" r="C451" s="1"/>
  <c i="1" r="F451" s="1"/>
  <c i="1" r="C448"/>
  <c i="1" r="C449" s="1"/>
  <c i="1" r="F449" s="1"/>
  <c i="1" r="C446"/>
  <c i="1" r="C447" s="1"/>
  <c i="1" r="F447" s="1"/>
  <c i="1" r="C440"/>
  <c i="1" r="C441" s="1"/>
  <c i="1" r="F441" s="1"/>
  <c i="1" r="C438"/>
  <c i="1" r="C439" s="1"/>
  <c i="1" r="F439" s="1"/>
  <c i="1" r="C436"/>
  <c i="1" r="C437" s="1"/>
  <c i="1" r="F437" s="1"/>
  <c i="1" r="C434"/>
  <c i="1" r="C435" s="1"/>
  <c i="1" r="F435" s="1"/>
  <c i="1" r="C432"/>
  <c i="1" r="C433" s="1"/>
  <c i="1" r="F433" s="1"/>
  <c i="1" r="C425"/>
  <c i="1" r="C426" s="1"/>
  <c i="1" r="F426" s="1"/>
  <c i="1" r="C423"/>
  <c i="1" r="C424" s="1"/>
  <c i="1" r="F424" s="1"/>
  <c i="1" r="C421"/>
  <c i="1" r="C422" s="1"/>
  <c i="1" r="F422" s="1"/>
  <c i="1" r="C419"/>
  <c i="1" r="C420" s="1"/>
  <c i="1" r="F420" s="1"/>
  <c i="1" r="C417"/>
  <c i="1" r="C418" s="1"/>
  <c i="1" r="F418" s="1"/>
  <c i="1" r="C410"/>
  <c i="1" r="F410" s="1"/>
  <c i="1" r="C408"/>
  <c i="1" r="C409" s="1"/>
  <c i="1" r="F409" s="1"/>
  <c i="1" r="C406"/>
  <c i="1" r="F406" s="1"/>
  <c i="1" r="C404"/>
  <c i="1" r="C405" s="1"/>
  <c i="1" r="F405" s="1"/>
  <c i="1" r="C402"/>
  <c i="1" r="F402" s="1"/>
  <c i="1" r="C395"/>
  <c i="1" r="C396" s="1"/>
  <c i="1" r="F396" s="1"/>
  <c i="1" r="C393"/>
  <c i="1" r="C394" s="1"/>
  <c i="1" r="F394" s="1"/>
  <c i="1" r="C391"/>
  <c i="1" r="C392" s="1"/>
  <c i="1" r="F392" s="1"/>
  <c i="1" r="C389"/>
  <c i="1" r="C390" s="1"/>
  <c i="1" r="F390" s="1"/>
  <c i="1" r="C387"/>
  <c i="1" r="C388" s="1"/>
  <c i="1" r="F388" s="1"/>
  <c i="1" r="C380"/>
  <c i="1" r="C381" s="1"/>
  <c i="1" r="F381" s="1"/>
  <c i="1" r="C378"/>
  <c i="1" r="C379" s="1"/>
  <c i="1" r="F379" s="1"/>
  <c i="1" r="C376"/>
  <c i="1" r="C377" s="1"/>
  <c i="1" r="F377" s="1"/>
  <c i="1" r="C374"/>
  <c i="1" r="C375" s="1"/>
  <c i="1" r="F375" s="1"/>
  <c i="1" r="C372"/>
  <c i="1" r="C373" s="1"/>
  <c i="1" r="F373" s="1"/>
  <c i="1" r="C365"/>
  <c i="1" r="F365" s="1"/>
  <c i="1" r="C363"/>
  <c i="1" r="C364" s="1"/>
  <c i="1" r="F364" s="1"/>
  <c i="1" r="C361"/>
  <c i="1" r="C362" s="1"/>
  <c i="1" r="F362" s="1"/>
  <c i="1" r="C359"/>
  <c i="1" r="F359" s="1"/>
  <c i="1" r="C357"/>
  <c i="1" r="F357" s="1"/>
  <c i="1" r="C350"/>
  <c i="1" r="C351" s="1"/>
  <c i="1" r="F351" s="1"/>
  <c i="1" r="C348"/>
  <c i="1" r="C349" s="1"/>
  <c i="1" r="F349" s="1"/>
  <c i="1" r="C346"/>
  <c i="1" r="C347" s="1"/>
  <c i="1" r="F347" s="1"/>
  <c i="1" r="C344"/>
  <c i="1" r="C345" s="1"/>
  <c i="1" r="F345" s="1"/>
  <c i="1" r="C342"/>
  <c i="1" r="C343" s="1"/>
  <c i="1" r="F343" s="1"/>
  <c i="1" r="C336"/>
  <c i="1" r="C337" s="1"/>
  <c i="1" r="F337" s="1"/>
  <c i="1" r="C334"/>
  <c i="1" r="C335" s="1"/>
  <c i="1" r="F335" s="1"/>
  <c i="1" r="C332"/>
  <c i="1" r="C333" s="1"/>
  <c i="1" r="F333" s="1"/>
  <c i="1" r="C330"/>
  <c i="1" r="C331" s="1"/>
  <c i="1" r="F331" s="1"/>
  <c i="1" r="C328"/>
  <c i="1" r="C329" s="1"/>
  <c i="1" r="F329" s="1"/>
  <c i="1" r="C322"/>
  <c i="1" r="C323" s="1"/>
  <c i="1" r="F323" s="1"/>
  <c i="1" r="C320"/>
  <c i="1" r="C321" s="1"/>
  <c i="1" r="F321" s="1"/>
  <c i="1" r="C318"/>
  <c i="1" r="C319" s="1"/>
  <c i="1" r="F319" s="1"/>
  <c i="1" r="C316"/>
  <c i="1" r="C317" s="1"/>
  <c i="1" r="F317" s="1"/>
  <c i="1" r="C314"/>
  <c i="1" r="C315" s="1"/>
  <c i="1" r="F315" s="1"/>
  <c i="1" r="C307"/>
  <c i="1" r="C308" s="1"/>
  <c i="1" r="F308" s="1"/>
  <c i="1" r="C305"/>
  <c i="1" r="C306" s="1"/>
  <c i="1" r="F306" s="1"/>
  <c i="1" r="C303"/>
  <c i="1" r="C304" s="1"/>
  <c i="1" r="F304" s="1"/>
  <c i="1" r="C301"/>
  <c i="1" r="C302" s="1"/>
  <c i="1" r="F302" s="1"/>
  <c i="1" r="C299"/>
  <c i="1" r="C300" s="1"/>
  <c i="1" r="F300" s="1"/>
  <c i="1" r="C293"/>
  <c i="1" r="C294" s="1"/>
  <c i="1" r="F294" s="1"/>
  <c i="1" r="C291"/>
  <c i="1" r="C292" s="1"/>
  <c i="1" r="F292" s="1"/>
  <c i="1" r="C289"/>
  <c i="1" r="C290" s="1"/>
  <c i="1" r="F290" s="1"/>
  <c i="1" r="C287"/>
  <c i="1" r="C288" s="1"/>
  <c i="1" r="F288" s="1"/>
  <c i="1" r="C285"/>
  <c i="1" r="C286" s="1"/>
  <c i="1" r="F286" s="1"/>
  <c i="1" r="C278"/>
  <c i="1" r="C279" s="1"/>
  <c i="1" r="F279" s="1"/>
  <c i="1" r="C276"/>
  <c i="1" r="C277" s="1"/>
  <c i="1" r="F277" s="1"/>
  <c i="1" r="C274"/>
  <c i="1" r="C275" s="1"/>
  <c i="1" r="F275" s="1"/>
  <c i="1" r="C272"/>
  <c i="1" r="C273" s="1"/>
  <c i="1" r="F273" s="1"/>
  <c i="1" r="C270"/>
  <c i="1" r="F270" s="1"/>
  <c i="1" r="D262"/>
  <c i="1" r="F262" s="1"/>
  <c i="1" r="D260"/>
  <c i="1" r="F260" s="1"/>
  <c i="1" r="D258"/>
  <c i="1" r="F258" s="1"/>
  <c i="1" r="D256"/>
  <c i="1" r="F256" s="1"/>
  <c i="1" r="D254"/>
  <c i="1" r="F254" s="1"/>
  <c i="1" r="D249"/>
  <c i="1" r="D250" s="1"/>
  <c i="1" r="F250" s="1"/>
  <c i="1" r="D247"/>
  <c i="1" r="D248" s="1"/>
  <c i="1" r="F248" s="1"/>
  <c i="1" r="D245"/>
  <c i="1" r="D246" s="1"/>
  <c i="1" r="F246" s="1"/>
  <c i="1" r="D243"/>
  <c i="1" r="D244" s="1"/>
  <c i="1" r="F244" s="1"/>
  <c i="1" r="D241"/>
  <c i="1" r="F241" s="1"/>
  <c i="1" r="F222"/>
  <c i="1" r="F221"/>
  <c i="1" r="F220"/>
  <c i="1" r="F219"/>
  <c i="1" r="F218"/>
  <c i="1" r="F217"/>
  <c i="1" r="F216"/>
  <c i="1" r="F215"/>
  <c i="1" r="F214"/>
  <c i="1" r="F213"/>
  <c i="1" r="F209"/>
  <c i="1" r="F208"/>
  <c i="1" r="F207"/>
  <c i="1" r="F206"/>
  <c i="1" r="F205"/>
  <c i="1" r="F204"/>
  <c i="1" r="F203"/>
  <c i="1" r="F202"/>
  <c i="1" r="F201"/>
  <c i="1" r="F200"/>
  <c i="1" r="B196"/>
  <c i="1" r="F196" s="1"/>
  <c i="1" r="B195"/>
  <c i="1" r="F195" s="1"/>
  <c i="1" r="B194"/>
  <c i="1" r="F194" s="1"/>
  <c i="1" r="B193"/>
  <c i="1" r="F193" s="1"/>
  <c i="1" r="B192"/>
  <c i="1" r="F192" s="1"/>
  <c i="1" r="B191"/>
  <c i="1" r="F191" s="1"/>
  <c i="1" r="B190"/>
  <c i="1" r="F190" s="1"/>
  <c i="1" r="B189"/>
  <c i="1" r="F189" s="1"/>
  <c i="1" r="B188"/>
  <c i="1" r="F188" s="1"/>
  <c i="1" r="B187"/>
  <c i="1" r="F187" s="1"/>
  <c i="1" l="1" r="F480"/>
  <c i="1" r="F484"/>
  <c i="1" r="C477"/>
  <c i="1" r="F477" s="1"/>
  <c i="1" r="C479"/>
  <c i="1" r="F479" s="1"/>
  <c i="1" r="C483"/>
  <c i="1" r="F483" s="1"/>
  <c i="1" r="F461"/>
  <c i="1" r="F463"/>
  <c i="1" r="F465"/>
  <c i="1" r="F467"/>
  <c i="1" r="F469"/>
  <c i="1" r="F278"/>
  <c i="1" r="F274"/>
  <c i="1" r="F404"/>
  <c i="1" r="C407"/>
  <c i="1" r="F407" s="1"/>
  <c i="1" r="F446"/>
  <c i="1" r="F448"/>
  <c i="1" r="F450"/>
  <c i="1" r="F452"/>
  <c i="1" r="F454"/>
  <c i="1" r="F432"/>
  <c i="1" r="F434"/>
  <c i="1" r="F436"/>
  <c i="1" r="F438"/>
  <c i="1" r="F440"/>
  <c i="1" r="F249"/>
  <c i="1" r="F276"/>
  <c i="1" r="F272"/>
  <c i="1" r="C403"/>
  <c i="1" r="F403" s="1"/>
  <c i="1" r="F408"/>
  <c i="1" r="C411"/>
  <c i="1" r="F411" s="1"/>
  <c i="1" r="F245"/>
  <c i="1" r="F417"/>
  <c i="1" r="F419"/>
  <c i="1" r="F421"/>
  <c i="1" r="F423"/>
  <c i="1" r="F425"/>
  <c i="1" r="F387"/>
  <c i="1" r="F389"/>
  <c i="1" r="F391"/>
  <c i="1" r="F393"/>
  <c i="1" r="F395"/>
  <c i="1" r="F372"/>
  <c i="1" r="F374"/>
  <c i="1" r="F376"/>
  <c i="1" r="F378"/>
  <c i="1" r="F380"/>
  <c i="1" r="F361"/>
  <c i="1" r="F363"/>
  <c i="1" r="C358"/>
  <c i="1" r="F358" s="1"/>
  <c i="1" r="C360"/>
  <c i="1" r="F360" s="1"/>
  <c i="1" r="C366"/>
  <c i="1" r="F366" s="1"/>
  <c i="1" r="F342"/>
  <c i="1" r="F344"/>
  <c i="1" r="F346"/>
  <c i="1" r="F348"/>
  <c i="1" r="F350"/>
  <c i="1" r="F328"/>
  <c i="1" r="F330"/>
  <c i="1" r="F332"/>
  <c i="1" r="F334"/>
  <c i="1" r="F336"/>
  <c i="1" r="F314"/>
  <c i="1" r="F316"/>
  <c i="1" r="F318"/>
  <c i="1" r="F320"/>
  <c i="1" r="F322"/>
  <c i="1" r="F299"/>
  <c i="1" r="F301"/>
  <c i="1" r="F303"/>
  <c i="1" r="F305"/>
  <c i="1" r="F307"/>
  <c i="1" r="F285"/>
  <c i="1" r="F287"/>
  <c i="1" r="F289"/>
  <c i="1" r="F291"/>
  <c i="1" r="F293"/>
  <c i="1" r="D242"/>
  <c i="1" r="F242" s="1"/>
  <c i="1" r="D255"/>
  <c i="1" r="F255" s="1"/>
  <c i="1" r="D259"/>
  <c i="1" r="F259" s="1"/>
  <c i="1" r="D263"/>
  <c i="1" r="F263" s="1"/>
  <c i="1" r="F247"/>
  <c i="1" r="F243"/>
  <c i="1" r="D257"/>
  <c i="1" r="F257" s="1"/>
  <c i="1" r="D261"/>
  <c i="1" r="F261" s="1"/>
  <c i="1" r="C271"/>
  <c i="1" r="F271" s="1"/>
  <c i="1" r="B183"/>
  <c i="1" r="F183" s="1"/>
  <c i="1" r="B182"/>
  <c i="1" r="F182" s="1"/>
  <c i="1" r="B181"/>
  <c i="1" r="F181" s="1"/>
  <c i="1" r="B180"/>
  <c i="1" r="F180" s="1"/>
  <c i="1" r="B179"/>
  <c i="1" r="F179" s="1"/>
  <c i="1" r="B178"/>
  <c i="1" r="F178" s="1"/>
  <c i="1" r="B177"/>
  <c i="1" r="F177" s="1"/>
  <c i="1" r="B176"/>
  <c i="1" r="F176" s="1"/>
  <c i="1" r="B175"/>
  <c i="1" r="F175" s="1"/>
  <c i="1" r="B174"/>
  <c i="1" r="F174" s="1"/>
  <c i="1" r="B171"/>
  <c i="1" r="F171" s="1"/>
  <c i="1" r="B170"/>
  <c i="1" r="F170" s="1"/>
  <c i="1" r="B169"/>
  <c i="1" r="F169" s="1"/>
  <c i="1" r="B168"/>
  <c i="1" r="F168" s="1"/>
  <c i="1" r="B167"/>
  <c i="1" r="F167" s="1"/>
  <c i="1" r="B166"/>
  <c i="1" r="F166" s="1"/>
  <c i="1" r="B165"/>
  <c i="1" r="F165" s="1"/>
  <c i="1" r="B164"/>
  <c i="1" r="F164" s="1"/>
  <c i="1" r="B163"/>
  <c i="1" r="F163" s="1"/>
  <c i="1" r="B162"/>
  <c i="1" r="F162" s="1"/>
  <c i="5" l="1" r="C4"/>
  <c i="5" r="C5"/>
  <c i="5" r="C6"/>
  <c i="5" r="C7"/>
  <c i="5" r="C8"/>
  <c i="5" r="C9"/>
  <c i="5" r="C10"/>
  <c i="5" r="C11"/>
  <c i="5" r="C12"/>
  <c i="5" r="C13"/>
  <c i="5" r="C108"/>
  <c i="5" r="C109"/>
  <c i="5" r="C110"/>
  <c i="5" r="C111"/>
  <c i="5" r="C112"/>
  <c i="5" r="C113"/>
  <c i="5" r="C114"/>
  <c i="5" r="C115"/>
  <c i="5" r="C116"/>
  <c i="5" r="C117"/>
  <c i="5" r="C118"/>
  <c i="5" r="C86"/>
  <c i="5" r="C87"/>
  <c i="5" r="C88"/>
  <c i="5" r="C89"/>
  <c i="5" r="C90"/>
  <c i="5" r="C91"/>
  <c i="5" r="C92"/>
  <c i="5" r="C93"/>
  <c i="5" r="C94"/>
  <c i="5" r="C95"/>
  <c i="5" r="C96"/>
  <c i="5" r="C97"/>
  <c i="5" r="C98"/>
  <c i="5" r="C99"/>
  <c i="5" r="C100"/>
  <c i="5" r="C101"/>
  <c i="5" r="C102"/>
  <c i="5" r="C103"/>
  <c i="5" r="C104"/>
  <c i="5" r="C105"/>
  <c i="5" r="C106"/>
  <c i="5" r="C107"/>
  <c i="5" r="C15"/>
  <c i="5" r="C16"/>
  <c i="5" r="C18"/>
  <c i="5" r="C19"/>
  <c i="5" r="C21"/>
  <c i="5" r="C22"/>
  <c i="5" r="C24"/>
  <c i="5" r="C25"/>
  <c i="5" r="C27"/>
  <c i="5" r="C28"/>
  <c i="5" r="C30"/>
  <c i="5" r="C31"/>
  <c i="5" r="C33"/>
  <c i="5" r="C34"/>
  <c i="5" r="C36"/>
  <c i="5" r="C37"/>
  <c i="5" r="C39"/>
  <c i="5" r="C40"/>
  <c i="5" r="C42"/>
  <c i="5" r="C43"/>
  <c i="5" r="C45"/>
  <c i="5" r="C46"/>
  <c i="5" r="C48"/>
  <c i="5" r="C49"/>
  <c i="5" r="C51"/>
  <c i="5" r="C52"/>
  <c i="5" r="C54"/>
  <c i="5" r="C55"/>
  <c i="5" r="C57"/>
  <c i="5" r="C58"/>
  <c i="5" r="C60"/>
  <c i="5" r="C61"/>
  <c i="5" r="C63"/>
  <c i="5" r="C64"/>
  <c i="5" r="C66"/>
  <c i="5" r="C67"/>
  <c i="5" r="C69"/>
  <c i="5" r="C70"/>
  <c i="5" r="C72"/>
  <c i="5" r="C73"/>
  <c i="5" r="C75"/>
  <c i="5" r="C76"/>
  <c i="5" r="C78"/>
  <c i="5" r="C79"/>
  <c i="5" r="C81"/>
  <c i="5" r="C82"/>
  <c i="1" r="I148"/>
  <c i="1" r="J148"/>
  <c i="1" r="H148"/>
  <c i="1" r="J150"/>
  <c i="1" r="I150"/>
  <c i="1" r="H150"/>
  <c i="1" r="J149"/>
  <c i="1" r="I149"/>
  <c i="1" r="H149"/>
  <c i="1" r="J152"/>
  <c i="1" r="I152"/>
  <c i="1" r="H152"/>
  <c i="1" r="J151"/>
  <c i="1" r="I151"/>
  <c i="1" r="H151"/>
  <c i="1" r="J154"/>
  <c i="1" r="I154"/>
  <c i="1" r="H154"/>
  <c i="1" r="J153"/>
  <c i="1" r="I153"/>
  <c i="1" r="H153"/>
  <c i="1" r="J156"/>
  <c i="1" r="I156"/>
  <c i="1" r="H156"/>
  <c i="1" r="J155"/>
  <c i="1" r="I155"/>
  <c i="1" r="H155"/>
  <c i="1" r="I157"/>
  <c i="1" r="J157"/>
  <c i="1" r="I158"/>
  <c i="1" r="J158"/>
  <c i="1" r="H158"/>
  <c i="1" r="H157"/>
  <c i="1" r="I134"/>
  <c i="1" r="J134"/>
  <c i="1" r="H134"/>
  <c i="1" r="I135"/>
  <c i="1" r="J135"/>
  <c i="1" r="I136"/>
  <c i="1" r="J136"/>
  <c i="1" r="H136"/>
  <c i="1" r="H135"/>
  <c i="1" r="J138"/>
  <c i="1" r="I138"/>
  <c i="1" r="H138"/>
  <c i="1" r="J137"/>
  <c i="1" r="I137"/>
  <c i="1" r="H137"/>
  <c i="1" r="J140"/>
  <c i="1" r="I140"/>
  <c i="1" r="H140"/>
  <c i="1" r="J139"/>
  <c i="1" r="I139"/>
  <c i="1" r="H139"/>
  <c i="1" r="I141"/>
  <c i="1" r="J141"/>
  <c i="1" r="I142"/>
  <c i="1" r="J142"/>
  <c i="1" r="H142"/>
  <c i="1" r="H141"/>
  <c i="1" r="I144"/>
  <c i="1" r="J144"/>
  <c i="1" r="H144"/>
  <c i="1" r="I143"/>
  <c i="1" r="J143"/>
  <c i="1" r="H143"/>
  <c i="1" r="J120"/>
  <c i="1" r="I120"/>
  <c i="1" r="H120"/>
  <c i="1" r="I121"/>
  <c i="1" r="J121"/>
  <c i="1" r="J122"/>
  <c i="1" r="H122"/>
  <c i="1" r="H121"/>
  <c i="1" r="I123"/>
  <c i="1" r="J123"/>
  <c i="1" r="I124"/>
  <c i="1" r="J124"/>
  <c i="1" r="H124"/>
  <c i="1" r="H123"/>
  <c i="1" r="I125"/>
  <c i="1" r="J125"/>
  <c i="1" r="H125"/>
  <c i="1" r="I127"/>
  <c i="1" r="J127"/>
  <c i="1" r="I128"/>
  <c i="1" r="H127"/>
  <c i="1" r="I129"/>
  <c i="1" r="J129"/>
  <c i="1" r="I130"/>
  <c i="1" r="H129"/>
  <c i="1" r="I106"/>
  <c i="1" r="J106"/>
  <c i="1" r="H106"/>
  <c i="1" r="I107"/>
  <c i="1" r="J107"/>
  <c i="1" r="H108"/>
  <c i="1" r="H107"/>
  <c i="1" r="I109"/>
  <c i="1" r="J109"/>
  <c i="1" r="I110"/>
  <c i="1" r="J110"/>
  <c i="1" r="H110"/>
  <c i="1" r="H109"/>
  <c i="1" r="J112"/>
  <c i="1" r="I111"/>
  <c i="1" r="J111"/>
  <c i="1" r="H111"/>
  <c i="1" r="I113"/>
  <c i="1" r="J113"/>
  <c i="1" r="I114"/>
  <c i="1" r="H114"/>
  <c i="1" r="H113"/>
  <c i="1" r="I115"/>
  <c i="1" r="J115"/>
  <c i="1" r="I116"/>
  <c i="1" r="J116"/>
  <c i="1" r="H116"/>
  <c i="1" r="H115"/>
  <c i="1" r="H100"/>
  <c i="1" r="I100"/>
  <c i="1" r="J100"/>
  <c i="1" r="I99"/>
  <c i="1" r="J99"/>
  <c i="1" r="H99"/>
  <c i="1" r="H98"/>
  <c i="1" r="I98"/>
  <c i="1" r="J98"/>
  <c i="1" r="I97"/>
  <c i="1" r="J97"/>
  <c i="1" r="H97"/>
  <c i="1" r="J96"/>
  <c i="1" r="I96"/>
  <c i="1" r="H96"/>
  <c i="1" r="J95"/>
  <c i="1" r="I95"/>
  <c i="1" r="H95"/>
  <c i="1" r="J94"/>
  <c i="1" r="I94"/>
  <c i="1" r="H94"/>
  <c i="1" r="J93"/>
  <c i="1" r="I93"/>
  <c i="1" r="H93"/>
  <c i="1" r="J92"/>
  <c i="1" r="I92"/>
  <c i="1" r="H92"/>
  <c i="1" r="J91"/>
  <c i="1" r="I91"/>
  <c i="1" r="H91"/>
  <c i="1" r="J90"/>
  <c i="1" r="I90"/>
  <c i="1" r="H90"/>
  <c i="1" r="J84"/>
  <c i="1" r="I84"/>
  <c i="1" r="H84"/>
  <c i="1" r="J83"/>
  <c i="1" r="I83"/>
  <c i="1" r="H83"/>
  <c i="1" r="H82"/>
  <c i="1" r="I82"/>
  <c i="1" r="J82"/>
  <c i="1" r="I81"/>
  <c i="1" r="J81"/>
  <c i="1" r="H81"/>
  <c i="1" r="J80"/>
  <c i="1" r="I80"/>
  <c i="1" r="H80"/>
  <c i="1" r="J79"/>
  <c i="1" r="I79"/>
  <c i="1" r="H79"/>
  <c i="1" r="J78"/>
  <c i="1" r="I78"/>
  <c i="1" r="J77"/>
  <c i="1" r="I77"/>
  <c i="1" r="H77"/>
  <c i="1" r="J76"/>
  <c i="1" r="I76"/>
  <c i="1" r="H76"/>
  <c i="1" r="J75"/>
  <c i="1" r="I75"/>
  <c i="1" r="H75"/>
  <c i="1" r="I74"/>
  <c i="1" r="J74"/>
  <c i="1" r="H74"/>
  <c i="1" r="J71"/>
  <c i="1" r="H71"/>
  <c i="1" r="J70"/>
  <c i="1" r="I70"/>
  <c i="1" r="H70"/>
  <c i="1" r="I69"/>
  <c i="1" r="H69"/>
  <c i="1" r="J68"/>
  <c i="1" r="I68"/>
  <c i="1" r="H68"/>
  <c i="1" r="I67"/>
  <c i="1" r="J67"/>
  <c i="1" r="H67"/>
  <c i="1" r="J66"/>
  <c i="1" r="I65"/>
  <c i="1" r="H65"/>
  <c i="1" r="J64"/>
  <c i="1" r="I64"/>
  <c i="1" r="H64"/>
  <c i="1" r="J63"/>
  <c i="1" r="I63"/>
  <c i="1" r="H63"/>
  <c i="1" r="I62"/>
  <c i="1" r="J62"/>
  <c i="1" r="H62"/>
  <c i="1" r="J41"/>
  <c i="1" r="I41"/>
  <c i="1" r="H41"/>
  <c i="1" r="J40"/>
  <c i="1" r="I40"/>
  <c i="1" r="H40"/>
  <c i="1" r="J39"/>
  <c i="1" r="I39"/>
  <c i="1" r="H39"/>
  <c i="1" r="J38"/>
  <c i="1" r="I38"/>
  <c i="1" r="H38"/>
  <c i="1" r="J37"/>
  <c i="1" r="I37"/>
  <c i="1" r="H37"/>
  <c i="1" r="J36"/>
  <c i="1" r="I36"/>
  <c i="1" r="H36"/>
  <c i="1" r="J35"/>
  <c i="1" r="I35"/>
  <c i="1" r="H35"/>
  <c i="1" r="J34"/>
  <c i="1" r="I34"/>
  <c i="1" r="H34"/>
  <c i="1" r="J33"/>
  <c i="1" r="I33"/>
  <c i="1" r="H33"/>
  <c i="1" r="J32"/>
  <c i="1" r="I32"/>
  <c i="1" r="H32"/>
  <c i="1" r="J31"/>
  <c i="1" r="I31"/>
  <c i="1" r="H31"/>
  <c i="1" r="J18"/>
  <c i="1" r="I18"/>
  <c i="1" r="H18"/>
  <c i="1" r="J23"/>
  <c i="1" r="I23"/>
  <c i="1" r="H23"/>
  <c i="1" r="J22"/>
  <c i="1" r="I22"/>
  <c i="1" r="H22"/>
  <c i="1" r="J21"/>
  <c i="1" r="I21"/>
  <c i="1" r="H21"/>
  <c i="1" r="J17"/>
  <c i="1" r="I17"/>
  <c i="1" r="H17"/>
  <c i="1" r="J27"/>
  <c i="1" r="I27"/>
  <c i="1" r="H27"/>
  <c i="1" r="J26"/>
  <c i="1" r="I26"/>
  <c i="1" r="H26"/>
  <c i="1" r="J25"/>
  <c i="1" r="I25"/>
  <c i="1" r="H25"/>
  <c i="1" r="J24"/>
  <c i="1" r="I24"/>
  <c i="1" r="H24"/>
  <c i="1" r="J20"/>
  <c i="1" r="I20"/>
  <c i="1" r="J19"/>
  <c i="1" r="I19"/>
  <c i="1" r="H19"/>
  <c i="1" r="J14"/>
  <c i="1" r="I14"/>
  <c i="1" r="H14"/>
  <c i="1" r="J13"/>
  <c i="1" r="I13"/>
  <c i="1" r="H13"/>
  <c i="1" r="J12"/>
  <c i="1" r="I12"/>
  <c i="1" r="H12"/>
  <c i="1" r="J11"/>
  <c i="1" r="I11"/>
  <c i="1" r="H11"/>
  <c i="1" r="J10"/>
  <c i="1" r="I10"/>
  <c i="1" r="H10"/>
  <c i="1" r="J9"/>
  <c i="1" r="I9"/>
  <c i="1" r="H9"/>
  <c i="1" r="J8"/>
  <c i="1" r="I8"/>
  <c i="1" r="H8"/>
  <c i="1" r="J7"/>
  <c i="1" r="I7"/>
  <c i="1" r="H7"/>
  <c i="1" r="I6"/>
  <c i="1" r="J6"/>
  <c i="1" r="H6"/>
  <c i="1" r="I5"/>
  <c i="1" r="J5"/>
  <c i="1" r="H5"/>
</calcChain>
</file>

<file path=xl/sharedStrings.xml><?xml version="1.0" encoding="utf-8"?>
<sst xmlns="http://schemas.openxmlformats.org/spreadsheetml/2006/main" count="7496" uniqueCount="2075">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</sst>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2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164">
      <alignment wrapText="1"/>
    </xf>
    <xf borderId="0" fillId="0" fontId="2" numFmtId="0"/>
  </cellStyleXfs>
  <cellXfs count="5929">
    <xf borderId="0" fillId="0" fontId="0" numFmtId="0" xfId="0"/>
    <xf applyAlignment="1" borderId="0" fillId="0" fontId="3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2" numFmtId="0" xfId="6"/>
    <xf applyAlignment="1" borderId="0" fillId="2" fontId="3" numFmtId="0" xfId="1"/>
    <xf applyAlignment="1" borderId="0" fillId="0" fontId="0" numFmtId="0" xfId="0"/>
    <xf applyFont="1" borderId="0" fillId="0" fontId="0" numFmtId="0" xfId="2">
      <alignment wrapText="1"/>
    </xf>
    <xf applyAlignment="1" applyFont="1" borderId="0" fillId="0" fontId="0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0" fontId="1" numFmtId="0" xfId="6"/>
    <xf applyNumberFormat="1" borderId="0" fillId="0" fontId="0" numFmtId="16" xfId="0"/>
    <xf applyNumberFormat="1" borderId="0" fillId="0" fontId="0" numFmtId="17" xfId="0"/>
    <xf applyAlignment="1" applyFont="1" borderId="0" fillId="0" fontId="4" numFmtId="0" xfId="0">
      <alignment vertic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2" fontId="0" numFmtId="0" xfId="1">
      <alignment wrapText="1"/>
    </xf>
    <xf applyAlignment="1" borderId="0" fillId="0" fontId="3" numFmtId="0" xfId="3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</cellXfs>
  <cellStyles count="7">
    <cellStyle builtinId="0" name="Normal" xf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16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658"/>
  <sheetViews>
    <sheetView topLeftCell="B627" workbookViewId="0">
      <selection activeCell="F161" sqref="F161:I658"/>
    </sheetView>
  </sheetViews>
  <sheetFormatPr defaultRowHeight="15" x14ac:dyDescent="0.25"/>
  <cols>
    <col min="1" max="1" bestFit="true" customWidth="true" style="443" width="20.85546875" collapsed="true"/>
    <col min="2" max="2" customWidth="true" width="13.85546875" collapsed="true"/>
    <col min="3" max="3" bestFit="true" customWidth="true" width="12.0" collapsed="true"/>
    <col min="6" max="6" bestFit="true" customWidth="true" width="20.42578125" collapsed="true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ht="30" r="2" spans="1:1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ref="J5" si="0" t="shared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ref="J6" si="1" t="shared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ref="I7" si="2" t="shared">_xlfn.NUMBERVALUE(LEFT(C7,FIND(" ",C7)))</f>
        <v>53</v>
      </c>
      <c r="J7">
        <f ref="J7" si="3" t="shared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ref="I8" si="4" t="shared">_xlfn.NUMBERVALUE(RIGHT(C7,FIND(" ",C7)))</f>
        <v>5</v>
      </c>
      <c r="J8">
        <f ref="J8" si="5" t="shared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ref="I9" si="6" t="shared">_xlfn.NUMBERVALUE(LEFT(C9,FIND(" ",C9)))</f>
        <v>56</v>
      </c>
      <c r="J9">
        <f ref="J9" si="7" t="shared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ref="I10" si="8" t="shared">_xlfn.NUMBERVALUE(RIGHT(C9,FIND(" ",C9)))</f>
        <v>4.8</v>
      </c>
      <c r="J10">
        <f ref="J10" si="9" t="shared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ref="I11" si="10" t="shared">_xlfn.NUMBERVALUE(LEFT(C11,FIND(" ",C11)))</f>
        <v>24</v>
      </c>
      <c r="J11">
        <f ref="J11" si="11" t="shared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ref="I12" si="12" t="shared">_xlfn.NUMBERVALUE(RIGHT(C11,FIND(" ",C11)))</f>
        <v>2.6</v>
      </c>
      <c r="J12">
        <f ref="J12" si="13" t="shared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ref="I13" si="14" t="shared">_xlfn.NUMBERVALUE(LEFT(C13,FIND(" ",C13)))</f>
        <v>9.6</v>
      </c>
      <c r="J13">
        <f ref="J13" si="15" t="shared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ref="I14" si="16" t="shared">_xlfn.NUMBERVALUE(RIGHT(C13,FIND(" ",C13)))</f>
        <v>1.63</v>
      </c>
      <c r="J14">
        <f ref="J14" si="17" t="shared">_xlfn.NUMBERVALUE(RIGHT(F13,FIND(" ",F13)))</f>
        <v>1.85</v>
      </c>
    </row>
    <row ht="30" r="15" spans="1:1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ref="J17:J18" si="18" t="shared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ref="H18" si="19" t="shared">_xlfn.NUMBERVALUE(B18)</f>
        <v>19.399999999999999</v>
      </c>
      <c r="I18">
        <f>_xlfn.NUMBERVALUE(C18)</f>
        <v>55</v>
      </c>
      <c r="J18">
        <f si="18" t="shared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ref="I19" si="20" t="shared">_xlfn.NUMBERVALUE(LEFT(C19,FIND(" ",C19)))</f>
        <v>3</v>
      </c>
      <c r="J19">
        <f ref="J19" si="21" t="shared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ref="I20" si="22" t="shared">_xlfn.NUMBERVALUE(RIGHT(C19,FIND(" ",C19)))</f>
        <v>19</v>
      </c>
      <c r="J20">
        <f ref="J20" si="23" t="shared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ref="H21:H23" si="24" t="shared">_xlfn.NUMBERVALUE(B21)</f>
        <v>2.5</v>
      </c>
      <c r="I21">
        <f ref="I21:I23" si="25" t="shared">_xlfn.NUMBERVALUE(C21)</f>
        <v>2</v>
      </c>
      <c r="J21">
        <f ref="J21:J23" si="26" t="shared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si="24" t="shared"/>
        <v>29</v>
      </c>
      <c r="I22">
        <f si="25" t="shared"/>
        <v>45.2</v>
      </c>
      <c r="J22">
        <f si="26" t="shared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si="24" t="shared"/>
        <v>3.4</v>
      </c>
      <c r="I23">
        <f si="25" t="shared"/>
        <v>2.7</v>
      </c>
      <c r="J23">
        <f si="26" t="shared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ht="30" r="29" spans="1:1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ref="H31:H37" si="27" t="shared">_xlfn.NUMBERVALUE(B31)</f>
        <v>45</v>
      </c>
      <c r="I31">
        <f ref="I31:I37" si="28" t="shared">_xlfn.NUMBERVALUE(C31)</f>
        <v>45</v>
      </c>
      <c r="J31">
        <f ref="J31:J37" si="29" t="shared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si="27" t="shared"/>
        <v>26.6</v>
      </c>
      <c r="I32">
        <f si="28" t="shared"/>
        <v>46</v>
      </c>
      <c r="J32">
        <f si="29" t="shared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si="27" t="shared"/>
        <v>4.2</v>
      </c>
      <c r="I33">
        <f si="28" t="shared"/>
        <v>3.5</v>
      </c>
      <c r="J33">
        <f si="29" t="shared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si="27" t="shared"/>
        <v>19.899999999999999</v>
      </c>
      <c r="I34">
        <f si="28" t="shared"/>
        <v>60</v>
      </c>
      <c r="J34">
        <f si="29" t="shared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si="27" t="shared"/>
        <v>4.0999999999999996</v>
      </c>
      <c r="I35">
        <f si="28" t="shared"/>
        <v>5</v>
      </c>
      <c r="J35">
        <f si="29" t="shared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si="27" t="shared"/>
        <v>35</v>
      </c>
      <c r="I36">
        <f si="28" t="shared"/>
        <v>55</v>
      </c>
      <c r="J36">
        <f si="29" t="shared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si="27" t="shared"/>
        <v>3</v>
      </c>
      <c r="I37">
        <f si="28" t="shared"/>
        <v>3.9</v>
      </c>
      <c r="J37">
        <f si="29" t="shared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ref="J38:J39" si="30" t="shared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si="30" t="shared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ref="J40:J41" si="31" t="shared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si="31" t="shared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ht="30" r="45" spans="1:1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ht="30" r="60" spans="1:1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ref="H62" si="32" t="shared">_xlfn.NUMBERVALUE(B62)</f>
        <v>54</v>
      </c>
      <c r="I62">
        <f ref="I62" si="33" t="shared">_xlfn.NUMBERVALUE(C62)</f>
        <v>54</v>
      </c>
      <c r="J62">
        <f ref="J62" si="34" t="shared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ref="I63" si="35" t="shared">_xlfn.NUMBERVALUE(LEFT(C63,FIND(" ",C63)))</f>
        <v>27</v>
      </c>
      <c r="J63">
        <f ref="J63" si="36" t="shared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ref="I64" si="37" t="shared">_xlfn.NUMBERVALUE(RIGHT(C63,FIND(" ",C63)))</f>
        <v>3</v>
      </c>
      <c r="J64">
        <f ref="J64" si="38" t="shared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ref="I65" si="39" t="shared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ref="J66" si="40" t="shared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ref="J67" si="41" t="shared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ref="I68" si="42" t="shared">_xlfn.NUMBERVALUE(LEFT(C68,FIND(" ",C68)))</f>
        <v>33</v>
      </c>
      <c r="J68">
        <f ref="J68" si="43" t="shared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ref="I69" si="44" t="shared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ref="I70" si="45" t="shared">_xlfn.NUMBERVALUE(LEFT(C70,FIND(" ",C70)))</f>
        <v>61.2</v>
      </c>
      <c r="J70">
        <f ref="J70" si="46" t="shared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ref="J71" si="47" t="shared">_xlfn.NUMBERVALUE(RIGHT(F70,FIND(" ",F70)))</f>
        <v>5.4</v>
      </c>
    </row>
    <row ht="30" r="72" spans="1:1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ref="H74" si="48" t="shared">_xlfn.NUMBERVALUE(B74)</f>
        <v>52</v>
      </c>
      <c r="I74">
        <f ref="I74:I76" si="49" t="shared">_xlfn.NUMBERVALUE(C74)</f>
        <v>52</v>
      </c>
      <c r="J74">
        <f ref="J74:J76" si="50" t="shared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ref="H75:H76" si="51" t="shared">_xlfn.NUMBERVALUE(B75)</f>
        <v>65</v>
      </c>
      <c r="I75">
        <f si="49" t="shared"/>
        <v>26</v>
      </c>
      <c r="J75">
        <f si="50" t="shared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si="51" t="shared"/>
        <v>2.2999999999999998</v>
      </c>
      <c r="I76">
        <f si="49" t="shared"/>
        <v>2</v>
      </c>
      <c r="J76">
        <f si="50" t="shared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ref="H79:H80" si="52" t="shared">_xlfn.NUMBERVALUE(B79)</f>
        <v>70</v>
      </c>
      <c r="I79">
        <f ref="I79:I80" si="53" t="shared">_xlfn.NUMBERVALUE(C79)</f>
        <v>23</v>
      </c>
      <c r="J79">
        <f ref="J79:J80" si="54" t="shared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si="52" t="shared"/>
        <v>3.8</v>
      </c>
      <c r="I80">
        <f si="53" t="shared"/>
        <v>2.5</v>
      </c>
      <c r="J80">
        <f si="54" t="shared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ref="J81:J82" si="55" t="shared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si="55" t="shared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ref="J83:J84" si="56" t="shared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si="56" t="shared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ht="30" r="88" spans="1:1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ref="H90:H96" si="57" t="shared">_xlfn.NUMBERVALUE(B90)</f>
        <v>47</v>
      </c>
      <c r="I90">
        <f ref="I90:I96" si="58" t="shared">_xlfn.NUMBERVALUE(C90)</f>
        <v>48</v>
      </c>
      <c r="J90">
        <f ref="J90:J96" si="59" t="shared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si="57" t="shared"/>
        <v>67.5</v>
      </c>
      <c r="I91">
        <f si="58" t="shared"/>
        <v>22.3</v>
      </c>
      <c r="J91">
        <f si="59" t="shared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si="57" t="shared"/>
        <v>2.5</v>
      </c>
      <c r="I92">
        <f si="58" t="shared"/>
        <v>3.8</v>
      </c>
      <c r="J92">
        <f si="59" t="shared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si="57" t="shared"/>
        <v>47.8</v>
      </c>
      <c r="I93">
        <f si="58" t="shared"/>
        <v>35.5</v>
      </c>
      <c r="J93">
        <f si="59" t="shared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si="57" t="shared"/>
        <v>3</v>
      </c>
      <c r="I94">
        <f si="58" t="shared"/>
        <v>4.5999999999999996</v>
      </c>
      <c r="J94">
        <f si="59" t="shared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si="57" t="shared"/>
        <v>14.4</v>
      </c>
      <c r="I95">
        <f si="58" t="shared"/>
        <v>55</v>
      </c>
      <c r="J95">
        <f si="59" t="shared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si="57" t="shared"/>
        <v>4.5</v>
      </c>
      <c r="I96">
        <f si="58" t="shared"/>
        <v>5.6</v>
      </c>
      <c r="J96">
        <f si="59" t="shared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ref="J97:J98" si="60" t="shared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si="60" t="shared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ref="J99:J100" si="61" t="shared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si="61" t="shared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ht="30" r="104" spans="1:1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ref="H106" si="62" t="shared">_xlfn.NUMBERVALUE(B106)</f>
        <v>45</v>
      </c>
      <c r="I106">
        <f ref="I106" si="63" t="shared">_xlfn.NUMBERVALUE(C106)</f>
        <v>45</v>
      </c>
      <c r="J106">
        <f ref="J106" si="64" t="shared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ref="J107" si="65" t="shared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ref="J109" si="66" t="shared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ref="J110" si="67" t="shared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ref="J111" si="68" t="shared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ref="J112" si="69" t="shared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ref="J113" si="70" t="shared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ref="I114" si="71" t="shared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ht="30" r="118" spans="1:1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ref="H120" si="72" t="shared">_xlfn.NUMBERVALUE(B120)</f>
        <v>46</v>
      </c>
      <c r="I120">
        <f ref="I120" si="73" t="shared">_xlfn.NUMBERVALUE(C120)</f>
        <v>46</v>
      </c>
      <c r="J120">
        <f ref="J120" si="74" t="shared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ref="J121" si="75" t="shared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ref="J122" si="76" t="shared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ref="J123" si="77" t="shared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ref="J124" si="78" t="shared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ref="J125" si="79" t="shared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ref="J127" si="80" t="shared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ref="I128" si="81" t="shared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ref="J129" si="82" t="shared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ref="I130" si="83" t="shared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ht="30" r="132" spans="1:1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ref="H134" si="84" t="shared">_xlfn.NUMBERVALUE(B134)</f>
        <v>45</v>
      </c>
      <c r="I134">
        <f ref="I134" si="85" t="shared">_xlfn.NUMBERVALUE(C134)</f>
        <v>45</v>
      </c>
      <c r="J134">
        <f ref="J134" si="86" t="shared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ref="J135" si="87" t="shared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ref="J136" si="88" t="shared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ref="I137" si="89" t="shared">_xlfn.NUMBERVALUE(LEFT(C136,FIND(" ",C136)))</f>
        <v>54</v>
      </c>
      <c r="J137">
        <f ref="J137" si="90" t="shared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ref="I138" si="91" t="shared">_xlfn.NUMBERVALUE(RIGHT(C136,FIND(" ",C136)))</f>
        <v>5</v>
      </c>
      <c r="J138">
        <f ref="J138" si="92" t="shared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ref="I139" si="93" t="shared">_xlfn.NUMBERVALUE(LEFT(C138,FIND(" ",C138)))</f>
        <v>38</v>
      </c>
      <c r="J139">
        <f ref="J139" si="94" t="shared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ref="I140" si="95" t="shared">_xlfn.NUMBERVALUE(RIGHT(C138,FIND(" ",C138)))</f>
        <v>3.6</v>
      </c>
      <c r="J140">
        <f ref="J140" si="96" t="shared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ref="J141" si="97" t="shared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ref="J142" si="98" t="shared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ref="J143" si="99" t="shared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ref="J144" si="100" t="shared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ht="30" r="146" spans="1:1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ref="H148" si="101" t="shared">_xlfn.NUMBERVALUE(B148)</f>
        <v>38</v>
      </c>
      <c r="I148">
        <f ref="I148" si="102" t="shared">_xlfn.NUMBERVALUE(C148)</f>
        <v>38</v>
      </c>
      <c r="J148">
        <f ref="J148" si="103" t="shared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ref="I149" si="104" t="shared">_xlfn.NUMBERVALUE(LEFT(C149,FIND(" ",C149)))</f>
        <v>26.6</v>
      </c>
      <c r="J149">
        <f ref="J149" si="105" t="shared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ref="I150" si="106" t="shared">_xlfn.NUMBERVALUE(RIGHT(C149,FIND(" ",C149)))</f>
        <v>3.51</v>
      </c>
      <c r="J150">
        <f ref="J150" si="107" t="shared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ref="I151" si="108" t="shared">_xlfn.NUMBERVALUE(LEFT(C151,FIND(" ",C151)))</f>
        <v>39.6</v>
      </c>
      <c r="J151">
        <f ref="J151" si="109" t="shared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ref="I152" si="110" t="shared">_xlfn.NUMBERVALUE(RIGHT(C151,FIND(" ",C151)))</f>
        <v>2.4500000000000002</v>
      </c>
      <c r="J152">
        <f ref="J152" si="111" t="shared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ref="I153" si="112" t="shared">_xlfn.NUMBERVALUE(LEFT(C153,FIND(" ",C153)))</f>
        <v>38.5</v>
      </c>
      <c r="J153">
        <f ref="J153" si="113" t="shared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ref="I154" si="114" t="shared">_xlfn.NUMBERVALUE(RIGHT(C153,FIND(" ",C153)))</f>
        <v>2.95</v>
      </c>
      <c r="J154">
        <f ref="J154" si="115" t="shared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ref="I155" si="116" t="shared">_xlfn.NUMBERVALUE(LEFT(C155,FIND(" ",C155)))</f>
        <v>54</v>
      </c>
      <c r="J155">
        <f ref="J155" si="117" t="shared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ref="I156" si="118" t="shared">_xlfn.NUMBERVALUE(RIGHT(C155,FIND(" ",C155)))</f>
        <v>3.43</v>
      </c>
      <c r="J156">
        <f ref="J156" si="119" t="shared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ref="J157" si="120" t="shared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ref="J158" si="121" t="shared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ref="F163:F171" si="122" t="shared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si="122" t="shared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si="122" t="shared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si="122" t="shared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si="122" t="shared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si="122" t="shared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si="122" t="shared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si="122" t="shared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si="122" t="shared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ref="F175:F183" si="123" t="shared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si="123" t="shared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si="123" t="shared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si="123" t="shared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si="123" t="shared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si="123" t="shared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si="123" t="shared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si="123" t="shared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si="123" t="shared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ref="F188:F196" si="124" t="shared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si="124" t="shared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si="124" t="shared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si="124" t="shared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si="124" t="shared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si="124" t="shared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si="124" t="shared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si="124" t="shared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si="124" t="shared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ref="F201:F209" si="125" t="shared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si="125" t="shared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si="125" t="shared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si="125" t="shared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si="125" t="shared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si="125" t="shared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si="125" t="shared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si="125" t="shared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si="125" t="shared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ref="F214:F222" si="126" t="shared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si="126" t="shared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si="126" t="shared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si="126" t="shared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si="126" t="shared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si="126" t="shared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si="126" t="shared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si="126" t="shared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si="126" t="shared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ref="F242:F250" si="127" t="shared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si="127" t="shared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si="127" t="shared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si="127" t="shared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si="127" t="shared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si="127" t="shared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si="127" t="shared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si="127" t="shared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si="127" t="shared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ref="F255:F263" si="128" t="shared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si="128" t="shared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si="128" t="shared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si="128" t="shared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si="128" t="shared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si="128" t="shared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si="128" t="shared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si="128" t="shared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si="128" t="shared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ref="F270:F279" si="129" t="shared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si="129" t="shared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si="129" t="shared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si="129" t="shared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si="129" t="shared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si="129" t="shared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si="129" t="shared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si="129" t="shared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si="129" t="shared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si="129" t="shared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ref="F285:F294" si="130" t="shared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si="130" t="shared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si="130" t="shared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si="130" t="shared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si="130" t="shared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si="130" t="shared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si="130" t="shared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si="130" t="shared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si="130" t="shared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si="130" t="shared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ref="F299:F308" si="131" t="shared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si="131" t="shared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si="131" t="shared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si="131" t="shared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si="131" t="shared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si="131" t="shared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si="131" t="shared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si="131" t="shared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si="131" t="shared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si="131" t="shared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ref="F314:F323" si="132" t="shared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si="132" t="shared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si="132" t="shared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si="132" t="shared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si="132" t="shared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si="132" t="shared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si="132" t="shared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si="132" t="shared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si="132" t="shared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si="132" t="shared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ref="F328:F337" si="133" t="shared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si="133" t="shared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si="133" t="shared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si="133" t="shared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si="133" t="shared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si="133" t="shared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si="133" t="shared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si="133" t="shared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si="133" t="shared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si="133" t="shared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ref="F342:F351" si="134" t="shared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si="134" t="shared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si="134" t="shared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si="134" t="shared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si="134" t="shared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si="134" t="shared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si="134" t="shared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si="134" t="shared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si="134" t="shared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si="134" t="shared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ref="F357:F366" si="135" t="shared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si="135" t="shared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si="135" t="shared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si="135" t="shared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si="135" t="shared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si="135" t="shared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si="135" t="shared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si="135" t="shared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si="135" t="shared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si="135" t="shared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ref="F372:F381" si="136" t="shared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si="136" t="shared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si="136" t="shared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si="136" t="shared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si="136" t="shared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si="136" t="shared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si="136" t="shared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si="136" t="shared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si="136" t="shared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si="136" t="shared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ref="F387:F396" si="137" t="shared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si="137" t="shared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si="137" t="shared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si="137" t="shared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si="137" t="shared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si="137" t="shared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si="137" t="shared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si="137" t="shared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si="137" t="shared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si="137" t="shared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ref="F402:F411" si="138" t="shared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si="138" t="shared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si="138" t="shared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si="138" t="shared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si="138" t="shared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si="138" t="shared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si="138" t="shared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si="138" t="shared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si="138" t="shared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si="138" t="shared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ref="F417:F426" si="139" t="shared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si="139" t="shared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si="139" t="shared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si="139" t="shared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si="139" t="shared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si="139" t="shared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si="139" t="shared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si="139" t="shared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si="139" t="shared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si="139" t="shared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ref="F432:F441" si="140" t="shared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si="140" t="shared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si="140" t="shared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si="140" t="shared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si="140" t="shared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si="140" t="shared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si="140" t="shared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si="140" t="shared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si="140" t="shared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si="140" t="shared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ref="F446:F455" si="141" t="shared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si="141" t="shared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si="141" t="shared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si="141" t="shared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si="141" t="shared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si="141" t="shared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si="141" t="shared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si="141" t="shared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si="141" t="shared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si="141" t="shared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ref="F461:F470" si="142" t="shared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si="142" t="shared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si="142" t="shared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si="142" t="shared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si="142" t="shared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si="142" t="shared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si="142" t="shared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si="142" t="shared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si="142" t="shared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si="142" t="shared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ref="F476:F485" si="143" t="shared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si="143" t="shared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si="143" t="shared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si="143" t="shared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si="143" t="shared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si="143" t="shared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si="143" t="shared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si="143" t="shared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si="143" t="shared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si="143" t="shared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ref="F489:F498" si="144" t="shared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si="144" t="shared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si="144" t="shared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si="144" t="shared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si="144" t="shared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si="144" t="shared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si="144" t="shared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si="144" t="shared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si="144" t="shared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si="144" t="shared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ref="F503:F512" si="145" t="shared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si="145" t="shared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si="145" t="shared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si="145" t="shared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si="145" t="shared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si="145" t="shared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si="145" t="shared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si="145" t="shared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si="145" t="shared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si="145" t="shared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ref="F518:F527" si="146" t="shared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si="146" t="shared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si="146" t="shared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si="146" t="shared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si="146" t="shared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si="146" t="shared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si="146" t="shared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si="146" t="shared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si="146" t="shared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si="146" t="shared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ref="F532:F541" si="147" t="shared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si="147" t="shared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si="147" t="shared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si="147" t="shared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si="147" t="shared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si="147" t="shared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si="147" t="shared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si="147" t="shared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si="147" t="shared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si="147" t="shared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ref="F547:F556" si="148" t="shared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si="148" t="shared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si="148" t="shared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si="148" t="shared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si="148" t="shared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si="148" t="shared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si="148" t="shared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si="148" t="shared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si="148" t="shared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si="148" t="shared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ref="F562:F571" si="149" t="shared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si="149" t="shared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si="149" t="shared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si="149" t="shared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si="149" t="shared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si="149" t="shared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si="149" t="shared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si="149" t="shared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si="149" t="shared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si="149" t="shared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ref="F576:F585" si="150" t="shared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si="150" t="shared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si="150" t="shared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si="150" t="shared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si="150" t="shared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si="150" t="shared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si="150" t="shared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si="150" t="shared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si="150" t="shared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si="150" t="shared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ref="F590:F599" si="151" t="shared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si="151" t="shared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si="151" t="shared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si="151" t="shared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si="151" t="shared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si="151" t="shared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si="151" t="shared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si="151" t="shared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si="151" t="shared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si="151" t="shared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ref="F603:F612" si="152" t="shared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si="152" t="shared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si="152" t="shared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si="152" t="shared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si="152" t="shared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si="152" t="shared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si="152" t="shared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si="152" t="shared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si="152" t="shared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si="152" t="shared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ref="F619:F628" si="153" t="shared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si="153" t="shared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si="153" t="shared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si="153" t="shared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si="153" t="shared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si="153" t="shared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si="153" t="shared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si="153" t="shared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si="153" t="shared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si="153" t="shared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ref="F634:F643" si="154" t="shared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si="154" t="shared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si="154" t="shared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si="154" t="shared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si="154" t="shared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si="154" t="shared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si="154" t="shared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si="154" t="shared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si="154" t="shared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si="154" t="shared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ref="F649:F658" si="155" t="shared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si="155" t="shared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si="155" t="shared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si="155" t="shared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si="155" t="shared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si="155" t="shared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si="155" t="shared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si="155" t="shared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si="155" t="shared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si="155" t="shared"/>
        <v>Soil 1999-105_MAD</v>
      </c>
      <c r="G658">
        <v>4.8</v>
      </c>
      <c r="H658">
        <v>5.2</v>
      </c>
      <c r="I658">
        <v>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3"/>
  <sheetViews>
    <sheetView topLeftCell="A19" workbookViewId="0">
      <selection sqref="A1:J1048576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7.7109375" collapsed="true"/>
    <col min="9" max="9" bestFit="true" customWidth="true" style="443" width="11.7109375" collapsed="true"/>
    <col min="10" max="10" bestFit="true" customWidth="true" style="443" width="12.28515625" collapsed="true"/>
  </cols>
  <sheetData>
    <row r="1" spans="1:10" x14ac:dyDescent="0.25">
      <c r="A1" s="3791" t="s">
        <v>2003</v>
      </c>
      <c r="B1" s="3792" t="s">
        <v>2004</v>
      </c>
      <c r="C1" s="3793" t="s">
        <v>2005</v>
      </c>
      <c r="D1" s="3794" t="s">
        <v>1987</v>
      </c>
      <c r="E1" s="3795" t="s">
        <v>1986</v>
      </c>
      <c r="F1" s="3796" t="s">
        <v>1985</v>
      </c>
      <c r="G1" s="3797" t="s">
        <v>2006</v>
      </c>
      <c r="H1" s="3798" t="s">
        <v>2007</v>
      </c>
      <c r="I1" s="3799" t="s">
        <v>2008</v>
      </c>
      <c r="J1" s="3800" t="s">
        <v>1988</v>
      </c>
    </row>
    <row r="2" spans="1:10" x14ac:dyDescent="0.25">
      <c r="A2" s="3801" t="n">
        <v>11.553784860557768</v>
      </c>
      <c r="B2" s="3921" t="n">
        <v>50.39840637450199</v>
      </c>
      <c r="C2" s="4041" t="n">
        <v>38.047808764940235</v>
      </c>
      <c r="D2" s="4161" t="n">
        <v>38.2</v>
      </c>
      <c r="E2" s="4281" t="n">
        <v>50.6</v>
      </c>
      <c r="F2" s="4401" t="n">
        <v>11.6</v>
      </c>
      <c r="G2" s="4521" t="s">
        <v>2009</v>
      </c>
      <c r="H2" s="4641" t="s">
        <v>317</v>
      </c>
      <c r="I2" s="4761" t="s">
        <v>2063</v>
      </c>
      <c r="J2" s="4881" t="s">
        <v>1990</v>
      </c>
    </row>
    <row r="3" spans="1:10" x14ac:dyDescent="0.25">
      <c r="A3" s="3802" t="n">
        <v>6.122041346249875</v>
      </c>
      <c r="B3" s="3922" t="n">
        <v>17.477279536602417</v>
      </c>
      <c r="C3" s="4042" t="n">
        <v>76.40067911714772</v>
      </c>
      <c r="D3" s="4162" t="n">
        <v>76.5</v>
      </c>
      <c r="E3" s="4282" t="n">
        <v>17.5</v>
      </c>
      <c r="F3" s="4402" t="n">
        <v>6.13</v>
      </c>
      <c r="G3" s="4522" t="s">
        <v>2010</v>
      </c>
      <c r="H3" s="4642" t="s">
        <v>317</v>
      </c>
      <c r="I3" s="4762" t="s">
        <v>2063</v>
      </c>
      <c r="J3" s="4882" t="s">
        <v>1991</v>
      </c>
    </row>
    <row r="4" spans="1:10" x14ac:dyDescent="0.25">
      <c r="A4" s="3803" t="n">
        <v>4.975124378109453</v>
      </c>
      <c r="B4" s="3923" t="n">
        <v>21.890547263681594</v>
      </c>
      <c r="C4" s="4043" t="n">
        <v>73.13432835820896</v>
      </c>
      <c r="D4" s="4163" t="n">
        <v>73.5</v>
      </c>
      <c r="E4" s="4283" t="n">
        <v>22.0</v>
      </c>
      <c r="F4" s="4403" t="n">
        <v>5.0</v>
      </c>
      <c r="G4" s="4523" t="s">
        <v>2011</v>
      </c>
      <c r="H4" s="4643" t="s">
        <v>317</v>
      </c>
      <c r="I4" s="4763" t="s">
        <v>2063</v>
      </c>
      <c r="J4" s="4883" t="s">
        <v>1992</v>
      </c>
    </row>
    <row r="5" spans="1:10" x14ac:dyDescent="0.25">
      <c r="A5" s="3804" t="n">
        <v>10.030090270812437</v>
      </c>
      <c r="B5" s="3924" t="n">
        <v>33.80140421263792</v>
      </c>
      <c r="C5" s="4044" t="n">
        <v>56.16850551654965</v>
      </c>
      <c r="D5" s="4164" t="n">
        <v>56.0</v>
      </c>
      <c r="E5" s="4284" t="n">
        <v>33.7</v>
      </c>
      <c r="F5" s="4404" t="n">
        <v>10.0</v>
      </c>
      <c r="G5" s="4524" t="s">
        <v>2012</v>
      </c>
      <c r="H5" s="4644" t="s">
        <v>317</v>
      </c>
      <c r="I5" s="4764" t="s">
        <v>2063</v>
      </c>
      <c r="J5" s="4884" t="s">
        <v>1992</v>
      </c>
    </row>
    <row r="6" spans="1:10" x14ac:dyDescent="0.25">
      <c r="A6" s="3805" t="n">
        <v>17.119838872104733</v>
      </c>
      <c r="B6" s="3925" t="n">
        <v>38.670694864048336</v>
      </c>
      <c r="C6" s="4045" t="n">
        <v>44.20946626384693</v>
      </c>
      <c r="D6" s="4165" t="n">
        <v>43.9</v>
      </c>
      <c r="E6" s="4285" t="n">
        <v>38.4</v>
      </c>
      <c r="F6" s="4405" t="n">
        <v>17.0</v>
      </c>
      <c r="G6" s="4525" t="s">
        <v>2013</v>
      </c>
      <c r="H6" s="4645" t="s">
        <v>317</v>
      </c>
      <c r="I6" s="4765" t="s">
        <v>2063</v>
      </c>
      <c r="J6" s="4885" t="s">
        <v>1993</v>
      </c>
    </row>
    <row r="7" spans="1:10" x14ac:dyDescent="0.25">
      <c r="A7" s="3806" t="n">
        <v>17.58893280632411</v>
      </c>
      <c r="B7" s="3926" t="n">
        <v>30.8300395256917</v>
      </c>
      <c r="C7" s="4046" t="n">
        <v>51.58102766798419</v>
      </c>
      <c r="D7" s="4166" t="n">
        <v>52.2</v>
      </c>
      <c r="E7" s="4286" t="n">
        <v>31.2</v>
      </c>
      <c r="F7" s="4406" t="n">
        <v>17.8</v>
      </c>
      <c r="G7" s="4526" t="s">
        <v>2014</v>
      </c>
      <c r="H7" s="4646" t="s">
        <v>317</v>
      </c>
      <c r="I7" s="4766" t="s">
        <v>2063</v>
      </c>
      <c r="J7" s="4886" t="s">
        <v>1993</v>
      </c>
    </row>
    <row r="8" spans="1:10" x14ac:dyDescent="0.25">
      <c r="A8" s="3807" t="n">
        <v>24.23343224530168</v>
      </c>
      <c r="B8" s="3927" t="n">
        <v>60.43521266073195</v>
      </c>
      <c r="C8" s="4047" t="n">
        <v>15.331355093966371</v>
      </c>
      <c r="D8" s="4167" t="n">
        <v>15.5</v>
      </c>
      <c r="E8" s="4287" t="n">
        <v>61.1</v>
      </c>
      <c r="F8" s="4407" t="n">
        <v>24.5</v>
      </c>
      <c r="G8" s="4527" t="s">
        <v>2015</v>
      </c>
      <c r="H8" s="4647" t="s">
        <v>317</v>
      </c>
      <c r="I8" s="4767" t="s">
        <v>2063</v>
      </c>
      <c r="J8" s="4887" t="s">
        <v>1990</v>
      </c>
    </row>
    <row r="9" spans="1:10" x14ac:dyDescent="0.25">
      <c r="A9" s="3808" t="n">
        <v>9.545227386306847</v>
      </c>
      <c r="B9" s="3928" t="n">
        <v>27.48625687156422</v>
      </c>
      <c r="C9" s="4048" t="n">
        <v>62.968515742128936</v>
      </c>
      <c r="D9" s="4168" t="n">
        <v>63.0</v>
      </c>
      <c r="E9" s="4288" t="n">
        <v>27.5</v>
      </c>
      <c r="F9" s="4408" t="n">
        <v>9.55</v>
      </c>
      <c r="G9" s="4528" t="s">
        <v>2016</v>
      </c>
      <c r="H9" s="4648" t="s">
        <v>317</v>
      </c>
      <c r="I9" s="4768" t="s">
        <v>2063</v>
      </c>
      <c r="J9" s="4888" t="s">
        <v>1992</v>
      </c>
    </row>
    <row r="10" spans="1:10" x14ac:dyDescent="0.25">
      <c r="A10" s="3809" t="n">
        <v>8.072653884964682</v>
      </c>
      <c r="B10" s="3929" t="n">
        <v>9.081735620585267</v>
      </c>
      <c r="C10" s="4049" t="n">
        <v>82.84561049445004</v>
      </c>
      <c r="D10" s="4169" t="n">
        <v>82.1</v>
      </c>
      <c r="E10" s="4289" t="n">
        <v>9.0</v>
      </c>
      <c r="F10" s="4409" t="n">
        <v>8.0</v>
      </c>
      <c r="G10" s="4529" t="s">
        <v>2017</v>
      </c>
      <c r="H10" s="4649" t="s">
        <v>317</v>
      </c>
      <c r="I10" s="4769" t="s">
        <v>2063</v>
      </c>
      <c r="J10" s="4889" t="s">
        <v>1991</v>
      </c>
    </row>
    <row r="11" spans="1:10" x14ac:dyDescent="0.25">
      <c r="A11" s="3810" t="n">
        <v>14.955134596211366</v>
      </c>
      <c r="B11" s="3930" t="n">
        <v>63.11066799601196</v>
      </c>
      <c r="C11" s="4050" t="n">
        <v>21.934197407776672</v>
      </c>
      <c r="D11" s="4170" t="n">
        <v>22.0</v>
      </c>
      <c r="E11" s="4290" t="n">
        <v>63.3</v>
      </c>
      <c r="F11" s="4410" t="n">
        <v>15.0</v>
      </c>
      <c r="G11" s="4530" t="s">
        <v>2018</v>
      </c>
      <c r="H11" s="4650" t="s">
        <v>317</v>
      </c>
      <c r="I11" s="4770" t="s">
        <v>2063</v>
      </c>
      <c r="J11" s="4890" t="s">
        <v>1990</v>
      </c>
    </row>
    <row r="12" spans="1:10" x14ac:dyDescent="0.25">
      <c r="A12" s="3811" t="n">
        <v>18.24526420737787</v>
      </c>
      <c r="B12" s="3931" t="n">
        <v>64.30707876370887</v>
      </c>
      <c r="C12" s="4051" t="n">
        <v>17.447657028913262</v>
      </c>
      <c r="D12" s="4171" t="n">
        <v>17.5</v>
      </c>
      <c r="E12" s="4291" t="n">
        <v>64.5</v>
      </c>
      <c r="F12" s="4411" t="n">
        <v>18.3</v>
      </c>
      <c r="G12" s="4531" t="s">
        <v>2019</v>
      </c>
      <c r="H12" s="4651" t="s">
        <v>317</v>
      </c>
      <c r="I12" s="4771" t="s">
        <v>2063</v>
      </c>
      <c r="J12" s="4891" t="s">
        <v>1990</v>
      </c>
    </row>
    <row r="13" spans="1:10" x14ac:dyDescent="0.25">
      <c r="A13" s="3812" t="n">
        <v>10.079840319361278</v>
      </c>
      <c r="B13" s="3932" t="n">
        <v>17.964071856287426</v>
      </c>
      <c r="C13" s="4052" t="n">
        <v>71.9560878243513</v>
      </c>
      <c r="D13" s="4172" t="n">
        <v>72.1</v>
      </c>
      <c r="E13" s="4292" t="n">
        <v>18.0</v>
      </c>
      <c r="F13" s="4412" t="n">
        <v>10.1</v>
      </c>
      <c r="G13" s="4532" t="s">
        <v>2020</v>
      </c>
      <c r="H13" s="4652" t="s">
        <v>317</v>
      </c>
      <c r="I13" s="4772" t="s">
        <v>2063</v>
      </c>
      <c r="J13" s="4892" t="s">
        <v>1992</v>
      </c>
    </row>
    <row r="14" spans="1:10" x14ac:dyDescent="0.25">
      <c r="A14" s="3813" t="n">
        <v>22.79116465863454</v>
      </c>
      <c r="B14" s="3933" t="n">
        <v>64.05622489959839</v>
      </c>
      <c r="C14" s="4053" t="n">
        <v>13.152610441767068</v>
      </c>
      <c r="D14" s="4173" t="n">
        <v>13.1</v>
      </c>
      <c r="E14" s="4293" t="n">
        <v>63.8</v>
      </c>
      <c r="F14" s="4413" t="n">
        <v>22.7</v>
      </c>
      <c r="G14" s="4533" t="s">
        <v>2021</v>
      </c>
      <c r="H14" s="4653" t="s">
        <v>317</v>
      </c>
      <c r="I14" s="4773" t="s">
        <v>2063</v>
      </c>
      <c r="J14" s="4893" t="s">
        <v>1990</v>
      </c>
    </row>
    <row r="15" spans="1:10" x14ac:dyDescent="0.25">
      <c r="A15" s="3814" t="n">
        <v>4.632972322503009</v>
      </c>
      <c r="B15" s="3934" t="n">
        <v>6.417970316887285</v>
      </c>
      <c r="C15" s="4054" t="n">
        <v>88.94905736060971</v>
      </c>
      <c r="D15" s="4174" t="n">
        <v>88.7</v>
      </c>
      <c r="E15" s="4294" t="n">
        <v>6.4</v>
      </c>
      <c r="F15" s="4414" t="n">
        <v>4.62</v>
      </c>
      <c r="G15" s="4534" t="s">
        <v>2022</v>
      </c>
      <c r="H15" s="4654" t="s">
        <v>317</v>
      </c>
      <c r="I15" s="4774" t="s">
        <v>2063</v>
      </c>
      <c r="J15" s="4894" t="s">
        <v>1994</v>
      </c>
    </row>
    <row r="16" spans="1:10" x14ac:dyDescent="0.25">
      <c r="A16" s="3815" t="n">
        <v>16.9811320754717</v>
      </c>
      <c r="B16" s="3935" t="n">
        <v>58.589870903674274</v>
      </c>
      <c r="C16" s="4055" t="n">
        <v>24.42899702085402</v>
      </c>
      <c r="D16" s="4175" t="n">
        <v>24.6</v>
      </c>
      <c r="E16" s="4295" t="n">
        <v>59.0</v>
      </c>
      <c r="F16" s="4415" t="n">
        <v>17.1</v>
      </c>
      <c r="G16" s="4535" t="s">
        <v>2067</v>
      </c>
      <c r="H16" s="4655" t="s">
        <v>317</v>
      </c>
      <c r="I16" s="4775" t="s">
        <v>2063</v>
      </c>
      <c r="J16" s="4895" t="s">
        <v>1990</v>
      </c>
    </row>
    <row r="17" spans="1:10" x14ac:dyDescent="0.25">
      <c r="A17" s="3816" t="n">
        <v>26.479438314944833</v>
      </c>
      <c r="B17" s="3936" t="n">
        <v>31.293881644934803</v>
      </c>
      <c r="C17" s="4056" t="n">
        <v>42.226680040120364</v>
      </c>
      <c r="D17" s="4176" t="n">
        <v>42.1</v>
      </c>
      <c r="E17" s="4296" t="n">
        <v>31.2</v>
      </c>
      <c r="F17" s="4416" t="n">
        <v>26.4</v>
      </c>
      <c r="G17" s="4536" t="s">
        <v>2024</v>
      </c>
      <c r="H17" s="4656" t="s">
        <v>317</v>
      </c>
      <c r="I17" s="4776" t="s">
        <v>2063</v>
      </c>
      <c r="J17" s="4896" t="s">
        <v>1993</v>
      </c>
    </row>
    <row r="18" spans="1:10" x14ac:dyDescent="0.25">
      <c r="A18" s="3817" t="n">
        <v>29.761904761904763</v>
      </c>
      <c r="B18" s="3937" t="n">
        <v>31.746031746031747</v>
      </c>
      <c r="C18" s="4057" t="n">
        <v>38.492063492063494</v>
      </c>
      <c r="D18" s="4177" t="n">
        <v>38.8</v>
      </c>
      <c r="E18" s="4297" t="n">
        <v>32.0</v>
      </c>
      <c r="F18" s="4417" t="n">
        <v>30.0</v>
      </c>
      <c r="G18" s="4537" t="s">
        <v>2025</v>
      </c>
      <c r="H18" s="4657" t="s">
        <v>317</v>
      </c>
      <c r="I18" s="4777" t="s">
        <v>2063</v>
      </c>
      <c r="J18" s="4897" t="s">
        <v>1995</v>
      </c>
    </row>
    <row r="19" spans="1:10" x14ac:dyDescent="0.25">
      <c r="A19" s="3818" t="n">
        <v>4.752376188094047</v>
      </c>
      <c r="B19" s="3938" t="n">
        <v>8.0040020010005</v>
      </c>
      <c r="C19" s="4058" t="n">
        <v>87.24362181090547</v>
      </c>
      <c r="D19" s="4178" t="n">
        <v>87.2</v>
      </c>
      <c r="E19" s="4298" t="n">
        <v>8.0</v>
      </c>
      <c r="F19" s="4418" t="n">
        <v>4.75</v>
      </c>
      <c r="G19" s="4538" t="s">
        <v>2026</v>
      </c>
      <c r="H19" s="4658" t="s">
        <v>317</v>
      </c>
      <c r="I19" s="4778" t="s">
        <v>2063</v>
      </c>
      <c r="J19" s="4898" t="s">
        <v>1991</v>
      </c>
    </row>
    <row r="20" spans="1:10" x14ac:dyDescent="0.25">
      <c r="A20" s="3819" t="n">
        <v>2.1847070506454815</v>
      </c>
      <c r="B20" s="3939" t="n">
        <v>2.780536246276067</v>
      </c>
      <c r="C20" s="4059" t="n">
        <v>95.03475670307844</v>
      </c>
      <c r="D20" s="4179" t="n">
        <v>95.7</v>
      </c>
      <c r="E20" s="4299" t="n">
        <v>2.8</v>
      </c>
      <c r="F20" s="4419" t="n">
        <v>2.2</v>
      </c>
      <c r="G20" s="4539" t="s">
        <v>2027</v>
      </c>
      <c r="H20" s="4659" t="s">
        <v>317</v>
      </c>
      <c r="I20" s="4779" t="s">
        <v>2063</v>
      </c>
      <c r="J20" s="4899" t="s">
        <v>1994</v>
      </c>
    </row>
    <row r="21" spans="1:10" x14ac:dyDescent="0.25">
      <c r="A21" s="3820" t="n">
        <v>4.0040040040040035</v>
      </c>
      <c r="B21" s="3940" t="n">
        <v>12.012012012012011</v>
      </c>
      <c r="C21" s="4060" t="n">
        <v>83.98398398398398</v>
      </c>
      <c r="D21" s="4180" t="n">
        <v>83.9</v>
      </c>
      <c r="E21" s="4300" t="n">
        <v>12.0</v>
      </c>
      <c r="F21" s="4420" t="n">
        <v>4.0</v>
      </c>
      <c r="G21" s="4540" t="s">
        <v>2028</v>
      </c>
      <c r="H21" s="4660" t="s">
        <v>317</v>
      </c>
      <c r="I21" s="4780" t="s">
        <v>2063</v>
      </c>
      <c r="J21" s="4900" t="s">
        <v>1991</v>
      </c>
    </row>
    <row r="22" spans="1:10" x14ac:dyDescent="0.25">
      <c r="A22" s="3821" t="n">
        <v>19.641076769690926</v>
      </c>
      <c r="B22" s="3941" t="n">
        <v>30.109670987038882</v>
      </c>
      <c r="C22" s="4061" t="n">
        <v>50.24925224327019</v>
      </c>
      <c r="D22" s="4181" t="n">
        <v>50.4</v>
      </c>
      <c r="E22" s="4301" t="n">
        <v>30.2</v>
      </c>
      <c r="F22" s="4421" t="n">
        <v>19.7</v>
      </c>
      <c r="G22" s="4541" t="s">
        <v>2029</v>
      </c>
      <c r="H22" s="4661" t="s">
        <v>317</v>
      </c>
      <c r="I22" s="4781" t="s">
        <v>2063</v>
      </c>
      <c r="J22" s="4901" t="s">
        <v>1993</v>
      </c>
    </row>
    <row r="23" spans="1:10" x14ac:dyDescent="0.25">
      <c r="A23" s="3822" t="n">
        <v>21.78714859437751</v>
      </c>
      <c r="B23" s="3942" t="n">
        <v>35.04016064257028</v>
      </c>
      <c r="C23" s="4062" t="n">
        <v>43.17269076305221</v>
      </c>
      <c r="D23" s="4182" t="n">
        <v>43.0</v>
      </c>
      <c r="E23" s="4302" t="n">
        <v>34.9</v>
      </c>
      <c r="F23" s="4422" t="n">
        <v>21.7</v>
      </c>
      <c r="G23" s="4542" t="s">
        <v>2030</v>
      </c>
      <c r="H23" s="4662" t="s">
        <v>317</v>
      </c>
      <c r="I23" s="4782" t="s">
        <v>2063</v>
      </c>
      <c r="J23" s="4902" t="s">
        <v>1993</v>
      </c>
    </row>
    <row r="24" spans="1:10" x14ac:dyDescent="0.25">
      <c r="A24" s="3823" t="n">
        <v>21.26379137412237</v>
      </c>
      <c r="B24" s="3943" t="n">
        <v>11.735205616850553</v>
      </c>
      <c r="C24" s="4063" t="n">
        <v>67.00100300902709</v>
      </c>
      <c r="D24" s="4183" t="n">
        <v>66.8</v>
      </c>
      <c r="E24" s="4303" t="n">
        <v>11.7</v>
      </c>
      <c r="F24" s="4423" t="n">
        <v>21.2</v>
      </c>
      <c r="G24" s="4543" t="s">
        <v>2031</v>
      </c>
      <c r="H24" s="4663" t="s">
        <v>317</v>
      </c>
      <c r="I24" s="4783" t="s">
        <v>2063</v>
      </c>
      <c r="J24" s="4903" t="s">
        <v>1996</v>
      </c>
    </row>
    <row r="25" spans="1:10" x14ac:dyDescent="0.25">
      <c r="A25" s="3824" t="n">
        <v>52.23577235772357</v>
      </c>
      <c r="B25" s="3944" t="n">
        <v>30.487804878048777</v>
      </c>
      <c r="C25" s="4064" t="n">
        <v>17.27642276422764</v>
      </c>
      <c r="D25" s="4184" t="n">
        <v>17.0</v>
      </c>
      <c r="E25" s="4304" t="n">
        <v>30.0</v>
      </c>
      <c r="F25" s="4424" t="n">
        <v>51.4</v>
      </c>
      <c r="G25" s="4544" t="s">
        <v>2032</v>
      </c>
      <c r="H25" s="4664" t="s">
        <v>317</v>
      </c>
      <c r="I25" s="4784" t="s">
        <v>2063</v>
      </c>
      <c r="J25" s="4904" t="s">
        <v>1997</v>
      </c>
    </row>
    <row r="26" spans="1:10" x14ac:dyDescent="0.25">
      <c r="A26" s="3825" t="n">
        <v>14.028056112224451</v>
      </c>
      <c r="B26" s="3945" t="n">
        <v>21.042084168336675</v>
      </c>
      <c r="C26" s="4065" t="n">
        <v>64.92985971943888</v>
      </c>
      <c r="D26" s="4185" t="n">
        <v>64.8</v>
      </c>
      <c r="E26" s="4305" t="n">
        <v>21.0</v>
      </c>
      <c r="F26" s="4425" t="n">
        <v>14.0</v>
      </c>
      <c r="G26" s="4545" t="s">
        <v>2033</v>
      </c>
      <c r="H26" s="4665" t="s">
        <v>317</v>
      </c>
      <c r="I26" s="4785" t="s">
        <v>2063</v>
      </c>
      <c r="J26" s="4905" t="s">
        <v>1992</v>
      </c>
    </row>
    <row r="27" spans="1:10" x14ac:dyDescent="0.25">
      <c r="A27" s="3826" t="n">
        <v>7.992007992007992</v>
      </c>
      <c r="B27" s="3946" t="n">
        <v>29.570429570429575</v>
      </c>
      <c r="C27" s="4066" t="n">
        <v>62.43756243756244</v>
      </c>
      <c r="D27" s="4186" t="n">
        <v>62.5</v>
      </c>
      <c r="E27" s="4306" t="n">
        <v>29.6</v>
      </c>
      <c r="F27" s="4426" t="n">
        <v>8.0</v>
      </c>
      <c r="G27" s="4546" t="s">
        <v>2034</v>
      </c>
      <c r="H27" s="4666" t="s">
        <v>317</v>
      </c>
      <c r="I27" s="4786" t="s">
        <v>2063</v>
      </c>
      <c r="J27" s="4906" t="s">
        <v>1992</v>
      </c>
    </row>
    <row r="28" spans="1:10" x14ac:dyDescent="0.25">
      <c r="A28" s="3827" t="n">
        <v>14.098690835850956</v>
      </c>
      <c r="B28" s="3947" t="n">
        <v>35.24672708962739</v>
      </c>
      <c r="C28" s="4067" t="n">
        <v>50.65458207452165</v>
      </c>
      <c r="D28" s="4187" t="n">
        <v>50.3</v>
      </c>
      <c r="E28" s="4307" t="n">
        <v>35.0</v>
      </c>
      <c r="F28" s="4427" t="n">
        <v>14.0</v>
      </c>
      <c r="G28" s="4547" t="s">
        <v>2035</v>
      </c>
      <c r="H28" s="4667" t="s">
        <v>317</v>
      </c>
      <c r="I28" s="4787" t="s">
        <v>2063</v>
      </c>
      <c r="J28" s="4907" t="s">
        <v>1993</v>
      </c>
    </row>
    <row r="29" spans="1:10" x14ac:dyDescent="0.25">
      <c r="A29" s="3828" t="n">
        <v>6.6</v>
      </c>
      <c r="B29" s="3948" t="n">
        <v>8.4</v>
      </c>
      <c r="C29" s="4068" t="n">
        <v>85.0</v>
      </c>
      <c r="D29" s="4188" t="n">
        <v>85.0</v>
      </c>
      <c r="E29" s="4308" t="n">
        <v>8.4</v>
      </c>
      <c r="F29" s="4428" t="n">
        <v>6.6</v>
      </c>
      <c r="G29" s="4548" t="s">
        <v>2036</v>
      </c>
      <c r="H29" s="4668" t="s">
        <v>317</v>
      </c>
      <c r="I29" s="4788" t="s">
        <v>2063</v>
      </c>
      <c r="J29" s="4908" t="s">
        <v>1991</v>
      </c>
    </row>
    <row r="30" spans="1:10" x14ac:dyDescent="0.25">
      <c r="A30" s="3829" t="n">
        <v>50.45408678102926</v>
      </c>
      <c r="B30" s="3949" t="n">
        <v>22.70433905146317</v>
      </c>
      <c r="C30" s="4069" t="n">
        <v>26.84157416750757</v>
      </c>
      <c r="D30" s="4189" t="n">
        <v>26.6</v>
      </c>
      <c r="E30" s="4309" t="n">
        <v>22.5</v>
      </c>
      <c r="F30" s="4429" t="n">
        <v>50.0</v>
      </c>
      <c r="G30" s="4549" t="s">
        <v>2037</v>
      </c>
      <c r="H30" s="4669" t="s">
        <v>317</v>
      </c>
      <c r="I30" s="4789" t="s">
        <v>2063</v>
      </c>
      <c r="J30" s="4909" t="s">
        <v>1997</v>
      </c>
    </row>
    <row r="31" spans="1:10" x14ac:dyDescent="0.25">
      <c r="A31" s="3830" t="n">
        <v>54.02414486921529</v>
      </c>
      <c r="B31" s="3950" t="n">
        <v>29.47686116700201</v>
      </c>
      <c r="C31" s="4070" t="n">
        <v>16.498993963782695</v>
      </c>
      <c r="D31" s="4190" t="n">
        <v>16.4</v>
      </c>
      <c r="E31" s="4310" t="n">
        <v>29.3</v>
      </c>
      <c r="F31" s="4430" t="n">
        <v>53.7</v>
      </c>
      <c r="G31" s="4550" t="s">
        <v>2038</v>
      </c>
      <c r="H31" s="4670" t="s">
        <v>317</v>
      </c>
      <c r="I31" s="4790" t="s">
        <v>2063</v>
      </c>
      <c r="J31" s="4910" t="s">
        <v>1997</v>
      </c>
    </row>
    <row r="32" spans="1:10" x14ac:dyDescent="0.25">
      <c r="A32" s="3831" t="n">
        <v>52.26130653266331</v>
      </c>
      <c r="B32" s="3951" t="n">
        <v>31.65829145728643</v>
      </c>
      <c r="C32" s="4071" t="n">
        <v>16.08040201005025</v>
      </c>
      <c r="D32" s="4191" t="n">
        <v>16.0</v>
      </c>
      <c r="E32" s="4311" t="n">
        <v>31.5</v>
      </c>
      <c r="F32" s="4431" t="n">
        <v>52.0</v>
      </c>
      <c r="G32" s="4551" t="s">
        <v>2039</v>
      </c>
      <c r="H32" s="4671" t="s">
        <v>317</v>
      </c>
      <c r="I32" s="4791" t="s">
        <v>2063</v>
      </c>
      <c r="J32" s="4911" t="s">
        <v>1997</v>
      </c>
    </row>
    <row r="33" spans="1:10" x14ac:dyDescent="0.25">
      <c r="A33" s="3832" t="n">
        <v>25.72283150548355</v>
      </c>
      <c r="B33" s="3952" t="n">
        <v>19.541375872382854</v>
      </c>
      <c r="C33" s="4072" t="n">
        <v>54.7357926221336</v>
      </c>
      <c r="D33" s="4192" t="n">
        <v>54.9</v>
      </c>
      <c r="E33" s="4312" t="n">
        <v>19.6</v>
      </c>
      <c r="F33" s="4432" t="n">
        <v>25.8</v>
      </c>
      <c r="G33" s="4552" t="s">
        <v>2040</v>
      </c>
      <c r="H33" s="4672" t="s">
        <v>317</v>
      </c>
      <c r="I33" s="4792" t="s">
        <v>2063</v>
      </c>
      <c r="J33" s="4912" t="s">
        <v>1996</v>
      </c>
    </row>
    <row r="34" spans="1:10" x14ac:dyDescent="0.25">
      <c r="A34" s="3833" t="n">
        <v>30.211480362537763</v>
      </c>
      <c r="B34" s="3953" t="n">
        <v>48.84189325276938</v>
      </c>
      <c r="C34" s="4073" t="n">
        <v>20.946626384692852</v>
      </c>
      <c r="D34" s="4193" t="n">
        <v>20.8</v>
      </c>
      <c r="E34" s="4313" t="n">
        <v>48.5</v>
      </c>
      <c r="F34" s="4433" t="n">
        <v>30.0</v>
      </c>
      <c r="G34" s="4553" t="s">
        <v>2041</v>
      </c>
      <c r="H34" s="4673" t="s">
        <v>317</v>
      </c>
      <c r="I34" s="4793" t="s">
        <v>2063</v>
      </c>
      <c r="J34" s="4913" t="s">
        <v>1995</v>
      </c>
    </row>
    <row r="35" spans="1:10" x14ac:dyDescent="0.25">
      <c r="A35" s="3834" t="n">
        <v>8.946322067594433</v>
      </c>
      <c r="B35" s="3954" t="n">
        <v>8.946322067594433</v>
      </c>
      <c r="C35" s="4074" t="n">
        <v>82.10735586481113</v>
      </c>
      <c r="D35" s="4194" t="n">
        <v>82.6</v>
      </c>
      <c r="E35" s="4314" t="n">
        <v>9.0</v>
      </c>
      <c r="F35" s="4434" t="n">
        <v>9.0</v>
      </c>
      <c r="G35" s="4554" t="s">
        <v>2042</v>
      </c>
      <c r="H35" s="4674" t="s">
        <v>317</v>
      </c>
      <c r="I35" s="4794" t="s">
        <v>2063</v>
      </c>
      <c r="J35" s="4914" t="s">
        <v>1991</v>
      </c>
    </row>
    <row r="36" spans="1:10" x14ac:dyDescent="0.25">
      <c r="A36" s="3835" t="n">
        <v>35.175879396984925</v>
      </c>
      <c r="B36" s="3955" t="n">
        <v>28.844221105527634</v>
      </c>
      <c r="C36" s="4075" t="n">
        <v>35.97989949748743</v>
      </c>
      <c r="D36" s="4195" t="n">
        <v>35.8</v>
      </c>
      <c r="E36" s="4315" t="n">
        <v>28.7</v>
      </c>
      <c r="F36" s="4435" t="n">
        <v>35.0</v>
      </c>
      <c r="G36" s="4555" t="s">
        <v>2043</v>
      </c>
      <c r="H36" s="4675" t="s">
        <v>317</v>
      </c>
      <c r="I36" s="4795" t="s">
        <v>2063</v>
      </c>
      <c r="J36" s="4915" t="s">
        <v>1995</v>
      </c>
    </row>
    <row r="37" spans="1:10" x14ac:dyDescent="0.25">
      <c r="A37" s="3836" t="n">
        <v>33.69672943508424</v>
      </c>
      <c r="B37" s="3956" t="n">
        <v>49.15758176412289</v>
      </c>
      <c r="C37" s="4076" t="n">
        <v>17.145688800792865</v>
      </c>
      <c r="D37" s="4196" t="n">
        <v>17.3</v>
      </c>
      <c r="E37" s="4316" t="n">
        <v>49.6</v>
      </c>
      <c r="F37" s="4436" t="n">
        <v>34.0</v>
      </c>
      <c r="G37" s="4556" t="s">
        <v>2044</v>
      </c>
      <c r="H37" s="4676" t="s">
        <v>317</v>
      </c>
      <c r="I37" s="4796" t="s">
        <v>2063</v>
      </c>
      <c r="J37" s="4916" t="s">
        <v>1998</v>
      </c>
    </row>
    <row r="38" spans="1:10" x14ac:dyDescent="0.25">
      <c r="A38" s="3837" t="n">
        <v>35.98409542743539</v>
      </c>
      <c r="B38" s="3957" t="n">
        <v>28.230616302186878</v>
      </c>
      <c r="C38" s="4077" t="n">
        <v>35.785288270377734</v>
      </c>
      <c r="D38" s="4197" t="n">
        <v>36.0</v>
      </c>
      <c r="E38" s="4317" t="n">
        <v>28.4</v>
      </c>
      <c r="F38" s="4437" t="n">
        <v>36.2</v>
      </c>
      <c r="G38" s="4557" t="s">
        <v>2045</v>
      </c>
      <c r="H38" s="4677" t="s">
        <v>317</v>
      </c>
      <c r="I38" s="4797" t="s">
        <v>2063</v>
      </c>
      <c r="J38" s="4917" t="s">
        <v>1995</v>
      </c>
    </row>
    <row r="39" spans="1:10" x14ac:dyDescent="0.25">
      <c r="A39" s="3838" t="n">
        <v>35.671342685370746</v>
      </c>
      <c r="B39" s="3958" t="n">
        <v>51.40280561122245</v>
      </c>
      <c r="C39" s="4078" t="n">
        <v>12.925851703406815</v>
      </c>
      <c r="D39" s="4198" t="n">
        <v>12.9</v>
      </c>
      <c r="E39" s="4318" t="n">
        <v>51.3</v>
      </c>
      <c r="F39" s="4438" t="n">
        <v>35.6</v>
      </c>
      <c r="G39" s="4558" t="s">
        <v>2046</v>
      </c>
      <c r="H39" s="4678" t="s">
        <v>317</v>
      </c>
      <c r="I39" s="4798" t="s">
        <v>2063</v>
      </c>
      <c r="J39" s="4918" t="s">
        <v>1998</v>
      </c>
    </row>
    <row r="40" spans="1:10" x14ac:dyDescent="0.25">
      <c r="A40" s="3839" t="n">
        <v>30.382293762575458</v>
      </c>
      <c r="B40" s="3959" t="n">
        <v>57.64587525150906</v>
      </c>
      <c r="C40" s="4079" t="n">
        <v>11.971830985915496</v>
      </c>
      <c r="D40" s="4199" t="n">
        <v>11.9</v>
      </c>
      <c r="E40" s="4319" t="n">
        <v>57.3</v>
      </c>
      <c r="F40" s="4439" t="n">
        <v>30.2</v>
      </c>
      <c r="G40" s="4559" t="s">
        <v>2047</v>
      </c>
      <c r="H40" s="4679" t="s">
        <v>317</v>
      </c>
      <c r="I40" s="4799" t="s">
        <v>2063</v>
      </c>
      <c r="J40" s="4919" t="s">
        <v>1998</v>
      </c>
    </row>
    <row r="41" spans="1:10" x14ac:dyDescent="0.25">
      <c r="A41" s="3840" t="n">
        <v>21.756487025948104</v>
      </c>
      <c r="B41" s="3960" t="n">
        <v>11.177644710578841</v>
      </c>
      <c r="C41" s="4080" t="n">
        <v>67.06586826347305</v>
      </c>
      <c r="D41" s="4200" t="n">
        <v>67.2</v>
      </c>
      <c r="E41" s="4320" t="n">
        <v>11.2</v>
      </c>
      <c r="F41" s="4440" t="n">
        <v>21.8</v>
      </c>
      <c r="G41" s="4560" t="s">
        <v>2048</v>
      </c>
      <c r="H41" s="4680" t="s">
        <v>317</v>
      </c>
      <c r="I41" s="4800" t="s">
        <v>2063</v>
      </c>
      <c r="J41" s="4920" t="s">
        <v>1996</v>
      </c>
    </row>
    <row r="42" spans="1:10" x14ac:dyDescent="0.25">
      <c r="A42" s="3841" t="n">
        <v>29.713114754098363</v>
      </c>
      <c r="B42" s="3961" t="n">
        <v>58.91393442622952</v>
      </c>
      <c r="C42" s="4081" t="n">
        <v>11.372950819672132</v>
      </c>
      <c r="D42" s="4201" t="n">
        <v>11.1</v>
      </c>
      <c r="E42" s="4321" t="n">
        <v>57.5</v>
      </c>
      <c r="F42" s="4441" t="n">
        <v>29.0</v>
      </c>
      <c r="G42" s="4561" t="s">
        <v>2049</v>
      </c>
      <c r="H42" s="4681" t="s">
        <v>317</v>
      </c>
      <c r="I42" s="4801" t="s">
        <v>2063</v>
      </c>
      <c r="J42" s="4921" t="s">
        <v>1998</v>
      </c>
    </row>
    <row r="43" spans="1:10" x14ac:dyDescent="0.25">
      <c r="A43" s="3842" t="n">
        <v>29.63330029732408</v>
      </c>
      <c r="B43" s="3962" t="n">
        <v>55.50049554013874</v>
      </c>
      <c r="C43" s="4082" t="n">
        <v>14.866204162537164</v>
      </c>
      <c r="D43" s="4202" t="n">
        <v>15.0</v>
      </c>
      <c r="E43" s="4322" t="n">
        <v>56.0</v>
      </c>
      <c r="F43" s="4442" t="n">
        <v>29.9</v>
      </c>
      <c r="G43" s="4562" t="s">
        <v>2050</v>
      </c>
      <c r="H43" s="4682" t="s">
        <v>317</v>
      </c>
      <c r="I43" s="4802" t="s">
        <v>2063</v>
      </c>
      <c r="J43" s="4922" t="s">
        <v>1998</v>
      </c>
    </row>
    <row r="44" spans="1:10" x14ac:dyDescent="0.25">
      <c r="A44" s="3843" t="n">
        <v>4.795204795204795</v>
      </c>
      <c r="B44" s="3963" t="n">
        <v>7.292707292707293</v>
      </c>
      <c r="C44" s="4083" t="n">
        <v>87.91208791208791</v>
      </c>
      <c r="D44" s="4203" t="n">
        <v>88.0</v>
      </c>
      <c r="E44" s="4323" t="n">
        <v>7.3</v>
      </c>
      <c r="F44" s="4443" t="n">
        <v>4.8</v>
      </c>
      <c r="G44" s="4563" t="s">
        <v>2051</v>
      </c>
      <c r="H44" s="4683" t="s">
        <v>317</v>
      </c>
      <c r="I44" s="4803" t="s">
        <v>2063</v>
      </c>
      <c r="J44" s="4923" t="s">
        <v>1994</v>
      </c>
    </row>
    <row r="45" spans="1:10" x14ac:dyDescent="0.25">
      <c r="A45" s="3844" t="n">
        <v>29.78936810431294</v>
      </c>
      <c r="B45" s="3964" t="n">
        <v>55.86760280842528</v>
      </c>
      <c r="C45" s="4084" t="n">
        <v>14.343029087261787</v>
      </c>
      <c r="D45" s="4204" t="n">
        <v>14.3</v>
      </c>
      <c r="E45" s="4324" t="n">
        <v>55.7</v>
      </c>
      <c r="F45" s="4444" t="n">
        <v>29.7</v>
      </c>
      <c r="G45" s="4564" t="s">
        <v>2052</v>
      </c>
      <c r="H45" s="4684" t="s">
        <v>317</v>
      </c>
      <c r="I45" s="4804" t="s">
        <v>2063</v>
      </c>
      <c r="J45" s="4924" t="s">
        <v>1998</v>
      </c>
    </row>
    <row r="46" spans="1:10" x14ac:dyDescent="0.25">
      <c r="A46" s="3845" t="n">
        <v>50.70422535211267</v>
      </c>
      <c r="B46" s="3965" t="n">
        <v>31.18712273641851</v>
      </c>
      <c r="C46" s="4085" t="n">
        <v>18.10865191146881</v>
      </c>
      <c r="D46" s="4205" t="n">
        <v>18.0</v>
      </c>
      <c r="E46" s="4325" t="n">
        <v>31.0</v>
      </c>
      <c r="F46" s="4445" t="n">
        <v>50.4</v>
      </c>
      <c r="G46" s="4565" t="s">
        <v>2053</v>
      </c>
      <c r="H46" s="4685" t="s">
        <v>317</v>
      </c>
      <c r="I46" s="4805" t="s">
        <v>2063</v>
      </c>
      <c r="J46" s="4925" t="s">
        <v>1997</v>
      </c>
    </row>
    <row r="47" spans="1:10" x14ac:dyDescent="0.25">
      <c r="A47" s="3846" t="n">
        <v>53.13765182186235</v>
      </c>
      <c r="B47" s="3966" t="n">
        <v>30.668016194331983</v>
      </c>
      <c r="C47" s="4086" t="n">
        <v>16.194331983805668</v>
      </c>
      <c r="D47" s="4206" t="n">
        <v>16.0</v>
      </c>
      <c r="E47" s="4326" t="n">
        <v>30.3</v>
      </c>
      <c r="F47" s="4446" t="n">
        <v>52.5</v>
      </c>
      <c r="G47" s="4566" t="s">
        <v>2054</v>
      </c>
      <c r="H47" s="4686" t="s">
        <v>317</v>
      </c>
      <c r="I47" s="4806" t="s">
        <v>2063</v>
      </c>
      <c r="J47" s="4926" t="s">
        <v>1997</v>
      </c>
    </row>
    <row r="48" spans="1:10" x14ac:dyDescent="0.25">
      <c r="A48" s="3847" t="n">
        <v>28.109696376101862</v>
      </c>
      <c r="B48" s="3967" t="n">
        <v>43.095004897159654</v>
      </c>
      <c r="C48" s="4087" t="n">
        <v>28.795298726738494</v>
      </c>
      <c r="D48" s="4207" t="n">
        <v>29.4</v>
      </c>
      <c r="E48" s="4327" t="n">
        <v>44.0</v>
      </c>
      <c r="F48" s="4447" t="n">
        <v>28.7</v>
      </c>
      <c r="G48" s="4567" t="s">
        <v>2055</v>
      </c>
      <c r="H48" s="4687" t="s">
        <v>317</v>
      </c>
      <c r="I48" s="4807" t="s">
        <v>2063</v>
      </c>
      <c r="J48" s="4927" t="s">
        <v>1995</v>
      </c>
    </row>
    <row r="49" spans="1:10" x14ac:dyDescent="0.25">
      <c r="A49" s="3848" t="n">
        <v>4.955401387512389</v>
      </c>
      <c r="B49" s="3968" t="n">
        <v>3.865213082259663</v>
      </c>
      <c r="C49" s="4088" t="n">
        <v>91.17938553022795</v>
      </c>
      <c r="D49" s="4208" t="n">
        <v>92.0</v>
      </c>
      <c r="E49" s="4328" t="n">
        <v>3.9</v>
      </c>
      <c r="F49" s="4448" t="n">
        <v>5.0</v>
      </c>
      <c r="G49" s="4568" t="s">
        <v>2056</v>
      </c>
      <c r="H49" s="4688" t="s">
        <v>317</v>
      </c>
      <c r="I49" s="4808" t="s">
        <v>2063</v>
      </c>
      <c r="J49" s="4928" t="s">
        <v>1994</v>
      </c>
    </row>
    <row r="50" spans="1:10" x14ac:dyDescent="0.25">
      <c r="A50" s="3849" t="n">
        <v>11.553784860557768</v>
      </c>
      <c r="B50" s="3969" t="n">
        <v>50.39840637450199</v>
      </c>
      <c r="C50" s="4089" t="n">
        <v>38.047808764940235</v>
      </c>
      <c r="D50" s="4209" t="n">
        <v>38.2</v>
      </c>
      <c r="E50" s="4329" t="n">
        <v>50.6</v>
      </c>
      <c r="F50" s="4449" t="n">
        <v>11.6</v>
      </c>
      <c r="G50" s="4569" t="s">
        <v>2009</v>
      </c>
      <c r="H50" s="4689" t="s">
        <v>317</v>
      </c>
      <c r="I50" s="4809" t="s">
        <v>2063</v>
      </c>
      <c r="J50" s="4929" t="s">
        <v>1990</v>
      </c>
    </row>
    <row r="51" spans="1:10" x14ac:dyDescent="0.25">
      <c r="A51" s="3850" t="n">
        <v>6.122041346249875</v>
      </c>
      <c r="B51" s="3970" t="n">
        <v>17.477279536602417</v>
      </c>
      <c r="C51" s="4090" t="n">
        <v>76.40067911714772</v>
      </c>
      <c r="D51" s="4210" t="n">
        <v>76.5</v>
      </c>
      <c r="E51" s="4330" t="n">
        <v>17.5</v>
      </c>
      <c r="F51" s="4450" t="n">
        <v>6.13</v>
      </c>
      <c r="G51" s="4570" t="s">
        <v>2010</v>
      </c>
      <c r="H51" s="4690" t="s">
        <v>317</v>
      </c>
      <c r="I51" s="4810" t="s">
        <v>2063</v>
      </c>
      <c r="J51" s="4930" t="s">
        <v>1991</v>
      </c>
    </row>
    <row r="52" spans="1:10" x14ac:dyDescent="0.25">
      <c r="A52" s="3851" t="n">
        <v>4.975124378109453</v>
      </c>
      <c r="B52" s="3971" t="n">
        <v>21.890547263681594</v>
      </c>
      <c r="C52" s="4091" t="n">
        <v>73.13432835820896</v>
      </c>
      <c r="D52" s="4211" t="n">
        <v>73.5</v>
      </c>
      <c r="E52" s="4331" t="n">
        <v>22.0</v>
      </c>
      <c r="F52" s="4451" t="n">
        <v>5.0</v>
      </c>
      <c r="G52" s="4571" t="s">
        <v>2011</v>
      </c>
      <c r="H52" s="4691" t="s">
        <v>317</v>
      </c>
      <c r="I52" s="4811" t="s">
        <v>2063</v>
      </c>
      <c r="J52" s="4931" t="s">
        <v>1992</v>
      </c>
    </row>
    <row r="53" spans="1:10" x14ac:dyDescent="0.25">
      <c r="A53" s="3852" t="n">
        <v>10.030090270812437</v>
      </c>
      <c r="B53" s="3972" t="n">
        <v>33.80140421263792</v>
      </c>
      <c r="C53" s="4092" t="n">
        <v>56.16850551654965</v>
      </c>
      <c r="D53" s="4212" t="n">
        <v>56.0</v>
      </c>
      <c r="E53" s="4332" t="n">
        <v>33.7</v>
      </c>
      <c r="F53" s="4452" t="n">
        <v>10.0</v>
      </c>
      <c r="G53" s="4572" t="s">
        <v>2012</v>
      </c>
      <c r="H53" s="4692" t="s">
        <v>317</v>
      </c>
      <c r="I53" s="4812" t="s">
        <v>2063</v>
      </c>
      <c r="J53" s="4932" t="s">
        <v>1992</v>
      </c>
    </row>
    <row r="54" spans="1:10" x14ac:dyDescent="0.25">
      <c r="A54" s="3853" t="n">
        <v>17.119838872104733</v>
      </c>
      <c r="B54" s="3973" t="n">
        <v>38.670694864048336</v>
      </c>
      <c r="C54" s="4093" t="n">
        <v>44.20946626384693</v>
      </c>
      <c r="D54" s="4213" t="n">
        <v>43.9</v>
      </c>
      <c r="E54" s="4333" t="n">
        <v>38.4</v>
      </c>
      <c r="F54" s="4453" t="n">
        <v>17.0</v>
      </c>
      <c r="G54" s="4573" t="s">
        <v>2013</v>
      </c>
      <c r="H54" s="4693" t="s">
        <v>317</v>
      </c>
      <c r="I54" s="4813" t="s">
        <v>2063</v>
      </c>
      <c r="J54" s="4933" t="s">
        <v>1993</v>
      </c>
    </row>
    <row r="55" spans="1:10" x14ac:dyDescent="0.25">
      <c r="A55" s="3854" t="n">
        <v>51.83299389002036</v>
      </c>
      <c r="B55" s="3974" t="n">
        <v>29.837067209775967</v>
      </c>
      <c r="C55" s="4094" t="n">
        <v>18.329938900203665</v>
      </c>
      <c r="D55" s="4214" t="n">
        <v>18.0</v>
      </c>
      <c r="E55" s="4334" t="n">
        <v>29.3</v>
      </c>
      <c r="F55" s="4454" t="n">
        <v>50.9</v>
      </c>
      <c r="G55" s="4574" t="s">
        <v>2057</v>
      </c>
      <c r="H55" s="4694" t="s">
        <v>317</v>
      </c>
      <c r="I55" s="4814" t="s">
        <v>2063</v>
      </c>
      <c r="J55" s="4934" t="s">
        <v>1997</v>
      </c>
    </row>
    <row r="56" spans="1:10" x14ac:dyDescent="0.25">
      <c r="A56" s="3855" t="n">
        <v>21.44985104270109</v>
      </c>
      <c r="B56" s="3975" t="n">
        <v>15.3922542204568</v>
      </c>
      <c r="C56" s="4095" t="n">
        <v>63.1578947368421</v>
      </c>
      <c r="D56" s="4215" t="n">
        <v>63.6</v>
      </c>
      <c r="E56" s="4335" t="n">
        <v>15.5</v>
      </c>
      <c r="F56" s="4455" t="n">
        <v>21.6</v>
      </c>
      <c r="G56" s="4575" t="s">
        <v>2058</v>
      </c>
      <c r="H56" s="4695" t="s">
        <v>317</v>
      </c>
      <c r="I56" s="4815" t="s">
        <v>2063</v>
      </c>
      <c r="J56" s="4935" t="s">
        <v>1996</v>
      </c>
    </row>
    <row r="57" spans="1:10" x14ac:dyDescent="0.25">
      <c r="A57" s="3856" t="n">
        <v>2.0202020202020203</v>
      </c>
      <c r="B57" s="3976" t="n">
        <v>3.0303030303030303</v>
      </c>
      <c r="C57" s="4096" t="n">
        <v>94.94949494949496</v>
      </c>
      <c r="D57" s="4216" t="n">
        <v>94.0</v>
      </c>
      <c r="E57" s="4336" t="n">
        <v>3.0</v>
      </c>
      <c r="F57" s="4456" t="n">
        <v>2.0</v>
      </c>
      <c r="G57" s="4576" t="s">
        <v>2059</v>
      </c>
      <c r="H57" s="4696" t="s">
        <v>317</v>
      </c>
      <c r="I57" s="4816" t="s">
        <v>2063</v>
      </c>
      <c r="J57" s="4936" t="s">
        <v>1994</v>
      </c>
    </row>
    <row r="58" spans="1:10" x14ac:dyDescent="0.25">
      <c r="A58" s="3857" t="n">
        <v>26.043737574552683</v>
      </c>
      <c r="B58" s="3977" t="n">
        <v>19.284294234592444</v>
      </c>
      <c r="C58" s="4097" t="n">
        <v>54.67196819085487</v>
      </c>
      <c r="D58" s="4217" t="n">
        <v>55.0</v>
      </c>
      <c r="E58" s="4337" t="n">
        <v>19.4</v>
      </c>
      <c r="F58" s="4457" t="n">
        <v>26.2</v>
      </c>
      <c r="G58" s="4577" t="s">
        <v>2060</v>
      </c>
      <c r="H58" s="4697" t="s">
        <v>317</v>
      </c>
      <c r="I58" s="4817" t="s">
        <v>2063</v>
      </c>
      <c r="J58" s="4937" t="s">
        <v>1996</v>
      </c>
    </row>
    <row r="59" spans="1:10" x14ac:dyDescent="0.25">
      <c r="A59" s="3858" t="n">
        <v>1.9980019980019978</v>
      </c>
      <c r="B59" s="3978" t="n">
        <v>2.197802197802198</v>
      </c>
      <c r="C59" s="4098" t="n">
        <v>95.8041958041958</v>
      </c>
      <c r="D59" s="4218" t="n">
        <v>95.9</v>
      </c>
      <c r="E59" s="4338" t="n">
        <v>2.2</v>
      </c>
      <c r="F59" s="4458" t="n">
        <v>2.0</v>
      </c>
      <c r="G59" s="4578" t="s">
        <v>1440</v>
      </c>
      <c r="H59" s="4698" t="s">
        <v>317</v>
      </c>
      <c r="I59" s="4818" t="s">
        <v>2063</v>
      </c>
      <c r="J59" s="4938" t="s">
        <v>1994</v>
      </c>
    </row>
    <row r="60" spans="1:10" x14ac:dyDescent="0.25">
      <c r="A60" s="3859" t="n">
        <v>20.48929663608563</v>
      </c>
      <c r="B60" s="3979" t="n">
        <v>15.290519877675843</v>
      </c>
      <c r="C60" s="4099" t="n">
        <v>64.22018348623854</v>
      </c>
      <c r="D60" s="4219" t="n">
        <v>63.0</v>
      </c>
      <c r="E60" s="4339" t="n">
        <v>15.0</v>
      </c>
      <c r="F60" s="4459" t="n">
        <v>20.1</v>
      </c>
      <c r="G60" s="4579" t="s">
        <v>1488</v>
      </c>
      <c r="H60" s="4699" t="s">
        <v>317</v>
      </c>
      <c r="I60" s="4819" t="s">
        <v>2063</v>
      </c>
      <c r="J60" s="4939" t="s">
        <v>1996</v>
      </c>
    </row>
    <row r="61" spans="1:10" x14ac:dyDescent="0.25">
      <c r="A61" s="3860" t="n">
        <v>55.03489531405783</v>
      </c>
      <c r="B61" s="3980" t="n">
        <v>28.51445663010967</v>
      </c>
      <c r="C61" s="4100" t="n">
        <v>16.450648055832502</v>
      </c>
      <c r="D61" s="4220" t="n">
        <v>16.5</v>
      </c>
      <c r="E61" s="4340" t="n">
        <v>28.6</v>
      </c>
      <c r="F61" s="4460" t="n">
        <v>55.2</v>
      </c>
      <c r="G61" s="4580" t="s">
        <v>1506</v>
      </c>
      <c r="H61" s="4700" t="s">
        <v>317</v>
      </c>
      <c r="I61" s="4820" t="s">
        <v>2063</v>
      </c>
      <c r="J61" s="4940" t="s">
        <v>1997</v>
      </c>
    </row>
    <row r="62" spans="1:10" x14ac:dyDescent="0.25">
      <c r="A62" s="3861" t="n">
        <v>29.012961116650054</v>
      </c>
      <c r="B62" s="3981" t="n">
        <v>24.127617148554336</v>
      </c>
      <c r="C62" s="4101" t="n">
        <v>46.85942173479562</v>
      </c>
      <c r="D62" s="4221" t="n">
        <v>47.0</v>
      </c>
      <c r="E62" s="4341" t="n">
        <v>24.2</v>
      </c>
      <c r="F62" s="4461" t="n">
        <v>29.1</v>
      </c>
      <c r="G62" s="4581" t="s">
        <v>1514</v>
      </c>
      <c r="H62" s="4701" t="s">
        <v>317</v>
      </c>
      <c r="I62" s="4821" t="s">
        <v>2063</v>
      </c>
      <c r="J62" s="4941" t="s">
        <v>1996</v>
      </c>
    </row>
    <row r="63" spans="1:10" x14ac:dyDescent="0.25">
      <c r="A63" s="3862" t="n">
        <v>31.542968749999996</v>
      </c>
      <c r="B63" s="3982" t="n">
        <v>20.60546875</v>
      </c>
      <c r="C63" s="4102" t="n">
        <v>47.8515625</v>
      </c>
      <c r="D63" s="4222" t="n">
        <v>49.0</v>
      </c>
      <c r="E63" s="4342" t="n">
        <v>21.1</v>
      </c>
      <c r="F63" s="4462" t="n">
        <v>32.3</v>
      </c>
      <c r="G63" s="4582" t="s">
        <v>2061</v>
      </c>
      <c r="H63" s="4702" t="s">
        <v>317</v>
      </c>
      <c r="I63" s="4822" t="s">
        <v>2063</v>
      </c>
      <c r="J63" s="4942" t="s">
        <v>1996</v>
      </c>
    </row>
    <row r="64" spans="1:10" x14ac:dyDescent="0.25">
      <c r="A64" s="3863" t="n">
        <v>54.29447852760737</v>
      </c>
      <c r="B64" s="3983" t="n">
        <v>38.854805725971374</v>
      </c>
      <c r="C64" s="4103" t="n">
        <v>6.850715746421268</v>
      </c>
      <c r="D64" s="4223" t="n">
        <v>6.7</v>
      </c>
      <c r="E64" s="4343" t="n">
        <v>38.0</v>
      </c>
      <c r="F64" s="4463" t="n">
        <v>53.1</v>
      </c>
      <c r="G64" s="4583" t="s">
        <v>2062</v>
      </c>
      <c r="H64" s="4703" t="s">
        <v>317</v>
      </c>
      <c r="I64" s="4823" t="s">
        <v>2063</v>
      </c>
      <c r="J64" s="4943" t="s">
        <v>1997</v>
      </c>
    </row>
    <row r="65" spans="1:10" x14ac:dyDescent="0.25">
      <c r="A65" s="3864" t="n">
        <v>8.662994491737605</v>
      </c>
      <c r="B65" s="3984" t="n">
        <v>54.28142213319979</v>
      </c>
      <c r="C65" s="4104" t="n">
        <v>37.05558337506259</v>
      </c>
      <c r="D65" s="4224" t="n">
        <v>37.0</v>
      </c>
      <c r="E65" s="4344" t="n">
        <v>54.2</v>
      </c>
      <c r="F65" s="4464" t="n">
        <v>8.65</v>
      </c>
      <c r="G65" s="4584" t="s">
        <v>2009</v>
      </c>
      <c r="H65" s="4704" t="s">
        <v>317</v>
      </c>
      <c r="I65" s="4824" t="s">
        <v>2064</v>
      </c>
      <c r="J65" s="4944" t="s">
        <v>1990</v>
      </c>
    </row>
    <row r="66" spans="1:10" x14ac:dyDescent="0.25">
      <c r="A66" s="3865" t="n">
        <v>5.522682445759368</v>
      </c>
      <c r="B66" s="3985" t="n">
        <v>12.72189349112426</v>
      </c>
      <c r="C66" s="4105" t="n">
        <v>81.75542406311637</v>
      </c>
      <c r="D66" s="4225" t="n">
        <v>82.9</v>
      </c>
      <c r="E66" s="4345" t="n">
        <v>12.9</v>
      </c>
      <c r="F66" s="4465" t="n">
        <v>5.6</v>
      </c>
      <c r="G66" s="4585" t="s">
        <v>2010</v>
      </c>
      <c r="H66" s="4705" t="s">
        <v>317</v>
      </c>
      <c r="I66" s="4825" t="s">
        <v>2064</v>
      </c>
      <c r="J66" s="4945" t="s">
        <v>1991</v>
      </c>
    </row>
    <row r="67" spans="1:10" x14ac:dyDescent="0.25">
      <c r="A67" s="3866" t="n">
        <v>4.209579042095791</v>
      </c>
      <c r="B67" s="3986" t="n">
        <v>17.498250174982502</v>
      </c>
      <c r="C67" s="4106" t="n">
        <v>78.29217078292172</v>
      </c>
      <c r="D67" s="4226" t="n">
        <v>78.3</v>
      </c>
      <c r="E67" s="4346" t="n">
        <v>17.5</v>
      </c>
      <c r="F67" s="4466" t="n">
        <v>4.21</v>
      </c>
      <c r="G67" s="4586" t="s">
        <v>2011</v>
      </c>
      <c r="H67" s="4706" t="s">
        <v>317</v>
      </c>
      <c r="I67" s="4826" t="s">
        <v>2064</v>
      </c>
      <c r="J67" s="4946" t="s">
        <v>1991</v>
      </c>
    </row>
    <row r="68" spans="1:10" x14ac:dyDescent="0.25">
      <c r="A68" s="3867" t="n">
        <v>11.84738955823293</v>
      </c>
      <c r="B68" s="3987" t="n">
        <v>33.23293172690762</v>
      </c>
      <c r="C68" s="4107" t="n">
        <v>54.91967871485943</v>
      </c>
      <c r="D68" s="4227" t="n">
        <v>54.7</v>
      </c>
      <c r="E68" s="4347" t="n">
        <v>33.1</v>
      </c>
      <c r="F68" s="4467" t="n">
        <v>11.8</v>
      </c>
      <c r="G68" s="4587" t="s">
        <v>2012</v>
      </c>
      <c r="H68" s="4707" t="s">
        <v>317</v>
      </c>
      <c r="I68" s="4827" t="s">
        <v>2064</v>
      </c>
      <c r="J68" s="4947" t="s">
        <v>1992</v>
      </c>
    </row>
    <row r="69" spans="1:10" x14ac:dyDescent="0.25">
      <c r="A69" s="3868" t="n">
        <v>16.70103092783505</v>
      </c>
      <c r="B69" s="3988" t="n">
        <v>31.64948453608247</v>
      </c>
      <c r="C69" s="4108" t="n">
        <v>51.64948453608247</v>
      </c>
      <c r="D69" s="4228" t="n">
        <v>50.1</v>
      </c>
      <c r="E69" s="4348" t="n">
        <v>30.7</v>
      </c>
      <c r="F69" s="4468" t="n">
        <v>16.2</v>
      </c>
      <c r="G69" s="4588" t="s">
        <v>2013</v>
      </c>
      <c r="H69" s="4708" t="s">
        <v>317</v>
      </c>
      <c r="I69" s="4828" t="s">
        <v>2064</v>
      </c>
      <c r="J69" s="4948" t="s">
        <v>1993</v>
      </c>
    </row>
    <row r="70" spans="1:10" x14ac:dyDescent="0.25">
      <c r="A70" s="3869" t="n">
        <v>17.8</v>
      </c>
      <c r="B70" s="3989" t="n">
        <v>29.2</v>
      </c>
      <c r="C70" s="4109" t="n">
        <v>53.0</v>
      </c>
      <c r="D70" s="4229" t="n">
        <v>53.0</v>
      </c>
      <c r="E70" s="4349" t="n">
        <v>29.2</v>
      </c>
      <c r="F70" s="4469" t="n">
        <v>17.8</v>
      </c>
      <c r="G70" s="4589" t="s">
        <v>2014</v>
      </c>
      <c r="H70" s="4709" t="s">
        <v>317</v>
      </c>
      <c r="I70" s="4829" t="s">
        <v>2064</v>
      </c>
      <c r="J70" s="4949" t="s">
        <v>1992</v>
      </c>
    </row>
    <row r="71" spans="1:10" x14ac:dyDescent="0.25">
      <c r="A71" s="3870" t="n">
        <v>26.0</v>
      </c>
      <c r="B71" s="3990" t="n">
        <v>64.0</v>
      </c>
      <c r="C71" s="4110" t="n">
        <v>10.0</v>
      </c>
      <c r="D71" s="4230" t="n">
        <v>10.0</v>
      </c>
      <c r="E71" s="4350" t="n">
        <v>64.0</v>
      </c>
      <c r="F71" s="4470" t="n">
        <v>26.0</v>
      </c>
      <c r="G71" s="4590" t="s">
        <v>2015</v>
      </c>
      <c r="H71" s="4710" t="s">
        <v>317</v>
      </c>
      <c r="I71" s="4830" t="s">
        <v>2064</v>
      </c>
      <c r="J71" s="4950" t="s">
        <v>1990</v>
      </c>
    </row>
    <row r="72" spans="1:10" x14ac:dyDescent="0.25">
      <c r="A72" s="3871" t="n">
        <v>10.159362549800795</v>
      </c>
      <c r="B72" s="3991" t="n">
        <v>27.88844621513944</v>
      </c>
      <c r="C72" s="4111" t="n">
        <v>61.95219123505976</v>
      </c>
      <c r="D72" s="4231" t="n">
        <v>62.2</v>
      </c>
      <c r="E72" s="4351" t="n">
        <v>28.0</v>
      </c>
      <c r="F72" s="4471" t="n">
        <v>10.2</v>
      </c>
      <c r="G72" s="4591" t="s">
        <v>2016</v>
      </c>
      <c r="H72" s="4711" t="s">
        <v>317</v>
      </c>
      <c r="I72" s="4831" t="s">
        <v>2064</v>
      </c>
      <c r="J72" s="4951" t="s">
        <v>1992</v>
      </c>
    </row>
    <row r="73" spans="1:10" x14ac:dyDescent="0.25">
      <c r="A73" s="3872" t="n">
        <v>9.98003992015968</v>
      </c>
      <c r="B73" s="3992" t="n">
        <v>7.18562874251497</v>
      </c>
      <c r="C73" s="4112" t="n">
        <v>82.83433133732534</v>
      </c>
      <c r="D73" s="4232" t="n">
        <v>83.0</v>
      </c>
      <c r="E73" s="4352" t="n">
        <v>7.2</v>
      </c>
      <c r="F73" s="4472" t="n">
        <v>10.0</v>
      </c>
      <c r="G73" s="4592" t="s">
        <v>2017</v>
      </c>
      <c r="H73" s="4712" t="s">
        <v>317</v>
      </c>
      <c r="I73" s="4832" t="s">
        <v>2064</v>
      </c>
      <c r="J73" s="4952" t="s">
        <v>1991</v>
      </c>
    </row>
    <row r="74" spans="1:10" x14ac:dyDescent="0.25">
      <c r="A74" s="3873" t="n">
        <v>16.032064128256515</v>
      </c>
      <c r="B74" s="3993" t="n">
        <v>68.1362725450902</v>
      </c>
      <c r="C74" s="4113" t="n">
        <v>15.83166332665331</v>
      </c>
      <c r="D74" s="4233" t="n">
        <v>15.8</v>
      </c>
      <c r="E74" s="4353" t="n">
        <v>68.0</v>
      </c>
      <c r="F74" s="4473" t="n">
        <v>16.0</v>
      </c>
      <c r="G74" s="4593" t="s">
        <v>2018</v>
      </c>
      <c r="H74" s="4713" t="s">
        <v>317</v>
      </c>
      <c r="I74" s="4833" t="s">
        <v>2064</v>
      </c>
      <c r="J74" s="4953" t="s">
        <v>1990</v>
      </c>
    </row>
    <row r="75" spans="1:10" x14ac:dyDescent="0.25">
      <c r="A75" s="3874" t="n">
        <v>15.2</v>
      </c>
      <c r="B75" s="3994" t="n">
        <v>69.8</v>
      </c>
      <c r="C75" s="4114" t="n">
        <v>15.0</v>
      </c>
      <c r="D75" s="4234" t="n">
        <v>15.0</v>
      </c>
      <c r="E75" s="4354" t="n">
        <v>69.8</v>
      </c>
      <c r="F75" s="4474" t="n">
        <v>15.2</v>
      </c>
      <c r="G75" s="4594" t="s">
        <v>2019</v>
      </c>
      <c r="H75" s="4714" t="s">
        <v>317</v>
      </c>
      <c r="I75" s="4834" t="s">
        <v>2064</v>
      </c>
      <c r="J75" s="4954" t="s">
        <v>1990</v>
      </c>
    </row>
    <row r="76" spans="1:10" x14ac:dyDescent="0.25">
      <c r="A76" s="3875" t="n">
        <v>8.273381294964029</v>
      </c>
      <c r="B76" s="3995" t="n">
        <v>17.98561151079137</v>
      </c>
      <c r="C76" s="4115" t="n">
        <v>73.7410071942446</v>
      </c>
      <c r="D76" s="4235" t="n">
        <v>73.8</v>
      </c>
      <c r="E76" s="4355" t="n">
        <v>18.0</v>
      </c>
      <c r="F76" s="4475" t="n">
        <v>8.28</v>
      </c>
      <c r="G76" s="4595" t="s">
        <v>2020</v>
      </c>
      <c r="H76" s="4715" t="s">
        <v>317</v>
      </c>
      <c r="I76" s="4835" t="s">
        <v>2064</v>
      </c>
      <c r="J76" s="4955" t="s">
        <v>1992</v>
      </c>
    </row>
    <row r="77" spans="1:10" x14ac:dyDescent="0.25">
      <c r="A77" s="3876" t="n">
        <v>19.807923169267706</v>
      </c>
      <c r="B77" s="3996" t="n">
        <v>72.02881152460984</v>
      </c>
      <c r="C77" s="4116" t="n">
        <v>8.16326530612245</v>
      </c>
      <c r="D77" s="4236" t="n">
        <v>8.16</v>
      </c>
      <c r="E77" s="4356" t="n">
        <v>72.0</v>
      </c>
      <c r="F77" s="4476" t="n">
        <v>19.8</v>
      </c>
      <c r="G77" s="4596" t="s">
        <v>2021</v>
      </c>
      <c r="H77" s="4716" t="s">
        <v>317</v>
      </c>
      <c r="I77" s="4836" t="s">
        <v>2064</v>
      </c>
      <c r="J77" s="4956" t="s">
        <v>1990</v>
      </c>
    </row>
    <row r="78" spans="1:10" x14ac:dyDescent="0.25">
      <c r="A78" s="3877" t="n">
        <v>3.393053748373536</v>
      </c>
      <c r="B78" s="3997" t="n">
        <v>7.326593934541087</v>
      </c>
      <c r="C78" s="4117" t="n">
        <v>89.28035231708537</v>
      </c>
      <c r="D78" s="4237" t="n">
        <v>89.2</v>
      </c>
      <c r="E78" s="4357" t="n">
        <v>7.32</v>
      </c>
      <c r="F78" s="4477" t="n">
        <v>3.39</v>
      </c>
      <c r="G78" s="4597" t="s">
        <v>2022</v>
      </c>
      <c r="H78" s="4717" t="s">
        <v>317</v>
      </c>
      <c r="I78" s="4837" t="s">
        <v>2064</v>
      </c>
      <c r="J78" s="4957" t="s">
        <v>1994</v>
      </c>
    </row>
    <row r="79" spans="1:10" x14ac:dyDescent="0.25">
      <c r="A79" s="3878" t="n">
        <v>13.340020060180542</v>
      </c>
      <c r="B79" s="3998" t="n">
        <v>64.69408224674022</v>
      </c>
      <c r="C79" s="4118" t="n">
        <v>21.965897693079235</v>
      </c>
      <c r="D79" s="4238" t="n">
        <v>21.9</v>
      </c>
      <c r="E79" s="4358" t="n">
        <v>64.5</v>
      </c>
      <c r="F79" s="4478" t="n">
        <v>13.3</v>
      </c>
      <c r="G79" s="4598" t="s">
        <v>2067</v>
      </c>
      <c r="H79" s="4718" t="s">
        <v>317</v>
      </c>
      <c r="I79" s="4838" t="s">
        <v>2064</v>
      </c>
      <c r="J79" s="4958" t="s">
        <v>1990</v>
      </c>
    </row>
    <row r="80" spans="1:10" x14ac:dyDescent="0.25">
      <c r="A80" s="3879" t="n">
        <v>22.55489021956088</v>
      </c>
      <c r="B80" s="3999" t="n">
        <v>34.83033932135728</v>
      </c>
      <c r="C80" s="4119" t="n">
        <v>42.61477045908184</v>
      </c>
      <c r="D80" s="4239" t="n">
        <v>42.7</v>
      </c>
      <c r="E80" s="4359" t="n">
        <v>34.9</v>
      </c>
      <c r="F80" s="4479" t="n">
        <v>22.6</v>
      </c>
      <c r="G80" s="4599" t="s">
        <v>2024</v>
      </c>
      <c r="H80" s="4719" t="s">
        <v>317</v>
      </c>
      <c r="I80" s="4839" t="s">
        <v>2064</v>
      </c>
      <c r="J80" s="4959" t="s">
        <v>1993</v>
      </c>
    </row>
    <row r="81" spans="1:10" x14ac:dyDescent="0.25">
      <c r="A81" s="3880" t="n">
        <v>27.678571428571427</v>
      </c>
      <c r="B81" s="4000" t="n">
        <v>38.789682539682545</v>
      </c>
      <c r="C81" s="4120" t="n">
        <v>33.53174603174603</v>
      </c>
      <c r="D81" s="4240" t="n">
        <v>33.8</v>
      </c>
      <c r="E81" s="4360" t="n">
        <v>39.1</v>
      </c>
      <c r="F81" s="4480" t="n">
        <v>27.9</v>
      </c>
      <c r="G81" s="4600" t="s">
        <v>2025</v>
      </c>
      <c r="H81" s="4720" t="s">
        <v>317</v>
      </c>
      <c r="I81" s="4840" t="s">
        <v>2064</v>
      </c>
      <c r="J81" s="4960" t="s">
        <v>1995</v>
      </c>
    </row>
    <row r="82" spans="1:10" x14ac:dyDescent="0.25">
      <c r="A82" s="3881" t="n">
        <v>3.689262147570486</v>
      </c>
      <c r="B82" s="4001" t="n">
        <v>8.028394321135773</v>
      </c>
      <c r="C82" s="4121" t="n">
        <v>88.28234353129373</v>
      </c>
      <c r="D82" s="4241" t="n">
        <v>88.3</v>
      </c>
      <c r="E82" s="4361" t="n">
        <v>8.03</v>
      </c>
      <c r="F82" s="4481" t="n">
        <v>3.69</v>
      </c>
      <c r="G82" s="4601" t="s">
        <v>2026</v>
      </c>
      <c r="H82" s="4721" t="s">
        <v>317</v>
      </c>
      <c r="I82" s="4841" t="s">
        <v>2064</v>
      </c>
      <c r="J82" s="4961" t="s">
        <v>1994</v>
      </c>
    </row>
    <row r="83" spans="1:10" x14ac:dyDescent="0.25">
      <c r="A83" s="3882" t="n">
        <v>2.02332303398784</v>
      </c>
      <c r="B83" s="4002" t="n">
        <v>1.5947373666899234</v>
      </c>
      <c r="C83" s="4122" t="n">
        <v>96.38193959932225</v>
      </c>
      <c r="D83" s="4242" t="n">
        <v>96.7</v>
      </c>
      <c r="E83" s="4362" t="n">
        <v>1.6</v>
      </c>
      <c r="F83" s="4482" t="n">
        <v>2.03</v>
      </c>
      <c r="G83" s="4602" t="s">
        <v>2027</v>
      </c>
      <c r="H83" s="4722" t="s">
        <v>317</v>
      </c>
      <c r="I83" s="4842" t="s">
        <v>2064</v>
      </c>
      <c r="J83" s="4962" t="s">
        <v>1994</v>
      </c>
    </row>
    <row r="84" spans="1:10" x14ac:dyDescent="0.25">
      <c r="A84" s="3883" t="n">
        <v>2.5</v>
      </c>
      <c r="B84" s="4003" t="n">
        <v>10.3</v>
      </c>
      <c r="C84" s="4123" t="n">
        <v>87.2</v>
      </c>
      <c r="D84" s="4243" t="n">
        <v>87.2</v>
      </c>
      <c r="E84" s="4363" t="n">
        <v>10.3</v>
      </c>
      <c r="F84" s="4483" t="n">
        <v>2.5</v>
      </c>
      <c r="G84" s="4603" t="s">
        <v>2028</v>
      </c>
      <c r="H84" s="4723" t="s">
        <v>317</v>
      </c>
      <c r="I84" s="4843" t="s">
        <v>2064</v>
      </c>
      <c r="J84" s="4963" t="s">
        <v>1994</v>
      </c>
    </row>
    <row r="85" spans="1:10" x14ac:dyDescent="0.25">
      <c r="A85" s="3884" t="n">
        <v>16.666666666666664</v>
      </c>
      <c r="B85" s="4004" t="n">
        <v>34.131736526946106</v>
      </c>
      <c r="C85" s="4124" t="n">
        <v>49.20159680638722</v>
      </c>
      <c r="D85" s="4244" t="n">
        <v>49.3</v>
      </c>
      <c r="E85" s="4364" t="n">
        <v>34.2</v>
      </c>
      <c r="F85" s="4484" t="n">
        <v>16.7</v>
      </c>
      <c r="G85" s="4604" t="s">
        <v>2029</v>
      </c>
      <c r="H85" s="4724" t="s">
        <v>317</v>
      </c>
      <c r="I85" s="4844" t="s">
        <v>2064</v>
      </c>
      <c r="J85" s="4964" t="s">
        <v>1993</v>
      </c>
    </row>
    <row r="86" spans="1:10" x14ac:dyDescent="0.25">
      <c r="A86" s="3885" t="n">
        <v>18.94630192502533</v>
      </c>
      <c r="B86" s="4005" t="n">
        <v>36.372847011144884</v>
      </c>
      <c r="C86" s="4125" t="n">
        <v>44.68085106382979</v>
      </c>
      <c r="D86" s="4245" t="n">
        <v>44.1</v>
      </c>
      <c r="E86" s="4365" t="n">
        <v>35.9</v>
      </c>
      <c r="F86" s="4485" t="n">
        <v>18.7</v>
      </c>
      <c r="G86" s="4605" t="s">
        <v>2030</v>
      </c>
      <c r="H86" s="4725" t="s">
        <v>317</v>
      </c>
      <c r="I86" s="4845" t="s">
        <v>2064</v>
      </c>
      <c r="J86" s="4965" t="s">
        <v>1993</v>
      </c>
    </row>
    <row r="87" spans="1:10" x14ac:dyDescent="0.25">
      <c r="A87" s="3886" t="n">
        <v>21.479229989868287</v>
      </c>
      <c r="B87" s="4006" t="n">
        <v>10.131712259371835</v>
      </c>
      <c r="C87" s="4126" t="n">
        <v>68.38905775075989</v>
      </c>
      <c r="D87" s="4246" t="n">
        <v>67.5</v>
      </c>
      <c r="E87" s="4366" t="n">
        <v>10.0</v>
      </c>
      <c r="F87" s="4486" t="n">
        <v>21.2</v>
      </c>
      <c r="G87" s="4606" t="s">
        <v>2031</v>
      </c>
      <c r="H87" s="4726" t="s">
        <v>317</v>
      </c>
      <c r="I87" s="4846" t="s">
        <v>2064</v>
      </c>
      <c r="J87" s="4966" t="s">
        <v>1996</v>
      </c>
    </row>
    <row r="88" spans="1:10" x14ac:dyDescent="0.25">
      <c r="A88" s="3887" t="n">
        <v>50.2</v>
      </c>
      <c r="B88" s="4007" t="n">
        <v>37.3</v>
      </c>
      <c r="C88" s="4127" t="n">
        <v>12.5</v>
      </c>
      <c r="D88" s="4247" t="n">
        <v>12.5</v>
      </c>
      <c r="E88" s="4367" t="n">
        <v>37.3</v>
      </c>
      <c r="F88" s="4487" t="n">
        <v>50.2</v>
      </c>
      <c r="G88" s="4607" t="s">
        <v>2032</v>
      </c>
      <c r="H88" s="4727" t="s">
        <v>317</v>
      </c>
      <c r="I88" s="4847" t="s">
        <v>2064</v>
      </c>
      <c r="J88" s="4967" t="s">
        <v>1997</v>
      </c>
    </row>
    <row r="89" spans="1:10" x14ac:dyDescent="0.25">
      <c r="A89" s="3888" t="n">
        <v>12.024048096192384</v>
      </c>
      <c r="B89" s="4008" t="n">
        <v>21.943887775551097</v>
      </c>
      <c r="C89" s="4128" t="n">
        <v>66.03206412825651</v>
      </c>
      <c r="D89" s="4248" t="n">
        <v>65.9</v>
      </c>
      <c r="E89" s="4368" t="n">
        <v>21.9</v>
      </c>
      <c r="F89" s="4488" t="n">
        <v>12.0</v>
      </c>
      <c r="G89" s="4608" t="s">
        <v>2033</v>
      </c>
      <c r="H89" s="4728" t="s">
        <v>317</v>
      </c>
      <c r="I89" s="4848" t="s">
        <v>2064</v>
      </c>
      <c r="J89" s="4968" t="s">
        <v>1992</v>
      </c>
    </row>
    <row r="90" spans="1:10" x14ac:dyDescent="0.25">
      <c r="A90" s="3889" t="n">
        <v>7.743163377742163</v>
      </c>
      <c r="B90" s="4009" t="n">
        <v>20.134228187919465</v>
      </c>
      <c r="C90" s="4129" t="n">
        <v>72.12260843433839</v>
      </c>
      <c r="D90" s="4249" t="n">
        <v>72.0</v>
      </c>
      <c r="E90" s="4369" t="n">
        <v>20.1</v>
      </c>
      <c r="F90" s="4489" t="n">
        <v>7.73</v>
      </c>
      <c r="G90" s="4609" t="s">
        <v>2034</v>
      </c>
      <c r="H90" s="4729" t="s">
        <v>317</v>
      </c>
      <c r="I90" s="4849" t="s">
        <v>2064</v>
      </c>
      <c r="J90" s="4969" t="s">
        <v>1992</v>
      </c>
    </row>
    <row r="91" spans="1:10" x14ac:dyDescent="0.25">
      <c r="A91" s="3890" t="n">
        <v>13.39031339031339</v>
      </c>
      <c r="B91" s="4010" t="n">
        <v>32.478632478632484</v>
      </c>
      <c r="C91" s="4130" t="n">
        <v>54.13105413105413</v>
      </c>
      <c r="D91" s="4250" t="n">
        <v>57.0</v>
      </c>
      <c r="E91" s="4370" t="n">
        <v>34.2</v>
      </c>
      <c r="F91" s="4490" t="n">
        <v>14.1</v>
      </c>
      <c r="G91" s="4610" t="s">
        <v>2035</v>
      </c>
      <c r="H91" s="4730" t="s">
        <v>317</v>
      </c>
      <c r="I91" s="4850" t="s">
        <v>2064</v>
      </c>
      <c r="J91" s="4970" t="s">
        <v>1992</v>
      </c>
    </row>
    <row r="92" spans="1:10" x14ac:dyDescent="0.25">
      <c r="A92" s="3891" t="n">
        <v>5.544554455445544</v>
      </c>
      <c r="B92" s="4011" t="n">
        <v>5.544554455445544</v>
      </c>
      <c r="C92" s="4131" t="n">
        <v>88.9108910891089</v>
      </c>
      <c r="D92" s="4251" t="n">
        <v>89.8</v>
      </c>
      <c r="E92" s="4371" t="n">
        <v>5.6</v>
      </c>
      <c r="F92" s="4491" t="n">
        <v>5.6</v>
      </c>
      <c r="G92" s="4611" t="s">
        <v>2036</v>
      </c>
      <c r="H92" s="4731" t="s">
        <v>317</v>
      </c>
      <c r="I92" s="4851" t="s">
        <v>2064</v>
      </c>
      <c r="J92" s="4971" t="s">
        <v>1994</v>
      </c>
    </row>
    <row r="93" spans="1:10" x14ac:dyDescent="0.25">
      <c r="A93" s="3892" t="n">
        <v>47.82187802516941</v>
      </c>
      <c r="B93" s="4012" t="n">
        <v>30.977734753146176</v>
      </c>
      <c r="C93" s="4132" t="n">
        <v>21.200387221684412</v>
      </c>
      <c r="D93" s="4252" t="n">
        <v>21.9</v>
      </c>
      <c r="E93" s="4372" t="n">
        <v>32.0</v>
      </c>
      <c r="F93" s="4492" t="n">
        <v>49.4</v>
      </c>
      <c r="G93" s="4612" t="s">
        <v>2037</v>
      </c>
      <c r="H93" s="4732" t="s">
        <v>317</v>
      </c>
      <c r="I93" s="4852" t="s">
        <v>2064</v>
      </c>
      <c r="J93" s="4972" t="s">
        <v>1997</v>
      </c>
    </row>
    <row r="94" spans="1:10" x14ac:dyDescent="0.25">
      <c r="A94" s="3893" t="n">
        <v>49.3</v>
      </c>
      <c r="B94" s="4013" t="n">
        <v>31.8</v>
      </c>
      <c r="C94" s="4133" t="n">
        <v>18.9</v>
      </c>
      <c r="D94" s="4253" t="n">
        <v>18.9</v>
      </c>
      <c r="E94" s="4373" t="n">
        <v>31.8</v>
      </c>
      <c r="F94" s="4493" t="n">
        <v>49.3</v>
      </c>
      <c r="G94" s="4613" t="s">
        <v>2038</v>
      </c>
      <c r="H94" s="4733" t="s">
        <v>317</v>
      </c>
      <c r="I94" s="4853" t="s">
        <v>2064</v>
      </c>
      <c r="J94" s="4973" t="s">
        <v>1997</v>
      </c>
    </row>
    <row r="95" spans="1:10" x14ac:dyDescent="0.25">
      <c r="A95" s="3894" t="n">
        <v>50.82125603864734</v>
      </c>
      <c r="B95" s="4014" t="n">
        <v>31.884057971014492</v>
      </c>
      <c r="C95" s="4134" t="n">
        <v>17.294685990338163</v>
      </c>
      <c r="D95" s="4254" t="n">
        <v>17.9</v>
      </c>
      <c r="E95" s="4374" t="n">
        <v>33.0</v>
      </c>
      <c r="F95" s="4494" t="n">
        <v>52.6</v>
      </c>
      <c r="G95" s="4614" t="s">
        <v>2039</v>
      </c>
      <c r="H95" s="4734" t="s">
        <v>317</v>
      </c>
      <c r="I95" s="4854" t="s">
        <v>2064</v>
      </c>
      <c r="J95" s="4974" t="s">
        <v>1997</v>
      </c>
    </row>
    <row r="96" spans="1:10" x14ac:dyDescent="0.25">
      <c r="A96" s="3895" t="n">
        <v>26.156941649899395</v>
      </c>
      <c r="B96" s="4015" t="n">
        <v>18.41046277665996</v>
      </c>
      <c r="C96" s="4135" t="n">
        <v>55.43259557344064</v>
      </c>
      <c r="D96" s="4255" t="n">
        <v>55.1</v>
      </c>
      <c r="E96" s="4375" t="n">
        <v>18.3</v>
      </c>
      <c r="F96" s="4495" t="n">
        <v>26.0</v>
      </c>
      <c r="G96" s="4615" t="s">
        <v>2040</v>
      </c>
      <c r="H96" s="4735" t="s">
        <v>317</v>
      </c>
      <c r="I96" s="4855" t="s">
        <v>2064</v>
      </c>
      <c r="J96" s="4975" t="s">
        <v>1996</v>
      </c>
    </row>
    <row r="97" spans="1:10" x14ac:dyDescent="0.25">
      <c r="A97" s="3896" t="n">
        <v>30.694980694980696</v>
      </c>
      <c r="B97" s="4016" t="n">
        <v>55.11583011583012</v>
      </c>
      <c r="C97" s="4136" t="n">
        <v>14.18918918918919</v>
      </c>
      <c r="D97" s="4256" t="n">
        <v>14.7</v>
      </c>
      <c r="E97" s="4376" t="n">
        <v>57.1</v>
      </c>
      <c r="F97" s="4496" t="n">
        <v>31.8</v>
      </c>
      <c r="G97" s="4616" t="s">
        <v>2041</v>
      </c>
      <c r="H97" s="4736" t="s">
        <v>317</v>
      </c>
      <c r="I97" s="4856" t="s">
        <v>2064</v>
      </c>
      <c r="J97" s="4976" t="s">
        <v>1998</v>
      </c>
    </row>
    <row r="98" spans="1:10" x14ac:dyDescent="0.25">
      <c r="A98" s="3897" t="n">
        <v>11.0</v>
      </c>
      <c r="B98" s="4017" t="n">
        <v>7.0</v>
      </c>
      <c r="C98" s="4137" t="n">
        <v>82.0</v>
      </c>
      <c r="D98" s="4257" t="n">
        <v>82.0</v>
      </c>
      <c r="E98" s="4377" t="n">
        <v>7.0</v>
      </c>
      <c r="F98" s="4497" t="n">
        <v>11.0</v>
      </c>
      <c r="G98" s="4617" t="s">
        <v>2042</v>
      </c>
      <c r="H98" s="4737" t="s">
        <v>317</v>
      </c>
      <c r="I98" s="4857" t="s">
        <v>2064</v>
      </c>
      <c r="J98" s="4977" t="s">
        <v>1991</v>
      </c>
    </row>
    <row r="99" spans="1:10" x14ac:dyDescent="0.25">
      <c r="A99" s="3898" t="n">
        <v>34.64870067372473</v>
      </c>
      <c r="B99" s="4018" t="n">
        <v>25.98652550529355</v>
      </c>
      <c r="C99" s="4138" t="n">
        <v>39.36477382098171</v>
      </c>
      <c r="D99" s="4258" t="n">
        <v>40.9</v>
      </c>
      <c r="E99" s="4378" t="n">
        <v>27.0</v>
      </c>
      <c r="F99" s="4498" t="n">
        <v>36.0</v>
      </c>
      <c r="G99" s="4618" t="s">
        <v>2043</v>
      </c>
      <c r="H99" s="4738" t="s">
        <v>317</v>
      </c>
      <c r="I99" s="4858" t="s">
        <v>2064</v>
      </c>
      <c r="J99" s="4978" t="s">
        <v>1995</v>
      </c>
    </row>
    <row r="100" spans="1:10" x14ac:dyDescent="0.25">
      <c r="A100" s="3899" t="n">
        <v>37.27865796831314</v>
      </c>
      <c r="B100" s="4019" t="n">
        <v>44.734389561975775</v>
      </c>
      <c r="C100" s="4139" t="n">
        <v>17.986952469711092</v>
      </c>
      <c r="D100" s="4259" t="n">
        <v>19.3</v>
      </c>
      <c r="E100" s="4379" t="n">
        <v>48.0</v>
      </c>
      <c r="F100" s="4499" t="n">
        <v>40.0</v>
      </c>
      <c r="G100" s="4619" t="s">
        <v>2044</v>
      </c>
      <c r="H100" s="4739" t="s">
        <v>317</v>
      </c>
      <c r="I100" s="4859" t="s">
        <v>2064</v>
      </c>
      <c r="J100" s="4979" t="s">
        <v>1998</v>
      </c>
    </row>
    <row r="101" spans="1:10" x14ac:dyDescent="0.25">
      <c r="A101" s="3900" t="n">
        <v>31.45491803278689</v>
      </c>
      <c r="B101" s="4020" t="n">
        <v>31.659836065573774</v>
      </c>
      <c r="C101" s="4140" t="n">
        <v>36.88524590163935</v>
      </c>
      <c r="D101" s="4260" t="n">
        <v>36.0</v>
      </c>
      <c r="E101" s="4380" t="n">
        <v>30.9</v>
      </c>
      <c r="F101" s="4500" t="n">
        <v>30.7</v>
      </c>
      <c r="G101" s="4620" t="s">
        <v>2045</v>
      </c>
      <c r="H101" s="4740" t="s">
        <v>317</v>
      </c>
      <c r="I101" s="4860" t="s">
        <v>2064</v>
      </c>
      <c r="J101" s="4980" t="s">
        <v>1995</v>
      </c>
    </row>
    <row r="102" spans="1:10" x14ac:dyDescent="0.25">
      <c r="A102" s="3901" t="n">
        <v>36.66666666666667</v>
      </c>
      <c r="B102" s="4021" t="n">
        <v>59.16666666666667</v>
      </c>
      <c r="C102" s="4141" t="n">
        <v>4.166666666666667</v>
      </c>
      <c r="D102" s="4261" t="n">
        <v>4.0</v>
      </c>
      <c r="E102" s="4381" t="n">
        <v>56.8</v>
      </c>
      <c r="F102" s="4501" t="n">
        <v>35.2</v>
      </c>
      <c r="G102" s="4621" t="s">
        <v>2046</v>
      </c>
      <c r="H102" s="4741" t="s">
        <v>317</v>
      </c>
      <c r="I102" s="4861" t="s">
        <v>2064</v>
      </c>
      <c r="J102" s="4981" t="s">
        <v>1998</v>
      </c>
    </row>
    <row r="103" spans="1:10" x14ac:dyDescent="0.25">
      <c r="A103" s="3902" t="n">
        <v>31.609775802868104</v>
      </c>
      <c r="B103" s="4022" t="n">
        <v>65.03736618864875</v>
      </c>
      <c r="C103" s="4142" t="n">
        <v>3.352858008483134</v>
      </c>
      <c r="D103" s="4262" t="n">
        <v>3.32</v>
      </c>
      <c r="E103" s="4382" t="n">
        <v>64.4</v>
      </c>
      <c r="F103" s="4502" t="n">
        <v>31.3</v>
      </c>
      <c r="G103" s="4622" t="s">
        <v>2047</v>
      </c>
      <c r="H103" s="4742" t="s">
        <v>317</v>
      </c>
      <c r="I103" s="4862" t="s">
        <v>2064</v>
      </c>
      <c r="J103" s="4982" t="s">
        <v>1998</v>
      </c>
    </row>
    <row r="104" spans="1:10" x14ac:dyDescent="0.25">
      <c r="A104" s="3903" t="n">
        <v>21.64328657314629</v>
      </c>
      <c r="B104" s="4023" t="n">
        <v>11.523046092184368</v>
      </c>
      <c r="C104" s="4143" t="n">
        <v>66.83366733466933</v>
      </c>
      <c r="D104" s="4263" t="n">
        <v>66.7</v>
      </c>
      <c r="E104" s="4383" t="n">
        <v>11.5</v>
      </c>
      <c r="F104" s="4503" t="n">
        <v>21.6</v>
      </c>
      <c r="G104" s="4623" t="s">
        <v>2048</v>
      </c>
      <c r="H104" s="4743" t="s">
        <v>317</v>
      </c>
      <c r="I104" s="4863" t="s">
        <v>2064</v>
      </c>
      <c r="J104" s="4983" t="s">
        <v>1996</v>
      </c>
    </row>
    <row r="105" spans="1:10" x14ac:dyDescent="0.25">
      <c r="A105" s="3904" t="n">
        <v>31.01807802093245</v>
      </c>
      <c r="B105" s="4024" t="n">
        <v>60.418648905804</v>
      </c>
      <c r="C105" s="4144" t="n">
        <v>8.56327307326356</v>
      </c>
      <c r="D105" s="4264" t="n">
        <v>9.0</v>
      </c>
      <c r="E105" s="4384" t="n">
        <v>63.5</v>
      </c>
      <c r="F105" s="4504" t="n">
        <v>32.6</v>
      </c>
      <c r="G105" s="4624" t="s">
        <v>2049</v>
      </c>
      <c r="H105" s="4744" t="s">
        <v>317</v>
      </c>
      <c r="I105" s="4864" t="s">
        <v>2064</v>
      </c>
      <c r="J105" s="4984" t="s">
        <v>1998</v>
      </c>
    </row>
    <row r="106" spans="1:10" x14ac:dyDescent="0.25">
      <c r="A106" s="3905" t="n">
        <v>26.886556721639177</v>
      </c>
      <c r="B106" s="4025" t="n">
        <v>66.46676661669166</v>
      </c>
      <c r="C106" s="4145" t="n">
        <v>6.646676661669166</v>
      </c>
      <c r="D106" s="4265" t="n">
        <v>6.65</v>
      </c>
      <c r="E106" s="4385" t="n">
        <v>66.5</v>
      </c>
      <c r="F106" s="4505" t="n">
        <v>26.9</v>
      </c>
      <c r="G106" s="4625" t="s">
        <v>2050</v>
      </c>
      <c r="H106" s="4745" t="s">
        <v>317</v>
      </c>
      <c r="I106" s="4865" t="s">
        <v>2064</v>
      </c>
      <c r="J106" s="4985" t="s">
        <v>1990</v>
      </c>
    </row>
    <row r="107" spans="1:10" x14ac:dyDescent="0.25">
      <c r="A107" s="3906" t="n">
        <v>3.598200899550225</v>
      </c>
      <c r="B107" s="4026" t="n">
        <v>7.446276861569215</v>
      </c>
      <c r="C107" s="4146" t="n">
        <v>88.95552223888056</v>
      </c>
      <c r="D107" s="4266" t="n">
        <v>89.0</v>
      </c>
      <c r="E107" s="4386" t="n">
        <v>7.45</v>
      </c>
      <c r="F107" s="4506" t="n">
        <v>3.6</v>
      </c>
      <c r="G107" s="4626" t="s">
        <v>2051</v>
      </c>
      <c r="H107" s="4746" t="s">
        <v>317</v>
      </c>
      <c r="I107" s="4866" t="s">
        <v>2064</v>
      </c>
      <c r="J107" s="4986" t="s">
        <v>1994</v>
      </c>
    </row>
    <row r="108" spans="1:10" x14ac:dyDescent="0.25">
      <c r="A108" s="3907" t="n">
        <v>32.54257907542579</v>
      </c>
      <c r="B108" s="4027" t="n">
        <v>65.08515815085158</v>
      </c>
      <c r="C108" s="4147" t="n">
        <v>2.3722627737226274</v>
      </c>
      <c r="D108" s="4267" t="n">
        <v>2.34</v>
      </c>
      <c r="E108" s="4387" t="n">
        <v>64.2</v>
      </c>
      <c r="F108" s="4507" t="n">
        <v>32.1</v>
      </c>
      <c r="G108" s="4627" t="s">
        <v>2052</v>
      </c>
      <c r="H108" s="4747" t="s">
        <v>317</v>
      </c>
      <c r="I108" s="4867" t="s">
        <v>2064</v>
      </c>
      <c r="J108" s="4987" t="s">
        <v>1998</v>
      </c>
    </row>
    <row r="109" spans="1:10" x14ac:dyDescent="0.25">
      <c r="A109" s="3908" t="n">
        <v>33.231675255021564</v>
      </c>
      <c r="B109" s="4028" t="n">
        <v>60.36386581133663</v>
      </c>
      <c r="C109" s="4148" t="n">
        <v>6.404458933641813</v>
      </c>
      <c r="D109" s="4268" t="n">
        <v>6.09</v>
      </c>
      <c r="E109" s="4388" t="n">
        <v>57.4</v>
      </c>
      <c r="F109" s="4508" t="n">
        <v>31.6</v>
      </c>
      <c r="G109" s="4628" t="s">
        <v>2053</v>
      </c>
      <c r="H109" s="4748" t="s">
        <v>317</v>
      </c>
      <c r="I109" s="4868" t="s">
        <v>2064</v>
      </c>
      <c r="J109" s="4988" t="s">
        <v>1998</v>
      </c>
    </row>
    <row r="110" spans="1:10" x14ac:dyDescent="0.25">
      <c r="A110" s="3909" t="n">
        <v>54.15415415415415</v>
      </c>
      <c r="B110" s="4029" t="n">
        <v>32.83283283283283</v>
      </c>
      <c r="C110" s="4149" t="n">
        <v>13.013013013013012</v>
      </c>
      <c r="D110" s="4269" t="n">
        <v>13.0</v>
      </c>
      <c r="E110" s="4389" t="n">
        <v>32.8</v>
      </c>
      <c r="F110" s="4509" t="n">
        <v>54.1</v>
      </c>
      <c r="G110" s="4629" t="s">
        <v>2054</v>
      </c>
      <c r="H110" s="4749" t="s">
        <v>317</v>
      </c>
      <c r="I110" s="4869" t="s">
        <v>2064</v>
      </c>
      <c r="J110" s="4989" t="s">
        <v>1997</v>
      </c>
    </row>
    <row r="111" spans="1:10" x14ac:dyDescent="0.25">
      <c r="A111" s="3910" t="n">
        <v>29.399585921325052</v>
      </c>
      <c r="B111" s="4030" t="n">
        <v>46.997929606625256</v>
      </c>
      <c r="C111" s="4150" t="n">
        <v>23.602484472049692</v>
      </c>
      <c r="D111" s="4270" t="n">
        <v>22.8</v>
      </c>
      <c r="E111" s="4390" t="n">
        <v>45.4</v>
      </c>
      <c r="F111" s="4510" t="n">
        <v>28.4</v>
      </c>
      <c r="G111" s="4630" t="s">
        <v>2055</v>
      </c>
      <c r="H111" s="4750" t="s">
        <v>317</v>
      </c>
      <c r="I111" s="4870" t="s">
        <v>2064</v>
      </c>
      <c r="J111" s="4990" t="s">
        <v>1995</v>
      </c>
    </row>
    <row r="112" spans="1:10" x14ac:dyDescent="0.25">
      <c r="A112" s="3911" t="n">
        <v>3.854038540385403</v>
      </c>
      <c r="B112" s="4031" t="n">
        <v>2.050020500205002</v>
      </c>
      <c r="C112" s="4151" t="n">
        <v>94.09594095940957</v>
      </c>
      <c r="D112" s="4271" t="n">
        <v>91.8</v>
      </c>
      <c r="E112" s="4391" t="n">
        <v>2.0</v>
      </c>
      <c r="F112" s="4511" t="n">
        <v>3.76</v>
      </c>
      <c r="G112" s="4631" t="s">
        <v>2056</v>
      </c>
      <c r="H112" s="4751" t="s">
        <v>317</v>
      </c>
      <c r="I112" s="4871" t="s">
        <v>2064</v>
      </c>
      <c r="J112" s="4991" t="s">
        <v>1994</v>
      </c>
    </row>
    <row r="113" spans="1:10" x14ac:dyDescent="0.25">
      <c r="A113" s="3912" t="n">
        <v>8.662994491737605</v>
      </c>
      <c r="B113" s="4032" t="n">
        <v>54.28142213319979</v>
      </c>
      <c r="C113" s="4152" t="n">
        <v>37.05558337506259</v>
      </c>
      <c r="D113" s="4272" t="n">
        <v>37.0</v>
      </c>
      <c r="E113" s="4392" t="n">
        <v>54.2</v>
      </c>
      <c r="F113" s="4512" t="n">
        <v>8.65</v>
      </c>
      <c r="G113" s="4632" t="s">
        <v>2009</v>
      </c>
      <c r="H113" s="4752" t="s">
        <v>317</v>
      </c>
      <c r="I113" s="4872" t="s">
        <v>2064</v>
      </c>
      <c r="J113" s="4992" t="s">
        <v>1990</v>
      </c>
    </row>
    <row r="114" spans="1:10" x14ac:dyDescent="0.25">
      <c r="A114" s="3913" t="n">
        <v>5.522682445759368</v>
      </c>
      <c r="B114" s="4033" t="n">
        <v>12.72189349112426</v>
      </c>
      <c r="C114" s="4153" t="n">
        <v>81.75542406311637</v>
      </c>
      <c r="D114" s="4273" t="n">
        <v>82.9</v>
      </c>
      <c r="E114" s="4393" t="n">
        <v>12.9</v>
      </c>
      <c r="F114" s="4513" t="n">
        <v>5.6</v>
      </c>
      <c r="G114" s="4633" t="s">
        <v>2010</v>
      </c>
      <c r="H114" s="4753" t="s">
        <v>317</v>
      </c>
      <c r="I114" s="4873" t="s">
        <v>2064</v>
      </c>
      <c r="J114" s="4993" t="s">
        <v>1991</v>
      </c>
    </row>
    <row r="115" spans="1:10" x14ac:dyDescent="0.25">
      <c r="A115" s="3914" t="n">
        <v>4.209579042095791</v>
      </c>
      <c r="B115" s="4034" t="n">
        <v>17.498250174982502</v>
      </c>
      <c r="C115" s="4154" t="n">
        <v>78.29217078292172</v>
      </c>
      <c r="D115" s="4274" t="n">
        <v>78.3</v>
      </c>
      <c r="E115" s="4394" t="n">
        <v>17.5</v>
      </c>
      <c r="F115" s="4514" t="n">
        <v>4.21</v>
      </c>
      <c r="G115" s="4634" t="s">
        <v>2011</v>
      </c>
      <c r="H115" s="4754" t="s">
        <v>317</v>
      </c>
      <c r="I115" s="4874" t="s">
        <v>2064</v>
      </c>
      <c r="J115" s="4994" t="s">
        <v>1991</v>
      </c>
    </row>
    <row r="116" spans="1:10" x14ac:dyDescent="0.25">
      <c r="A116" s="3915" t="n">
        <v>11.84738955823293</v>
      </c>
      <c r="B116" s="4035" t="n">
        <v>33.23293172690762</v>
      </c>
      <c r="C116" s="4155" t="n">
        <v>54.91967871485943</v>
      </c>
      <c r="D116" s="4275" t="n">
        <v>54.7</v>
      </c>
      <c r="E116" s="4395" t="n">
        <v>33.1</v>
      </c>
      <c r="F116" s="4515" t="n">
        <v>11.8</v>
      </c>
      <c r="G116" s="4635" t="s">
        <v>2012</v>
      </c>
      <c r="H116" s="4755" t="s">
        <v>317</v>
      </c>
      <c r="I116" s="4875" t="s">
        <v>2064</v>
      </c>
      <c r="J116" s="4995" t="s">
        <v>1992</v>
      </c>
    </row>
    <row r="117" spans="1:10" x14ac:dyDescent="0.25">
      <c r="A117" s="3916" t="n">
        <v>16.70103092783505</v>
      </c>
      <c r="B117" s="4036" t="n">
        <v>31.64948453608247</v>
      </c>
      <c r="C117" s="4156" t="n">
        <v>51.64948453608247</v>
      </c>
      <c r="D117" s="4276" t="n">
        <v>50.1</v>
      </c>
      <c r="E117" s="4396" t="n">
        <v>30.7</v>
      </c>
      <c r="F117" s="4516" t="n">
        <v>16.2</v>
      </c>
      <c r="G117" s="4636" t="s">
        <v>2013</v>
      </c>
      <c r="H117" s="4756" t="s">
        <v>317</v>
      </c>
      <c r="I117" s="4876" t="s">
        <v>2064</v>
      </c>
      <c r="J117" s="4996" t="s">
        <v>1993</v>
      </c>
    </row>
    <row r="118" spans="1:10" x14ac:dyDescent="0.25">
      <c r="A118" s="3917" t="n">
        <v>48.68292682926829</v>
      </c>
      <c r="B118" s="4037" t="n">
        <v>32.19512195121951</v>
      </c>
      <c r="C118" s="4157" t="n">
        <v>19.121951219512194</v>
      </c>
      <c r="D118" s="4277" t="n">
        <v>19.6</v>
      </c>
      <c r="E118" s="4397" t="n">
        <v>33.0</v>
      </c>
      <c r="F118" s="4517" t="n">
        <v>49.9</v>
      </c>
      <c r="G118" s="4637" t="s">
        <v>2057</v>
      </c>
      <c r="H118" s="4757" t="s">
        <v>317</v>
      </c>
      <c r="I118" s="4877" t="s">
        <v>2064</v>
      </c>
      <c r="J118" s="4997" t="s">
        <v>1997</v>
      </c>
    </row>
    <row r="119" spans="1:10" x14ac:dyDescent="0.25">
      <c r="A119" s="3918" t="n">
        <v>31.573604060913706</v>
      </c>
      <c r="B119" s="4038" t="n">
        <v>18.071065989847714</v>
      </c>
      <c r="C119" s="4158" t="n">
        <v>50.35532994923858</v>
      </c>
      <c r="D119" s="4278" t="n">
        <v>49.6</v>
      </c>
      <c r="E119" s="4398" t="n">
        <v>17.8</v>
      </c>
      <c r="F119" s="4518" t="n">
        <v>31.1</v>
      </c>
      <c r="G119" s="4638" t="s">
        <v>1947</v>
      </c>
      <c r="H119" s="4758" t="s">
        <v>317</v>
      </c>
      <c r="I119" s="4878" t="s">
        <v>2063</v>
      </c>
      <c r="J119" s="4998" t="s">
        <v>1996</v>
      </c>
    </row>
    <row r="120" spans="1:10" x14ac:dyDescent="0.25">
      <c r="A120" s="3919" t="n">
        <v>31.36272545090181</v>
      </c>
      <c r="B120" s="4039" t="n">
        <v>18.537074148296597</v>
      </c>
      <c r="C120" s="4159" t="n">
        <v>50.10020040080161</v>
      </c>
      <c r="D120" s="4279" t="n">
        <v>50.0</v>
      </c>
      <c r="E120" s="4399" t="n">
        <v>18.5</v>
      </c>
      <c r="F120" s="4519" t="n">
        <v>31.3</v>
      </c>
      <c r="G120" s="4639" t="s">
        <v>1958</v>
      </c>
      <c r="H120" s="4759" t="s">
        <v>317</v>
      </c>
      <c r="I120" s="4879" t="s">
        <v>2063</v>
      </c>
      <c r="J120" s="4999" t="s">
        <v>1996</v>
      </c>
    </row>
    <row r="121" spans="1:10" x14ac:dyDescent="0.25">
      <c r="A121" s="3920" t="n">
        <v>45.27363184079602</v>
      </c>
      <c r="B121" s="4040" t="n">
        <v>21.890547263681594</v>
      </c>
      <c r="C121" s="4160" t="n">
        <v>32.83582089552239</v>
      </c>
      <c r="D121" s="4280" t="n">
        <v>33.0</v>
      </c>
      <c r="E121" s="4400" t="n">
        <v>22.0</v>
      </c>
      <c r="F121" s="4520" t="n">
        <v>45.5</v>
      </c>
      <c r="G121" s="4640" t="s">
        <v>1978</v>
      </c>
      <c r="H121" s="4760" t="s">
        <v>317</v>
      </c>
      <c r="I121" s="4880" t="s">
        <v>2063</v>
      </c>
      <c r="J121" s="5000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1"/>
  <sheetViews>
    <sheetView topLeftCell="A20" workbookViewId="0">
      <selection activeCell="O42" sqref="O42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7.7109375" collapsed="true"/>
    <col min="9" max="9" bestFit="true" customWidth="true" style="443" width="11.7109375" collapsed="true"/>
    <col min="10" max="10" bestFit="true" customWidth="true" style="443" width="12.28515625" collapsed="true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E116"/>
  <sheetViews>
    <sheetView workbookViewId="0"/>
  </sheetViews>
  <sheetFormatPr defaultRowHeight="15.0"/>
  <sheetData>
    <row r="1">
      <c r="A1" s="5465" t="s">
        <v>2006</v>
      </c>
      <c r="B1" s="5466" t="s">
        <v>2068</v>
      </c>
      <c r="C1" s="5467" t="s">
        <v>2069</v>
      </c>
      <c r="D1" s="5468" t="s">
        <v>2070</v>
      </c>
    </row>
    <row r="2">
      <c r="A2" s="5469" t="s">
        <v>2062</v>
      </c>
      <c r="B2" s="5584" t="n">
        <v>2000.0</v>
      </c>
      <c r="C2" s="5699" t="n">
        <v>103.0</v>
      </c>
      <c r="D2" s="5814" t="s">
        <v>2071</v>
      </c>
    </row>
    <row r="3">
      <c r="A3" s="5470" t="s">
        <v>2061</v>
      </c>
      <c r="B3" s="5585" t="n">
        <v>2000.0</v>
      </c>
      <c r="C3" s="5700" t="n">
        <v>111.0</v>
      </c>
      <c r="D3" s="5815" t="s">
        <v>2072</v>
      </c>
    </row>
    <row r="4">
      <c r="A4" s="5471" t="s">
        <v>1514</v>
      </c>
      <c r="B4" s="5586" t="n">
        <v>2002.0</v>
      </c>
      <c r="C4" s="5701" t="n">
        <v>109.0</v>
      </c>
      <c r="D4" s="5816" t="s">
        <v>2072</v>
      </c>
    </row>
    <row r="5">
      <c r="A5" s="5472" t="s">
        <v>1506</v>
      </c>
      <c r="B5" s="5587" t="n">
        <v>2002.0</v>
      </c>
      <c r="C5" s="5702" t="n">
        <v>112.0</v>
      </c>
      <c r="D5" s="5817" t="s">
        <v>2073</v>
      </c>
    </row>
    <row r="6">
      <c r="A6" s="5473" t="s">
        <v>1488</v>
      </c>
      <c r="B6" s="5588" t="n">
        <v>2003.0</v>
      </c>
      <c r="C6" s="5703" t="n">
        <v>107.0</v>
      </c>
      <c r="D6" s="5818" t="s">
        <v>2072</v>
      </c>
    </row>
    <row r="7">
      <c r="A7" s="5474" t="s">
        <v>2058</v>
      </c>
      <c r="B7" s="5589" t="n">
        <v>2005.0</v>
      </c>
      <c r="C7" s="5704" t="n">
        <v>107.0</v>
      </c>
      <c r="D7" s="5819" t="s">
        <v>2072</v>
      </c>
    </row>
    <row r="8">
      <c r="A8" s="5475" t="s">
        <v>2059</v>
      </c>
      <c r="B8" s="5590" t="n">
        <v>2006.0</v>
      </c>
      <c r="C8" s="5705" t="n">
        <v>111.0</v>
      </c>
      <c r="D8" s="5820" t="s">
        <v>2072</v>
      </c>
    </row>
    <row r="9">
      <c r="A9" s="5476" t="s">
        <v>1440</v>
      </c>
      <c r="B9" s="5591" t="n">
        <v>2007.0</v>
      </c>
      <c r="C9" s="5706" t="n">
        <v>115.0</v>
      </c>
      <c r="D9" s="5821" t="s">
        <v>2073</v>
      </c>
    </row>
    <row r="10">
      <c r="A10" s="5477" t="s">
        <v>2060</v>
      </c>
      <c r="B10" s="5592" t="n">
        <v>2010.0</v>
      </c>
      <c r="C10" s="5707" t="n">
        <v>112.0</v>
      </c>
      <c r="D10" s="5822" t="s">
        <v>2073</v>
      </c>
    </row>
    <row r="11">
      <c r="A11" s="5478" t="s">
        <v>2057</v>
      </c>
      <c r="B11" s="5593" t="n">
        <v>2011.0</v>
      </c>
      <c r="C11" s="5708" t="n">
        <v>106.0</v>
      </c>
      <c r="D11" s="5823" t="s">
        <v>2071</v>
      </c>
    </row>
    <row r="12">
      <c r="A12" s="5479" t="s">
        <v>2057</v>
      </c>
      <c r="B12" s="5594" t="n">
        <v>2011.0</v>
      </c>
      <c r="C12" s="5709" t="n">
        <v>106.0</v>
      </c>
      <c r="D12" s="5824" t="s">
        <v>2071</v>
      </c>
    </row>
    <row r="13">
      <c r="A13" s="5480" t="s">
        <v>2009</v>
      </c>
      <c r="B13" s="5595" t="n">
        <v>2011.0</v>
      </c>
      <c r="C13" s="5710" t="n">
        <v>116.0</v>
      </c>
      <c r="D13" s="5825" t="s">
        <v>2073</v>
      </c>
    </row>
    <row r="14">
      <c r="A14" s="5481" t="s">
        <v>2009</v>
      </c>
      <c r="B14" s="5596" t="n">
        <v>2011.0</v>
      </c>
      <c r="C14" s="5711" t="n">
        <v>116.0</v>
      </c>
      <c r="D14" s="5826" t="s">
        <v>2073</v>
      </c>
    </row>
    <row r="15">
      <c r="A15" s="5482" t="s">
        <v>2009</v>
      </c>
      <c r="B15" s="5597" t="n">
        <v>2011.0</v>
      </c>
      <c r="C15" s="5712" t="n">
        <v>116.0</v>
      </c>
      <c r="D15" s="5827" t="s">
        <v>2073</v>
      </c>
    </row>
    <row r="16">
      <c r="A16" s="5483" t="s">
        <v>2009</v>
      </c>
      <c r="B16" s="5598" t="n">
        <v>2011.0</v>
      </c>
      <c r="C16" s="5713" t="n">
        <v>116.0</v>
      </c>
      <c r="D16" s="5828" t="s">
        <v>2073</v>
      </c>
    </row>
    <row r="17">
      <c r="A17" s="5484" t="s">
        <v>2010</v>
      </c>
      <c r="B17" s="5599" t="n">
        <v>2011.0</v>
      </c>
      <c r="C17" s="5714" t="n">
        <v>117.0</v>
      </c>
      <c r="D17" s="5829" t="s">
        <v>2074</v>
      </c>
    </row>
    <row r="18">
      <c r="A18" s="5485" t="s">
        <v>2011</v>
      </c>
      <c r="B18" s="5600" t="n">
        <v>2011.0</v>
      </c>
      <c r="C18" s="5715" t="n">
        <v>118.0</v>
      </c>
      <c r="D18" s="5830" t="s">
        <v>2074</v>
      </c>
    </row>
    <row r="19">
      <c r="A19" s="5486" t="s">
        <v>2012</v>
      </c>
      <c r="B19" s="5601" t="n">
        <v>2011.0</v>
      </c>
      <c r="C19" s="5716" t="n">
        <v>119.0</v>
      </c>
      <c r="D19" s="5831" t="s">
        <v>2074</v>
      </c>
    </row>
    <row r="20">
      <c r="A20" s="5487" t="s">
        <v>2013</v>
      </c>
      <c r="B20" s="5602" t="n">
        <v>2011.0</v>
      </c>
      <c r="C20" s="5717" t="n">
        <v>120.0</v>
      </c>
      <c r="D20" s="5832" t="s">
        <v>2074</v>
      </c>
    </row>
    <row r="21">
      <c r="A21" s="5488" t="s">
        <v>2010</v>
      </c>
      <c r="B21" s="5603" t="n">
        <v>2011.0</v>
      </c>
      <c r="C21" s="5718" t="n">
        <v>117.0</v>
      </c>
      <c r="D21" s="5833" t="s">
        <v>2074</v>
      </c>
    </row>
    <row r="22">
      <c r="A22" s="5489" t="s">
        <v>2011</v>
      </c>
      <c r="B22" s="5604" t="n">
        <v>2011.0</v>
      </c>
      <c r="C22" s="5719" t="n">
        <v>118.0</v>
      </c>
      <c r="D22" s="5834" t="s">
        <v>2074</v>
      </c>
    </row>
    <row r="23">
      <c r="A23" s="5490" t="s">
        <v>2012</v>
      </c>
      <c r="B23" s="5605" t="n">
        <v>2011.0</v>
      </c>
      <c r="C23" s="5720" t="n">
        <v>119.0</v>
      </c>
      <c r="D23" s="5835" t="s">
        <v>2074</v>
      </c>
    </row>
    <row r="24">
      <c r="A24" s="5491" t="s">
        <v>2013</v>
      </c>
      <c r="B24" s="5606" t="n">
        <v>2011.0</v>
      </c>
      <c r="C24" s="5721" t="n">
        <v>120.0</v>
      </c>
      <c r="D24" s="5836" t="s">
        <v>2074</v>
      </c>
    </row>
    <row r="25">
      <c r="A25" s="5492" t="s">
        <v>2010</v>
      </c>
      <c r="B25" s="5607" t="n">
        <v>2011.0</v>
      </c>
      <c r="C25" s="5722" t="n">
        <v>117.0</v>
      </c>
      <c r="D25" s="5837" t="s">
        <v>2074</v>
      </c>
    </row>
    <row r="26">
      <c r="A26" s="5493" t="s">
        <v>2011</v>
      </c>
      <c r="B26" s="5608" t="n">
        <v>2011.0</v>
      </c>
      <c r="C26" s="5723" t="n">
        <v>118.0</v>
      </c>
      <c r="D26" s="5838" t="s">
        <v>2074</v>
      </c>
    </row>
    <row r="27">
      <c r="A27" s="5494" t="s">
        <v>2012</v>
      </c>
      <c r="B27" s="5609" t="n">
        <v>2011.0</v>
      </c>
      <c r="C27" s="5724" t="n">
        <v>119.0</v>
      </c>
      <c r="D27" s="5839" t="s">
        <v>2074</v>
      </c>
    </row>
    <row r="28">
      <c r="A28" s="5495" t="s">
        <v>2013</v>
      </c>
      <c r="B28" s="5610" t="n">
        <v>2011.0</v>
      </c>
      <c r="C28" s="5725" t="n">
        <v>120.0</v>
      </c>
      <c r="D28" s="5840" t="s">
        <v>2074</v>
      </c>
    </row>
    <row r="29">
      <c r="A29" s="5496" t="s">
        <v>2010</v>
      </c>
      <c r="B29" s="5611" t="n">
        <v>2011.0</v>
      </c>
      <c r="C29" s="5726" t="n">
        <v>117.0</v>
      </c>
      <c r="D29" s="5841" t="s">
        <v>2074</v>
      </c>
    </row>
    <row r="30">
      <c r="A30" s="5497" t="s">
        <v>2011</v>
      </c>
      <c r="B30" s="5612" t="n">
        <v>2011.0</v>
      </c>
      <c r="C30" s="5727" t="n">
        <v>118.0</v>
      </c>
      <c r="D30" s="5842" t="s">
        <v>2074</v>
      </c>
    </row>
    <row r="31">
      <c r="A31" s="5498" t="s">
        <v>2012</v>
      </c>
      <c r="B31" s="5613" t="n">
        <v>2011.0</v>
      </c>
      <c r="C31" s="5728" t="n">
        <v>119.0</v>
      </c>
      <c r="D31" s="5843" t="s">
        <v>2074</v>
      </c>
    </row>
    <row r="32">
      <c r="A32" s="5499" t="s">
        <v>2013</v>
      </c>
      <c r="B32" s="5614" t="n">
        <v>2011.0</v>
      </c>
      <c r="C32" s="5729" t="n">
        <v>120.0</v>
      </c>
      <c r="D32" s="5844" t="s">
        <v>2074</v>
      </c>
    </row>
    <row r="33">
      <c r="A33" s="5500" t="s">
        <v>2028</v>
      </c>
      <c r="B33" s="5615" t="n">
        <v>2012.0</v>
      </c>
      <c r="C33" s="5730" t="n">
        <v>106.0</v>
      </c>
      <c r="D33" s="5845" t="s">
        <v>2071</v>
      </c>
    </row>
    <row r="34">
      <c r="A34" s="5501" t="s">
        <v>2032</v>
      </c>
      <c r="B34" s="5616" t="n">
        <v>2012.0</v>
      </c>
      <c r="C34" s="5731" t="n">
        <v>101.0</v>
      </c>
      <c r="D34" s="5846" t="s">
        <v>2071</v>
      </c>
    </row>
    <row r="35">
      <c r="A35" s="5502" t="s">
        <v>2033</v>
      </c>
      <c r="B35" s="5617" t="n">
        <v>2012.0</v>
      </c>
      <c r="C35" s="5732" t="n">
        <v>102.0</v>
      </c>
      <c r="D35" s="5847" t="s">
        <v>2071</v>
      </c>
    </row>
    <row r="36">
      <c r="A36" s="5503" t="s">
        <v>2034</v>
      </c>
      <c r="B36" s="5618" t="n">
        <v>2012.0</v>
      </c>
      <c r="C36" s="5733" t="n">
        <v>103.0</v>
      </c>
      <c r="D36" s="5848" t="s">
        <v>2071</v>
      </c>
    </row>
    <row r="37">
      <c r="A37" s="5504" t="s">
        <v>2028</v>
      </c>
      <c r="B37" s="5619" t="n">
        <v>2012.0</v>
      </c>
      <c r="C37" s="5734" t="n">
        <v>106.0</v>
      </c>
      <c r="D37" s="5849" t="s">
        <v>2071</v>
      </c>
    </row>
    <row r="38">
      <c r="A38" s="5505" t="s">
        <v>2032</v>
      </c>
      <c r="B38" s="5620" t="n">
        <v>2012.0</v>
      </c>
      <c r="C38" s="5735" t="n">
        <v>101.0</v>
      </c>
      <c r="D38" s="5850" t="s">
        <v>2071</v>
      </c>
    </row>
    <row r="39">
      <c r="A39" s="5506" t="s">
        <v>2033</v>
      </c>
      <c r="B39" s="5621" t="n">
        <v>2012.0</v>
      </c>
      <c r="C39" s="5736" t="n">
        <v>102.0</v>
      </c>
      <c r="D39" s="5851" t="s">
        <v>2071</v>
      </c>
    </row>
    <row r="40">
      <c r="A40" s="5507" t="s">
        <v>2034</v>
      </c>
      <c r="B40" s="5622" t="n">
        <v>2012.0</v>
      </c>
      <c r="C40" s="5737" t="n">
        <v>103.0</v>
      </c>
      <c r="D40" s="5852" t="s">
        <v>2071</v>
      </c>
    </row>
    <row r="41">
      <c r="A41" s="5508" t="s">
        <v>2029</v>
      </c>
      <c r="B41" s="5623" t="n">
        <v>2012.0</v>
      </c>
      <c r="C41" s="5738" t="n">
        <v>108.0</v>
      </c>
      <c r="D41" s="5853" t="s">
        <v>2072</v>
      </c>
    </row>
    <row r="42">
      <c r="A42" s="5509" t="s">
        <v>2030</v>
      </c>
      <c r="B42" s="5624" t="n">
        <v>2012.0</v>
      </c>
      <c r="C42" s="5739" t="n">
        <v>109.0</v>
      </c>
      <c r="D42" s="5854" t="s">
        <v>2072</v>
      </c>
    </row>
    <row r="43">
      <c r="A43" s="5510" t="s">
        <v>2031</v>
      </c>
      <c r="B43" s="5625" t="n">
        <v>2012.0</v>
      </c>
      <c r="C43" s="5740" t="n">
        <v>110.0</v>
      </c>
      <c r="D43" s="5855" t="s">
        <v>2072</v>
      </c>
    </row>
    <row r="44">
      <c r="A44" s="5511" t="s">
        <v>2029</v>
      </c>
      <c r="B44" s="5626" t="n">
        <v>2012.0</v>
      </c>
      <c r="C44" s="5741" t="n">
        <v>108.0</v>
      </c>
      <c r="D44" s="5856" t="s">
        <v>2072</v>
      </c>
    </row>
    <row r="45">
      <c r="A45" s="5512" t="s">
        <v>2030</v>
      </c>
      <c r="B45" s="5627" t="n">
        <v>2012.0</v>
      </c>
      <c r="C45" s="5742" t="n">
        <v>109.0</v>
      </c>
      <c r="D45" s="5857" t="s">
        <v>2072</v>
      </c>
    </row>
    <row r="46">
      <c r="A46" s="5513" t="s">
        <v>2031</v>
      </c>
      <c r="B46" s="5628" t="n">
        <v>2012.0</v>
      </c>
      <c r="C46" s="5743" t="n">
        <v>110.0</v>
      </c>
      <c r="D46" s="5858" t="s">
        <v>2072</v>
      </c>
    </row>
    <row r="47">
      <c r="A47" s="5514" t="s">
        <v>2019</v>
      </c>
      <c r="B47" s="5629" t="n">
        <v>2012.0</v>
      </c>
      <c r="C47" s="5744" t="n">
        <v>116.0</v>
      </c>
      <c r="D47" s="5859" t="s">
        <v>2073</v>
      </c>
    </row>
    <row r="48">
      <c r="A48" s="5515" t="s">
        <v>2024</v>
      </c>
      <c r="B48" s="5630" t="n">
        <v>2012.0</v>
      </c>
      <c r="C48" s="5745" t="n">
        <v>112.0</v>
      </c>
      <c r="D48" s="5860" t="s">
        <v>2073</v>
      </c>
    </row>
    <row r="49">
      <c r="A49" s="5516" t="s">
        <v>2025</v>
      </c>
      <c r="B49" s="5631" t="n">
        <v>2012.0</v>
      </c>
      <c r="C49" s="5746" t="n">
        <v>113.0</v>
      </c>
      <c r="D49" s="5861" t="s">
        <v>2073</v>
      </c>
    </row>
    <row r="50">
      <c r="A50" s="5517" t="s">
        <v>2027</v>
      </c>
      <c r="B50" s="5632" t="n">
        <v>2012.0</v>
      </c>
      <c r="C50" s="5747" t="n">
        <v>115.0</v>
      </c>
      <c r="D50" s="5862" t="s">
        <v>2073</v>
      </c>
    </row>
    <row r="51">
      <c r="A51" s="5518" t="s">
        <v>2019</v>
      </c>
      <c r="B51" s="5633" t="n">
        <v>2012.0</v>
      </c>
      <c r="C51" s="5748" t="n">
        <v>116.0</v>
      </c>
      <c r="D51" s="5863" t="s">
        <v>2073</v>
      </c>
    </row>
    <row r="52">
      <c r="A52" s="5519" t="s">
        <v>2024</v>
      </c>
      <c r="B52" s="5634" t="n">
        <v>2012.0</v>
      </c>
      <c r="C52" s="5749" t="n">
        <v>112.0</v>
      </c>
      <c r="D52" s="5864" t="s">
        <v>2073</v>
      </c>
    </row>
    <row r="53">
      <c r="A53" s="5520" t="s">
        <v>2025</v>
      </c>
      <c r="B53" s="5635" t="n">
        <v>2012.0</v>
      </c>
      <c r="C53" s="5750" t="n">
        <v>113.0</v>
      </c>
      <c r="D53" s="5865" t="s">
        <v>2073</v>
      </c>
    </row>
    <row r="54">
      <c r="A54" s="5521" t="s">
        <v>2026</v>
      </c>
      <c r="B54" s="5636" t="n">
        <v>2012.0</v>
      </c>
      <c r="C54" s="5751" t="n">
        <v>114.0</v>
      </c>
      <c r="D54" s="5866" t="s">
        <v>2073</v>
      </c>
    </row>
    <row r="55">
      <c r="A55" s="5522" t="s">
        <v>2027</v>
      </c>
      <c r="B55" s="5637" t="n">
        <v>2012.0</v>
      </c>
      <c r="C55" s="5752" t="n">
        <v>115.0</v>
      </c>
      <c r="D55" s="5867" t="s">
        <v>2073</v>
      </c>
    </row>
    <row r="56">
      <c r="A56" s="5523" t="s">
        <v>2020</v>
      </c>
      <c r="B56" s="5638" t="n">
        <v>2012.0</v>
      </c>
      <c r="C56" s="5753" t="n">
        <v>117.0</v>
      </c>
      <c r="D56" s="5868" t="s">
        <v>2074</v>
      </c>
    </row>
    <row r="57">
      <c r="A57" s="5524" t="s">
        <v>2021</v>
      </c>
      <c r="B57" s="5639" t="n">
        <v>2012.0</v>
      </c>
      <c r="C57" s="5754" t="n">
        <v>118.0</v>
      </c>
      <c r="D57" s="5869" t="s">
        <v>2074</v>
      </c>
    </row>
    <row r="58">
      <c r="A58" s="5525" t="s">
        <v>2022</v>
      </c>
      <c r="B58" s="5640" t="n">
        <v>2012.0</v>
      </c>
      <c r="C58" s="5755" t="n">
        <v>119.0</v>
      </c>
      <c r="D58" s="5870" t="s">
        <v>2074</v>
      </c>
    </row>
    <row r="59">
      <c r="A59" s="5526" t="s">
        <v>2067</v>
      </c>
      <c r="B59" s="5641" t="n">
        <v>2012.0</v>
      </c>
      <c r="C59" s="5756" t="n">
        <v>120.0</v>
      </c>
      <c r="D59" s="5871" t="s">
        <v>2074</v>
      </c>
    </row>
    <row r="60">
      <c r="A60" s="5527" t="s">
        <v>2020</v>
      </c>
      <c r="B60" s="5642" t="n">
        <v>2012.0</v>
      </c>
      <c r="C60" s="5757" t="n">
        <v>117.0</v>
      </c>
      <c r="D60" s="5872" t="s">
        <v>2074</v>
      </c>
    </row>
    <row r="61">
      <c r="A61" s="5528" t="s">
        <v>2021</v>
      </c>
      <c r="B61" s="5643" t="n">
        <v>2012.0</v>
      </c>
      <c r="C61" s="5758" t="n">
        <v>118.0</v>
      </c>
      <c r="D61" s="5873" t="s">
        <v>2074</v>
      </c>
    </row>
    <row r="62">
      <c r="A62" s="5529" t="s">
        <v>2022</v>
      </c>
      <c r="B62" s="5644" t="n">
        <v>2012.0</v>
      </c>
      <c r="C62" s="5759" t="n">
        <v>119.0</v>
      </c>
      <c r="D62" s="5874" t="s">
        <v>2074</v>
      </c>
    </row>
    <row r="63">
      <c r="A63" s="5530" t="s">
        <v>2067</v>
      </c>
      <c r="B63" s="5645" t="n">
        <v>2012.0</v>
      </c>
      <c r="C63" s="5760" t="n">
        <v>120.0</v>
      </c>
      <c r="D63" s="5875" t="s">
        <v>2074</v>
      </c>
    </row>
    <row r="64">
      <c r="A64" s="5531" t="s">
        <v>2039</v>
      </c>
      <c r="B64" s="5646" t="n">
        <v>2013.0</v>
      </c>
      <c r="C64" s="5761" t="n">
        <v>102.0</v>
      </c>
      <c r="D64" s="5876" t="s">
        <v>2071</v>
      </c>
    </row>
    <row r="65">
      <c r="A65" s="5532" t="s">
        <v>2040</v>
      </c>
      <c r="B65" s="5647" t="n">
        <v>2013.0</v>
      </c>
      <c r="C65" s="5762" t="n">
        <v>105.0</v>
      </c>
      <c r="D65" s="5877" t="s">
        <v>2071</v>
      </c>
    </row>
    <row r="66">
      <c r="A66" s="5533" t="s">
        <v>2039</v>
      </c>
      <c r="B66" s="5648" t="n">
        <v>2013.0</v>
      </c>
      <c r="C66" s="5763" t="n">
        <v>102.0</v>
      </c>
      <c r="D66" s="5878" t="s">
        <v>2071</v>
      </c>
    </row>
    <row r="67">
      <c r="A67" s="5534" t="s">
        <v>2040</v>
      </c>
      <c r="B67" s="5649" t="n">
        <v>2013.0</v>
      </c>
      <c r="C67" s="5764" t="n">
        <v>105.0</v>
      </c>
      <c r="D67" s="5879" t="s">
        <v>2071</v>
      </c>
    </row>
    <row r="68">
      <c r="A68" s="5535" t="s">
        <v>2036</v>
      </c>
      <c r="B68" s="5650" t="n">
        <v>2013.0</v>
      </c>
      <c r="C68" s="5765" t="n">
        <v>111.0</v>
      </c>
      <c r="D68" s="5880" t="s">
        <v>2072</v>
      </c>
    </row>
    <row r="69">
      <c r="A69" s="5536" t="s">
        <v>2038</v>
      </c>
      <c r="B69" s="5651" t="n">
        <v>2013.0</v>
      </c>
      <c r="C69" s="5766" t="n">
        <v>109.0</v>
      </c>
      <c r="D69" s="5881" t="s">
        <v>2072</v>
      </c>
    </row>
    <row r="70">
      <c r="A70" s="5537" t="s">
        <v>2036</v>
      </c>
      <c r="B70" s="5652" t="n">
        <v>2013.0</v>
      </c>
      <c r="C70" s="5767" t="n">
        <v>111.0</v>
      </c>
      <c r="D70" s="5882" t="s">
        <v>2072</v>
      </c>
    </row>
    <row r="71">
      <c r="A71" s="5538" t="s">
        <v>2038</v>
      </c>
      <c r="B71" s="5653" t="n">
        <v>2013.0</v>
      </c>
      <c r="C71" s="5768" t="n">
        <v>109.0</v>
      </c>
      <c r="D71" s="5883" t="s">
        <v>2072</v>
      </c>
    </row>
    <row r="72">
      <c r="A72" s="5539" t="s">
        <v>2037</v>
      </c>
      <c r="B72" s="5654" t="n">
        <v>2013.0</v>
      </c>
      <c r="C72" s="5769" t="n">
        <v>114.0</v>
      </c>
      <c r="D72" s="5884" t="s">
        <v>2073</v>
      </c>
    </row>
    <row r="73">
      <c r="A73" s="5540" t="s">
        <v>2037</v>
      </c>
      <c r="B73" s="5655" t="n">
        <v>2013.0</v>
      </c>
      <c r="C73" s="5770" t="n">
        <v>114.0</v>
      </c>
      <c r="D73" s="5885" t="s">
        <v>2073</v>
      </c>
    </row>
    <row r="74">
      <c r="A74" s="5541" t="s">
        <v>2035</v>
      </c>
      <c r="B74" s="5656" t="n">
        <v>2013.0</v>
      </c>
      <c r="C74" s="5771" t="n">
        <v>119.0</v>
      </c>
      <c r="D74" s="5886" t="s">
        <v>2074</v>
      </c>
    </row>
    <row r="75">
      <c r="A75" s="5542" t="s">
        <v>2035</v>
      </c>
      <c r="B75" s="5657" t="n">
        <v>2013.0</v>
      </c>
      <c r="C75" s="5772" t="n">
        <v>119.0</v>
      </c>
      <c r="D75" s="5887" t="s">
        <v>2074</v>
      </c>
    </row>
    <row r="76">
      <c r="A76" s="5543" t="s">
        <v>2046</v>
      </c>
      <c r="B76" s="5658" t="n">
        <v>2014.0</v>
      </c>
      <c r="C76" s="5773" t="n">
        <v>103.0</v>
      </c>
      <c r="D76" s="5888" t="s">
        <v>2071</v>
      </c>
    </row>
    <row r="77">
      <c r="A77" s="5544" t="s">
        <v>2046</v>
      </c>
      <c r="B77" s="5659" t="n">
        <v>2014.0</v>
      </c>
      <c r="C77" s="5774" t="n">
        <v>103.0</v>
      </c>
      <c r="D77" s="5889" t="s">
        <v>2071</v>
      </c>
    </row>
    <row r="78">
      <c r="A78" s="5545" t="s">
        <v>2045</v>
      </c>
      <c r="B78" s="5660" t="n">
        <v>2014.0</v>
      </c>
      <c r="C78" s="5775" t="n">
        <v>111.0</v>
      </c>
      <c r="D78" s="5890" t="s">
        <v>2072</v>
      </c>
    </row>
    <row r="79">
      <c r="A79" s="5546" t="s">
        <v>2045</v>
      </c>
      <c r="B79" s="5661" t="n">
        <v>2014.0</v>
      </c>
      <c r="C79" s="5776" t="n">
        <v>111.0</v>
      </c>
      <c r="D79" s="5891" t="s">
        <v>2072</v>
      </c>
    </row>
    <row r="80">
      <c r="A80" s="5547" t="s">
        <v>2041</v>
      </c>
      <c r="B80" s="5662" t="n">
        <v>2014.0</v>
      </c>
      <c r="C80" s="5777" t="n">
        <v>119.0</v>
      </c>
      <c r="D80" s="5892" t="s">
        <v>2074</v>
      </c>
    </row>
    <row r="81">
      <c r="A81" s="5548" t="s">
        <v>2041</v>
      </c>
      <c r="B81" s="5663" t="n">
        <v>2014.0</v>
      </c>
      <c r="C81" s="5778" t="n">
        <v>119.0</v>
      </c>
      <c r="D81" s="5893" t="s">
        <v>2074</v>
      </c>
    </row>
    <row r="82">
      <c r="A82" s="5549" t="s">
        <v>2052</v>
      </c>
      <c r="B82" s="5664" t="n">
        <v>2015.0</v>
      </c>
      <c r="C82" s="5779" t="n">
        <v>101.0</v>
      </c>
      <c r="D82" s="5894" t="s">
        <v>2071</v>
      </c>
    </row>
    <row r="83">
      <c r="A83" s="5550" t="s">
        <v>2053</v>
      </c>
      <c r="B83" s="5665" t="n">
        <v>2015.0</v>
      </c>
      <c r="C83" s="5780" t="n">
        <v>103.0</v>
      </c>
      <c r="D83" s="5895" t="s">
        <v>2071</v>
      </c>
    </row>
    <row r="84">
      <c r="A84" s="5551" t="s">
        <v>2052</v>
      </c>
      <c r="B84" s="5666" t="n">
        <v>2015.0</v>
      </c>
      <c r="C84" s="5781" t="n">
        <v>101.0</v>
      </c>
      <c r="D84" s="5896" t="s">
        <v>2071</v>
      </c>
    </row>
    <row r="85">
      <c r="A85" s="5552" t="s">
        <v>2053</v>
      </c>
      <c r="B85" s="5667" t="n">
        <v>2015.0</v>
      </c>
      <c r="C85" s="5782" t="n">
        <v>103.0</v>
      </c>
      <c r="D85" s="5897" t="s">
        <v>2071</v>
      </c>
    </row>
    <row r="86">
      <c r="A86" s="5553" t="s">
        <v>2050</v>
      </c>
      <c r="B86" s="5668" t="n">
        <v>2015.0</v>
      </c>
      <c r="C86" s="5783" t="n">
        <v>108.0</v>
      </c>
      <c r="D86" s="5898" t="s">
        <v>2072</v>
      </c>
    </row>
    <row r="87">
      <c r="A87" s="5554" t="s">
        <v>2051</v>
      </c>
      <c r="B87" s="5669" t="n">
        <v>2015.0</v>
      </c>
      <c r="C87" s="5784" t="n">
        <v>109.0</v>
      </c>
      <c r="D87" s="5899" t="s">
        <v>2072</v>
      </c>
    </row>
    <row r="88">
      <c r="A88" s="5555" t="s">
        <v>2050</v>
      </c>
      <c r="B88" s="5670" t="n">
        <v>2015.0</v>
      </c>
      <c r="C88" s="5785" t="n">
        <v>108.0</v>
      </c>
      <c r="D88" s="5900" t="s">
        <v>2072</v>
      </c>
    </row>
    <row r="89">
      <c r="A89" s="5556" t="s">
        <v>2051</v>
      </c>
      <c r="B89" s="5671" t="n">
        <v>2015.0</v>
      </c>
      <c r="C89" s="5786" t="n">
        <v>109.0</v>
      </c>
      <c r="D89" s="5901" t="s">
        <v>2072</v>
      </c>
    </row>
    <row r="90">
      <c r="A90" s="5557" t="s">
        <v>2048</v>
      </c>
      <c r="B90" s="5672" t="n">
        <v>2015.0</v>
      </c>
      <c r="C90" s="5787" t="n">
        <v>113.0</v>
      </c>
      <c r="D90" s="5902" t="s">
        <v>2073</v>
      </c>
    </row>
    <row r="91">
      <c r="A91" s="5558" t="s">
        <v>2049</v>
      </c>
      <c r="B91" s="5673" t="n">
        <v>2015.0</v>
      </c>
      <c r="C91" s="5788" t="n">
        <v>115.0</v>
      </c>
      <c r="D91" s="5903" t="s">
        <v>2073</v>
      </c>
    </row>
    <row r="92">
      <c r="A92" s="5559" t="s">
        <v>2048</v>
      </c>
      <c r="B92" s="5674" t="n">
        <v>2015.0</v>
      </c>
      <c r="C92" s="5789" t="n">
        <v>113.0</v>
      </c>
      <c r="D92" s="5904" t="s">
        <v>2073</v>
      </c>
    </row>
    <row r="93">
      <c r="A93" s="5560" t="s">
        <v>2049</v>
      </c>
      <c r="B93" s="5675" t="n">
        <v>2015.0</v>
      </c>
      <c r="C93" s="5790" t="n">
        <v>115.0</v>
      </c>
      <c r="D93" s="5905" t="s">
        <v>2073</v>
      </c>
    </row>
    <row r="94">
      <c r="A94" s="5561" t="s">
        <v>2047</v>
      </c>
      <c r="B94" s="5676" t="n">
        <v>2015.0</v>
      </c>
      <c r="C94" s="5791" t="n">
        <v>118.0</v>
      </c>
      <c r="D94" s="5906" t="s">
        <v>2074</v>
      </c>
    </row>
    <row r="95">
      <c r="A95" s="5562" t="s">
        <v>2047</v>
      </c>
      <c r="B95" s="5677" t="n">
        <v>2015.0</v>
      </c>
      <c r="C95" s="5792" t="n">
        <v>118.0</v>
      </c>
      <c r="D95" s="5907" t="s">
        <v>2074</v>
      </c>
    </row>
    <row r="96">
      <c r="A96" s="5563" t="s">
        <v>2054</v>
      </c>
      <c r="B96" s="5678" t="n">
        <v>2016.0</v>
      </c>
      <c r="C96" s="5793" t="n">
        <v>111.0</v>
      </c>
      <c r="D96" s="5908" t="s">
        <v>2072</v>
      </c>
    </row>
    <row r="97">
      <c r="A97" s="5564" t="s">
        <v>2054</v>
      </c>
      <c r="B97" s="5679" t="n">
        <v>2016.0</v>
      </c>
      <c r="C97" s="5794" t="n">
        <v>111.0</v>
      </c>
      <c r="D97" s="5909" t="s">
        <v>2072</v>
      </c>
    </row>
    <row r="98">
      <c r="A98" s="5565" t="s">
        <v>2055</v>
      </c>
      <c r="B98" s="5680" t="n">
        <v>2016.0</v>
      </c>
      <c r="C98" s="5795" t="n">
        <v>114.0</v>
      </c>
      <c r="D98" s="5910" t="s">
        <v>2073</v>
      </c>
    </row>
    <row r="99">
      <c r="A99" s="5566" t="s">
        <v>2055</v>
      </c>
      <c r="B99" s="5681" t="n">
        <v>2016.0</v>
      </c>
      <c r="C99" s="5796" t="n">
        <v>114.0</v>
      </c>
      <c r="D99" s="5911" t="s">
        <v>2073</v>
      </c>
    </row>
    <row r="100">
      <c r="A100" s="5567" t="s">
        <v>2056</v>
      </c>
      <c r="B100" s="5682" t="n">
        <v>2017.0</v>
      </c>
      <c r="C100" s="5797" t="n">
        <v>105.0</v>
      </c>
      <c r="D100" s="5912" t="s">
        <v>2071</v>
      </c>
    </row>
    <row r="101">
      <c r="A101" s="5568" t="s">
        <v>2056</v>
      </c>
      <c r="B101" s="5683" t="n">
        <v>2017.0</v>
      </c>
      <c r="C101" s="5798" t="n">
        <v>105.0</v>
      </c>
      <c r="D101" s="5913" t="s">
        <v>2071</v>
      </c>
    </row>
    <row r="102">
      <c r="A102" s="5569" t="s">
        <v>2014</v>
      </c>
      <c r="B102" s="5684" t="n">
        <v>2017.0</v>
      </c>
      <c r="C102" s="5799" t="n">
        <v>111.0</v>
      </c>
      <c r="D102" s="5914" t="s">
        <v>2072</v>
      </c>
    </row>
    <row r="103">
      <c r="A103" s="5570" t="s">
        <v>2042</v>
      </c>
      <c r="B103" s="5685" t="n">
        <v>2017.0</v>
      </c>
      <c r="C103" s="5800" t="n">
        <v>107.0</v>
      </c>
      <c r="D103" s="5915" t="s">
        <v>2072</v>
      </c>
    </row>
    <row r="104">
      <c r="A104" s="5571" t="s">
        <v>2043</v>
      </c>
      <c r="B104" s="5686" t="n">
        <v>2017.0</v>
      </c>
      <c r="C104" s="5801" t="n">
        <v>108.0</v>
      </c>
      <c r="D104" s="5916" t="s">
        <v>2072</v>
      </c>
    </row>
    <row r="105">
      <c r="A105" s="5572" t="s">
        <v>2044</v>
      </c>
      <c r="B105" s="5687" t="n">
        <v>2017.0</v>
      </c>
      <c r="C105" s="5802" t="n">
        <v>109.0</v>
      </c>
      <c r="D105" s="5917" t="s">
        <v>2072</v>
      </c>
    </row>
    <row r="106">
      <c r="A106" s="5573" t="s">
        <v>2014</v>
      </c>
      <c r="B106" s="5688" t="n">
        <v>2017.0</v>
      </c>
      <c r="C106" s="5803" t="n">
        <v>111.0</v>
      </c>
      <c r="D106" s="5918" t="s">
        <v>2072</v>
      </c>
    </row>
    <row r="107">
      <c r="A107" s="5574" t="s">
        <v>2042</v>
      </c>
      <c r="B107" s="5689" t="n">
        <v>2017.0</v>
      </c>
      <c r="C107" s="5804" t="n">
        <v>107.0</v>
      </c>
      <c r="D107" s="5919" t="s">
        <v>2072</v>
      </c>
    </row>
    <row r="108">
      <c r="A108" s="5575" t="s">
        <v>2043</v>
      </c>
      <c r="B108" s="5690" t="n">
        <v>2017.0</v>
      </c>
      <c r="C108" s="5805" t="n">
        <v>108.0</v>
      </c>
      <c r="D108" s="5920" t="s">
        <v>2072</v>
      </c>
    </row>
    <row r="109">
      <c r="A109" s="5576" t="s">
        <v>2044</v>
      </c>
      <c r="B109" s="5691" t="n">
        <v>2017.0</v>
      </c>
      <c r="C109" s="5806" t="n">
        <v>109.0</v>
      </c>
      <c r="D109" s="5921" t="s">
        <v>2072</v>
      </c>
    </row>
    <row r="110">
      <c r="A110" s="5577" t="s">
        <v>2015</v>
      </c>
      <c r="B110" s="5692" t="n">
        <v>2017.0</v>
      </c>
      <c r="C110" s="5807" t="n">
        <v>112.0</v>
      </c>
      <c r="D110" s="5922" t="s">
        <v>2073</v>
      </c>
    </row>
    <row r="111">
      <c r="A111" s="5578" t="s">
        <v>2016</v>
      </c>
      <c r="B111" s="5693" t="n">
        <v>2017.0</v>
      </c>
      <c r="C111" s="5808" t="n">
        <v>113.0</v>
      </c>
      <c r="D111" s="5923" t="s">
        <v>2073</v>
      </c>
    </row>
    <row r="112">
      <c r="A112" s="5579" t="s">
        <v>2017</v>
      </c>
      <c r="B112" s="5694" t="n">
        <v>2017.0</v>
      </c>
      <c r="C112" s="5809" t="n">
        <v>114.0</v>
      </c>
      <c r="D112" s="5924" t="s">
        <v>2073</v>
      </c>
    </row>
    <row r="113">
      <c r="A113" s="5580" t="s">
        <v>2015</v>
      </c>
      <c r="B113" s="5695" t="n">
        <v>2017.0</v>
      </c>
      <c r="C113" s="5810" t="n">
        <v>112.0</v>
      </c>
      <c r="D113" s="5925" t="s">
        <v>2073</v>
      </c>
    </row>
    <row r="114">
      <c r="A114" s="5581" t="s">
        <v>2016</v>
      </c>
      <c r="B114" s="5696" t="n">
        <v>2017.0</v>
      </c>
      <c r="C114" s="5811" t="n">
        <v>113.0</v>
      </c>
      <c r="D114" s="5926" t="s">
        <v>2073</v>
      </c>
    </row>
    <row r="115">
      <c r="A115" s="5582" t="s">
        <v>2017</v>
      </c>
      <c r="B115" s="5697" t="n">
        <v>2017.0</v>
      </c>
      <c r="C115" s="5812" t="n">
        <v>114.0</v>
      </c>
      <c r="D115" s="5927" t="s">
        <v>2073</v>
      </c>
    </row>
    <row r="116">
      <c r="A116" s="5583" t="s">
        <v>2018</v>
      </c>
      <c r="B116" s="5698" t="n">
        <v>2017.0</v>
      </c>
      <c r="C116" s="5813" t="n">
        <v>115.0</v>
      </c>
      <c r="D116" s="5928" t="s">
        <v>2073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2"/>
  <sheetViews>
    <sheetView workbookViewId="0">
      <pane activePane="bottomLeft" state="frozen" topLeftCell="A12" ySplit="2"/>
      <selection activeCell="C1" pane="bottomLeft" sqref="C1:C1048576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16.7109375" collapsed="true"/>
    <col min="4" max="4" bestFit="true" customWidth="true" style="441" width="12.140625" collapsed="true"/>
    <col min="5" max="5" bestFit="true" customWidth="true" style="441" width="12.0" collapsed="true"/>
    <col min="6" max="16384" style="441" width="9.140625" collapsed="true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18"/>
  <sheetViews>
    <sheetView workbookViewId="0">
      <pane activePane="bottomLeft" state="frozen" topLeftCell="A52" ySplit="2"/>
      <selection activeCell="C14" pane="bottomLeft" sqref="C14:F82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22.5703125" collapsed="true"/>
    <col min="4" max="4" bestFit="true" customWidth="true" style="441" width="16.7109375" collapsed="true"/>
    <col min="5" max="5" bestFit="true" customWidth="true" style="441" width="12.140625" collapsed="true"/>
    <col min="6" max="6" bestFit="true" customWidth="true" style="441" width="12.0" collapsed="true"/>
    <col min="7" max="16384" style="441" width="9.140625" collapsed="true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ref="C4:C34" si="0" t="shared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si="0" t="shared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si="0" t="shared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si="0" t="shared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si="0" t="shared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si="0" t="shared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si="0" t="shared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si="0" t="shared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si="0" t="shared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si="0" t="shared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si="0" t="shared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si="0" t="shared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si="0" t="shared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si="0" t="shared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si="0" t="shared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si="0" t="shared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si="0" t="shared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si="0" t="shared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si="0" t="shared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si="0" t="shared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si="0" t="shared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si="0" t="shared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si="0" t="shared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si="0" t="shared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ref="C36:C82" si="1" t="shared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si="1" t="shared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si="1" t="shared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si="1" t="shared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si="1" t="shared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si="1" t="shared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si="1" t="shared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si="1" t="shared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si="1" t="shared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si="1" t="shared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si="1" t="shared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si="1" t="shared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si="1" t="shared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si="1" t="shared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si="1" t="shared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si="1" t="shared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si="1" t="shared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si="1" t="shared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si="1" t="shared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si="1" t="shared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si="1" t="shared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si="1" t="shared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si="1" t="shared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si="1" t="shared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si="1" t="shared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si="1" t="shared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si="1" t="shared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si="1" t="shared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si="1" t="shared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si="1" t="shared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si="1" t="shared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si="1" t="shared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ref="C86:C118" si="2" t="shared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si="2" t="shared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si="2" t="shared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si="2" t="shared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si="2" t="shared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si="2" t="shared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si="2" t="shared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si="2" t="shared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si="2" t="shared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si="2" t="shared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si="2" t="shared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si="2" t="shared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si="2" t="shared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si="2" t="shared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si="2" t="shared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si="2" t="shared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si="2" t="shared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si="2" t="shared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si="2" t="shared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si="2" t="shared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si="2" t="shared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si="2" t="shared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si="2" t="shared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si="2" t="shared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si="2" t="shared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si="2" t="shared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si="2" t="shared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si="2" t="shared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si="2" t="shared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si="2" t="shared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si="2" t="shared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si="2" t="shared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si="2" t="shared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1"/>
  <sheetViews>
    <sheetView topLeftCell="A94" workbookViewId="0">
      <selection activeCell="D111" sqref="A3:D111"/>
    </sheetView>
  </sheetViews>
  <sheetFormatPr defaultRowHeight="15" x14ac:dyDescent="0.25"/>
  <cols>
    <col min="1" max="1" bestFit="true" customWidth="true" style="443" width="20.85546875" collapsed="true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ht="45" r="2" spans="1:4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0"/>
  <sheetViews>
    <sheetView topLeftCell="A73" workbookViewId="0">
      <selection activeCell="K20" sqref="K20"/>
    </sheetView>
  </sheetViews>
  <sheetFormatPr defaultRowHeight="15" x14ac:dyDescent="0.25"/>
  <cols>
    <col min="1" max="1" style="443" width="9.140625" collapsed="true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ht="45" r="2" spans="1:7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ht="45" r="15" spans="1:7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ht="45" r="28" spans="1:7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ht="45" r="41" spans="1:7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ht="45" r="54" spans="1:7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ht="45" r="67" spans="1:7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ht="45" r="80" spans="1:7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ht="45" r="93" spans="1:7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ht="45" r="106" spans="1:7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ht="45" r="119" spans="1:7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ht="45" r="132" spans="1:7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ht="45" r="145" spans="1:7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ht="45" r="158" spans="1:7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ht="45" r="171" spans="1:7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ht="45" r="184" spans="1:7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ht="45" r="197" spans="1:7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ht="45" r="210" spans="1:7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ht="45" r="223" spans="1:7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ht="45" r="236" spans="1:7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ht="45" r="249" spans="1:7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ht="45" r="262" spans="1:7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ht="45" r="275" spans="1:7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ht="45" r="288" spans="1:7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7"/>
  <sheetViews>
    <sheetView topLeftCell="A118" workbookViewId="0">
      <selection activeCell="B4" sqref="B4:G257"/>
    </sheetView>
  </sheetViews>
  <sheetFormatPr defaultRowHeight="15" x14ac:dyDescent="0.25"/>
  <cols>
    <col min="1" max="1" bestFit="true" customWidth="true" style="443" width="20.42578125" collapsed="true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ht="45" r="2" spans="1:7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1"/>
  <sheetViews>
    <sheetView workbookViewId="0">
      <selection activeCell="J4" sqref="J4"/>
    </sheetView>
  </sheetViews>
  <sheetFormatPr defaultRowHeight="15" x14ac:dyDescent="0.25"/>
  <cols>
    <col min="1" max="1" bestFit="true" customWidth="true" width="11.7109375" collapsed="true"/>
    <col min="2" max="2" bestFit="true" customWidth="true" width="11.28515625" collapsed="true"/>
    <col min="3" max="3" bestFit="true" customWidth="true" width="10.5703125" collapsed="true"/>
    <col min="4" max="4" bestFit="true" customWidth="true" width="9.85546875" collapsed="true"/>
    <col min="6" max="6" bestFit="true" customWidth="true" width="10.7109375" collapsed="true"/>
    <col min="7" max="7" bestFit="true" customWidth="true" width="10.0" collapsed="true"/>
    <col min="8" max="8" customWidth="true" width="10.0" collapsed="true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ref="I3:I67" si="0" t="shared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si="0" t="shared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si="0" t="shared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si="0" t="shared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si="0" t="shared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si="0" t="shared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si="0" t="shared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si="0" t="shared"/>
        <v>100.5</v>
      </c>
    </row>
    <row customHeight="1" ht="15.75" r="11" spans="1:9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si="0" t="shared"/>
        <v>102.53</v>
      </c>
    </row>
    <row customHeight="1" ht="15.75" r="12" spans="1:9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si="0" t="shared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si="0" t="shared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si="0" t="shared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si="0" t="shared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si="0" t="shared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si="0" t="shared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si="0" t="shared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si="0" t="shared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si="0" t="shared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si="0" t="shared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si="0" t="shared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si="0" t="shared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si="0" t="shared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si="0" t="shared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si="0" t="shared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si="0" t="shared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si="0" t="shared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si="0" t="shared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si="0" t="shared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si="0" t="shared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si="0" t="shared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si="0" t="shared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si="0" t="shared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si="0" t="shared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si="0" t="shared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si="0" t="shared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si="0" t="shared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si="0" t="shared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si="0" t="shared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si="0" t="shared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si="0" t="shared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si="0" t="shared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si="0" t="shared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si="0" t="shared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si="0" t="shared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si="0" t="shared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si="0" t="shared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si="0" t="shared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si="0" t="shared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si="0" t="shared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si="0" t="shared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si="0" t="shared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si="0" t="shared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si="0" t="shared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si="0" t="shared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si="0" t="shared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si="0" t="shared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si="0" t="shared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si="0" t="shared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si="0" t="shared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si="0" t="shared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si="0" t="shared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si="0" t="shared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si="0" t="shared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si="0" t="shared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si="0" t="shared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ref="I68:I71" si="1" t="shared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si="1" t="shared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si="1" t="shared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si="1" t="shared"/>
        <v>99.7</v>
      </c>
    </row>
  </sheetData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864"/>
  <sheetViews>
    <sheetView tabSelected="1" topLeftCell="A10" workbookViewId="0">
      <selection activeCell="A37" sqref="A37"/>
    </sheetView>
  </sheetViews>
  <sheetFormatPr defaultRowHeight="15" x14ac:dyDescent="0.25"/>
  <cols>
    <col min="1" max="1" customWidth="true" width="22.0" collapsed="true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ht="45" r="2" spans="1:7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bestFit="true" customWidth="true" style="443" width="17.140625" collapsed="true"/>
    <col min="4" max="4" bestFit="true" customWidth="true" style="443" width="26.7109375" collapsed="true"/>
    <col min="5" max="5" bestFit="true" customWidth="true" style="443" width="15.28515625" collapsed="true"/>
    <col min="6" max="6" bestFit="true" customWidth="true" style="443" width="16.7109375" collapsed="true"/>
    <col min="7" max="7" style="443" width="9.140625" collapsed="true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baseType="lpstr" size="12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2018-04-18T22:16:07Z</dcterms:created>
  <dc:creator>Apache POI</dc:creator>
  <cp:lastModifiedBy>Felipe Montes</cp:lastModifiedBy>
  <cp:lastPrinted>2018-05-03T18:02:57Z</cp:lastPrinted>
  <dcterms:modified xsi:type="dcterms:W3CDTF">2018-05-17T12:31:22Z</dcterms:modified>
</cp:coreProperties>
</file>