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a9d05d6761d51c/Escritorio/"/>
    </mc:Choice>
  </mc:AlternateContent>
  <xr:revisionPtr revIDLastSave="0" documentId="14_{7EC979B6-B39D-4974-A96B-E7A012D58AA2}" xr6:coauthVersionLast="47" xr6:coauthVersionMax="47" xr10:uidLastSave="{00000000-0000-0000-0000-000000000000}"/>
  <bookViews>
    <workbookView xWindow="-108" yWindow="-108" windowWidth="21228" windowHeight="12456" activeTab="2" xr2:uid="{F0EEDEC9-D552-41DF-8AC7-481018A7E46F}"/>
  </bookViews>
  <sheets>
    <sheet name="Gastos_Ago_2025" sheetId="4" r:id="rId1"/>
    <sheet name="Productos" sheetId="3" r:id="rId2"/>
    <sheet name="Resultados" sheetId="1" r:id="rId3"/>
  </sheets>
  <definedNames>
    <definedName name="_xlnm._FilterDatabase" localSheetId="1" hidden="1">Productos!$A$1:$J$709</definedName>
    <definedName name="_xlnm._FilterDatabase" localSheetId="2" hidden="1">Resultados!$A$1:$AB$284</definedName>
    <definedName name="SegmentaciónDeDatos_Canal_de_Venta">#N/A</definedName>
    <definedName name="SegmentaciónDeDatos_Estado_Pago">#N/A</definedName>
    <definedName name="SegmentaciónDeDatos_Forma_de_entrega">#N/A</definedName>
    <definedName name="SegmentaciónDeDatos_Meses__Fecha_Venta">#N/A</definedName>
    <definedName name="SegmentaciónDeDatos_Plataforma">#N/A</definedName>
    <definedName name="SegmentaciónDeDatos_Tipo_Venta">#N/A</definedName>
    <definedName name="SegmentaciónDeDatos_Venta_Producto_Neto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W284" i="1"/>
  <c r="N284" i="1"/>
  <c r="R284" i="1" s="1"/>
  <c r="I284" i="1"/>
  <c r="W283" i="1"/>
  <c r="N283" i="1"/>
  <c r="R283" i="1" s="1"/>
  <c r="I283" i="1"/>
  <c r="W282" i="1"/>
  <c r="N282" i="1"/>
  <c r="R282" i="1" s="1"/>
  <c r="I282" i="1"/>
  <c r="W281" i="1"/>
  <c r="N281" i="1"/>
  <c r="R281" i="1" s="1"/>
  <c r="I281" i="1"/>
  <c r="W280" i="1"/>
  <c r="N280" i="1"/>
  <c r="R280" i="1" s="1"/>
  <c r="I280" i="1"/>
  <c r="W279" i="1"/>
  <c r="N279" i="1"/>
  <c r="R279" i="1" s="1"/>
  <c r="I279" i="1"/>
  <c r="W278" i="1"/>
  <c r="N278" i="1"/>
  <c r="R278" i="1" s="1"/>
  <c r="I278" i="1"/>
  <c r="W277" i="1"/>
  <c r="N277" i="1"/>
  <c r="R277" i="1" s="1"/>
  <c r="I277" i="1"/>
  <c r="W276" i="1"/>
  <c r="N276" i="1"/>
  <c r="R276" i="1" s="1"/>
  <c r="I276" i="1"/>
  <c r="W275" i="1"/>
  <c r="N275" i="1"/>
  <c r="R275" i="1" s="1"/>
  <c r="I275" i="1"/>
  <c r="W274" i="1"/>
  <c r="N274" i="1"/>
  <c r="R274" i="1" s="1"/>
  <c r="I274" i="1"/>
  <c r="W273" i="1"/>
  <c r="N273" i="1"/>
  <c r="R273" i="1" s="1"/>
  <c r="I273" i="1"/>
  <c r="W272" i="1"/>
  <c r="N272" i="1"/>
  <c r="R272" i="1" s="1"/>
  <c r="I272" i="1"/>
  <c r="W271" i="1"/>
  <c r="N271" i="1"/>
  <c r="S271" i="1" s="1"/>
  <c r="T271" i="1" s="1"/>
  <c r="I271" i="1"/>
  <c r="W270" i="1"/>
  <c r="N270" i="1"/>
  <c r="P270" i="1" s="1"/>
  <c r="M270" i="1"/>
  <c r="L270" i="1"/>
  <c r="I270" i="1"/>
  <c r="W269" i="1"/>
  <c r="N269" i="1"/>
  <c r="O269" i="1" s="1"/>
  <c r="M269" i="1"/>
  <c r="L269" i="1"/>
  <c r="I269" i="1"/>
  <c r="W268" i="1"/>
  <c r="N268" i="1"/>
  <c r="M268" i="1"/>
  <c r="L268" i="1"/>
  <c r="I268" i="1"/>
  <c r="W267" i="1"/>
  <c r="N267" i="1"/>
  <c r="O267" i="1" s="1"/>
  <c r="M267" i="1"/>
  <c r="L267" i="1"/>
  <c r="I267" i="1"/>
  <c r="W266" i="1"/>
  <c r="N266" i="1"/>
  <c r="O266" i="1" s="1"/>
  <c r="M266" i="1"/>
  <c r="L266" i="1"/>
  <c r="I266" i="1"/>
  <c r="W265" i="1"/>
  <c r="T265" i="1"/>
  <c r="N265" i="1"/>
  <c r="Q265" i="1" s="1"/>
  <c r="I265" i="1"/>
  <c r="M265" i="1" s="1"/>
  <c r="W264" i="1"/>
  <c r="T264" i="1"/>
  <c r="N264" i="1"/>
  <c r="R264" i="1" s="1"/>
  <c r="I264" i="1"/>
  <c r="M264" i="1" s="1"/>
  <c r="W263" i="1"/>
  <c r="T263" i="1"/>
  <c r="N263" i="1"/>
  <c r="Q263" i="1" s="1"/>
  <c r="I263" i="1"/>
  <c r="M263" i="1" s="1"/>
  <c r="W262" i="1"/>
  <c r="T262" i="1"/>
  <c r="N262" i="1"/>
  <c r="R262" i="1" s="1"/>
  <c r="I262" i="1"/>
  <c r="M262" i="1" s="1"/>
  <c r="W261" i="1"/>
  <c r="T261" i="1"/>
  <c r="N261" i="1"/>
  <c r="I261" i="1"/>
  <c r="M261" i="1" s="1"/>
  <c r="W260" i="1"/>
  <c r="T260" i="1"/>
  <c r="N260" i="1"/>
  <c r="I260" i="1"/>
  <c r="M260" i="1" s="1"/>
  <c r="W259" i="1"/>
  <c r="T259" i="1"/>
  <c r="N259" i="1"/>
  <c r="I259" i="1"/>
  <c r="M259" i="1" s="1"/>
  <c r="W258" i="1"/>
  <c r="T258" i="1"/>
  <c r="N258" i="1"/>
  <c r="R258" i="1" s="1"/>
  <c r="I258" i="1"/>
  <c r="M258" i="1" s="1"/>
  <c r="W257" i="1"/>
  <c r="T257" i="1"/>
  <c r="N257" i="1"/>
  <c r="I257" i="1"/>
  <c r="M257" i="1" s="1"/>
  <c r="W256" i="1"/>
  <c r="T256" i="1"/>
  <c r="N256" i="1"/>
  <c r="R256" i="1" s="1"/>
  <c r="I256" i="1"/>
  <c r="M256" i="1" s="1"/>
  <c r="W255" i="1"/>
  <c r="T255" i="1"/>
  <c r="N255" i="1"/>
  <c r="P255" i="1" s="1"/>
  <c r="I255" i="1"/>
  <c r="M255" i="1" s="1"/>
  <c r="W254" i="1"/>
  <c r="T254" i="1"/>
  <c r="N254" i="1"/>
  <c r="R254" i="1" s="1"/>
  <c r="I254" i="1"/>
  <c r="M254" i="1" s="1"/>
  <c r="W253" i="1"/>
  <c r="T253" i="1"/>
  <c r="N253" i="1"/>
  <c r="P253" i="1" s="1"/>
  <c r="I253" i="1"/>
  <c r="M253" i="1" s="1"/>
  <c r="W252" i="1"/>
  <c r="T252" i="1"/>
  <c r="N252" i="1"/>
  <c r="R252" i="1" s="1"/>
  <c r="I252" i="1"/>
  <c r="M252" i="1" s="1"/>
  <c r="W251" i="1"/>
  <c r="T251" i="1"/>
  <c r="N251" i="1"/>
  <c r="P251" i="1" s="1"/>
  <c r="I251" i="1"/>
  <c r="M251" i="1" s="1"/>
  <c r="W250" i="1"/>
  <c r="T250" i="1"/>
  <c r="N250" i="1"/>
  <c r="R250" i="1" s="1"/>
  <c r="I250" i="1"/>
  <c r="M250" i="1" s="1"/>
  <c r="W249" i="1"/>
  <c r="T249" i="1"/>
  <c r="N249" i="1"/>
  <c r="I249" i="1"/>
  <c r="M249" i="1" s="1"/>
  <c r="W248" i="1"/>
  <c r="T248" i="1"/>
  <c r="N248" i="1"/>
  <c r="R248" i="1" s="1"/>
  <c r="I248" i="1"/>
  <c r="M248" i="1" s="1"/>
  <c r="W247" i="1"/>
  <c r="T247" i="1"/>
  <c r="N247" i="1"/>
  <c r="P247" i="1" s="1"/>
  <c r="I247" i="1"/>
  <c r="M247" i="1" s="1"/>
  <c r="W246" i="1"/>
  <c r="T246" i="1"/>
  <c r="N246" i="1"/>
  <c r="R246" i="1" s="1"/>
  <c r="I246" i="1"/>
  <c r="M246" i="1" s="1"/>
  <c r="W245" i="1"/>
  <c r="T245" i="1"/>
  <c r="N245" i="1"/>
  <c r="P245" i="1" s="1"/>
  <c r="I245" i="1"/>
  <c r="M245" i="1" s="1"/>
  <c r="W244" i="1"/>
  <c r="T244" i="1"/>
  <c r="N244" i="1"/>
  <c r="R244" i="1" s="1"/>
  <c r="I244" i="1"/>
  <c r="M244" i="1" s="1"/>
  <c r="W243" i="1"/>
  <c r="T243" i="1"/>
  <c r="N243" i="1"/>
  <c r="P243" i="1" s="1"/>
  <c r="I243" i="1"/>
  <c r="M243" i="1" s="1"/>
  <c r="W242" i="1"/>
  <c r="T242" i="1"/>
  <c r="N242" i="1"/>
  <c r="R242" i="1" s="1"/>
  <c r="I242" i="1"/>
  <c r="M242" i="1" s="1"/>
  <c r="W241" i="1"/>
  <c r="T241" i="1"/>
  <c r="N241" i="1"/>
  <c r="P241" i="1" s="1"/>
  <c r="I241" i="1"/>
  <c r="M241" i="1" s="1"/>
  <c r="W240" i="1"/>
  <c r="T240" i="1"/>
  <c r="N240" i="1"/>
  <c r="R240" i="1" s="1"/>
  <c r="I240" i="1"/>
  <c r="M240" i="1" s="1"/>
  <c r="W239" i="1"/>
  <c r="T239" i="1"/>
  <c r="N239" i="1"/>
  <c r="P239" i="1" s="1"/>
  <c r="I239" i="1"/>
  <c r="M239" i="1" s="1"/>
  <c r="W238" i="1"/>
  <c r="Q238" i="1"/>
  <c r="N238" i="1"/>
  <c r="R238" i="1" s="1"/>
  <c r="S238" i="1" s="1"/>
  <c r="T238" i="1" s="1"/>
  <c r="I238" i="1"/>
  <c r="M238" i="1" s="1"/>
  <c r="W237" i="1"/>
  <c r="T237" i="1"/>
  <c r="Q237" i="1"/>
  <c r="N237" i="1"/>
  <c r="R237" i="1" s="1"/>
  <c r="I237" i="1"/>
  <c r="M237" i="1" s="1"/>
  <c r="W236" i="1"/>
  <c r="T236" i="1"/>
  <c r="Q236" i="1"/>
  <c r="N236" i="1"/>
  <c r="P236" i="1" s="1"/>
  <c r="I236" i="1"/>
  <c r="M236" i="1" s="1"/>
  <c r="W235" i="1"/>
  <c r="Q235" i="1"/>
  <c r="N235" i="1"/>
  <c r="R235" i="1" s="1"/>
  <c r="S235" i="1" s="1"/>
  <c r="T235" i="1" s="1"/>
  <c r="I235" i="1"/>
  <c r="M235" i="1" s="1"/>
  <c r="W234" i="1"/>
  <c r="T234" i="1"/>
  <c r="Q234" i="1"/>
  <c r="N234" i="1"/>
  <c r="R234" i="1" s="1"/>
  <c r="I234" i="1"/>
  <c r="M234" i="1" s="1"/>
  <c r="W233" i="1"/>
  <c r="T233" i="1"/>
  <c r="Q233" i="1"/>
  <c r="N233" i="1"/>
  <c r="P233" i="1" s="1"/>
  <c r="I233" i="1"/>
  <c r="M233" i="1" s="1"/>
  <c r="W232" i="1"/>
  <c r="T232" i="1"/>
  <c r="Q232" i="1"/>
  <c r="N232" i="1"/>
  <c r="I232" i="1"/>
  <c r="M232" i="1" s="1"/>
  <c r="W231" i="1"/>
  <c r="T231" i="1"/>
  <c r="Q231" i="1"/>
  <c r="N231" i="1"/>
  <c r="R231" i="1" s="1"/>
  <c r="I231" i="1"/>
  <c r="M231" i="1" s="1"/>
  <c r="W230" i="1"/>
  <c r="T230" i="1"/>
  <c r="Q230" i="1"/>
  <c r="N230" i="1"/>
  <c r="R230" i="1" s="1"/>
  <c r="I230" i="1"/>
  <c r="M230" i="1" s="1"/>
  <c r="W229" i="1"/>
  <c r="T229" i="1"/>
  <c r="N229" i="1"/>
  <c r="M229" i="1"/>
  <c r="W228" i="1"/>
  <c r="T228" i="1"/>
  <c r="N228" i="1"/>
  <c r="R228" i="1" s="1"/>
  <c r="M228" i="1"/>
  <c r="W227" i="1"/>
  <c r="T227" i="1"/>
  <c r="N227" i="1"/>
  <c r="R227" i="1" s="1"/>
  <c r="M227" i="1"/>
  <c r="W226" i="1"/>
  <c r="T226" i="1"/>
  <c r="N226" i="1"/>
  <c r="R226" i="1" s="1"/>
  <c r="M226" i="1"/>
  <c r="W225" i="1"/>
  <c r="T225" i="1"/>
  <c r="N225" i="1"/>
  <c r="R225" i="1" s="1"/>
  <c r="M225" i="1"/>
  <c r="W224" i="1"/>
  <c r="T224" i="1"/>
  <c r="N224" i="1"/>
  <c r="R224" i="1" s="1"/>
  <c r="M224" i="1"/>
  <c r="W223" i="1"/>
  <c r="T223" i="1"/>
  <c r="N223" i="1"/>
  <c r="M223" i="1"/>
  <c r="W222" i="1"/>
  <c r="T222" i="1"/>
  <c r="N222" i="1"/>
  <c r="M222" i="1"/>
  <c r="W221" i="1"/>
  <c r="T221" i="1"/>
  <c r="N221" i="1"/>
  <c r="P221" i="1" s="1"/>
  <c r="Q221" i="1" s="1"/>
  <c r="M221" i="1"/>
  <c r="W220" i="1"/>
  <c r="T220" i="1"/>
  <c r="N220" i="1"/>
  <c r="M220" i="1"/>
  <c r="W219" i="1"/>
  <c r="T219" i="1"/>
  <c r="N219" i="1"/>
  <c r="R219" i="1" s="1"/>
  <c r="M219" i="1"/>
  <c r="W218" i="1"/>
  <c r="T218" i="1"/>
  <c r="N218" i="1"/>
  <c r="R218" i="1" s="1"/>
  <c r="M218" i="1"/>
  <c r="W217" i="1"/>
  <c r="T217" i="1"/>
  <c r="N217" i="1"/>
  <c r="R217" i="1" s="1"/>
  <c r="M217" i="1"/>
  <c r="W216" i="1"/>
  <c r="N216" i="1"/>
  <c r="P216" i="1" s="1"/>
  <c r="Q216" i="1" s="1"/>
  <c r="M216" i="1"/>
  <c r="W215" i="1"/>
  <c r="T215" i="1"/>
  <c r="N215" i="1"/>
  <c r="P215" i="1" s="1"/>
  <c r="Q215" i="1" s="1"/>
  <c r="M215" i="1"/>
  <c r="W214" i="1"/>
  <c r="T214" i="1"/>
  <c r="N214" i="1"/>
  <c r="R214" i="1" s="1"/>
  <c r="M214" i="1"/>
  <c r="W213" i="1"/>
  <c r="T213" i="1"/>
  <c r="N213" i="1"/>
  <c r="R213" i="1" s="1"/>
  <c r="M213" i="1"/>
  <c r="W212" i="1"/>
  <c r="T212" i="1"/>
  <c r="N212" i="1"/>
  <c r="R212" i="1" s="1"/>
  <c r="M212" i="1"/>
  <c r="W211" i="1"/>
  <c r="T211" i="1"/>
  <c r="N211" i="1"/>
  <c r="P211" i="1" s="1"/>
  <c r="Q211" i="1" s="1"/>
  <c r="M211" i="1"/>
  <c r="W210" i="1"/>
  <c r="T210" i="1"/>
  <c r="N210" i="1"/>
  <c r="M210" i="1"/>
  <c r="W209" i="1"/>
  <c r="T209" i="1"/>
  <c r="N209" i="1"/>
  <c r="R209" i="1" s="1"/>
  <c r="M209" i="1"/>
  <c r="W208" i="1"/>
  <c r="T208" i="1"/>
  <c r="N208" i="1"/>
  <c r="P208" i="1" s="1"/>
  <c r="Q208" i="1" s="1"/>
  <c r="U208" i="1" s="1"/>
  <c r="M208" i="1"/>
  <c r="W207" i="1"/>
  <c r="T207" i="1"/>
  <c r="N207" i="1"/>
  <c r="R207" i="1" s="1"/>
  <c r="M207" i="1"/>
  <c r="W206" i="1"/>
  <c r="T206" i="1"/>
  <c r="N206" i="1"/>
  <c r="P206" i="1" s="1"/>
  <c r="Q206" i="1" s="1"/>
  <c r="M206" i="1"/>
  <c r="W205" i="1"/>
  <c r="T205" i="1"/>
  <c r="N205" i="1"/>
  <c r="R205" i="1" s="1"/>
  <c r="M205" i="1"/>
  <c r="W204" i="1"/>
  <c r="T204" i="1"/>
  <c r="N204" i="1"/>
  <c r="R204" i="1" s="1"/>
  <c r="M204" i="1"/>
  <c r="W203" i="1"/>
  <c r="T203" i="1"/>
  <c r="N203" i="1"/>
  <c r="P203" i="1" s="1"/>
  <c r="Q203" i="1" s="1"/>
  <c r="M203" i="1"/>
  <c r="W202" i="1"/>
  <c r="T202" i="1"/>
  <c r="N202" i="1"/>
  <c r="R202" i="1" s="1"/>
  <c r="M202" i="1"/>
  <c r="W201" i="1"/>
  <c r="T201" i="1"/>
  <c r="N201" i="1"/>
  <c r="R201" i="1" s="1"/>
  <c r="M201" i="1"/>
  <c r="W200" i="1"/>
  <c r="T200" i="1"/>
  <c r="N200" i="1"/>
  <c r="P200" i="1" s="1"/>
  <c r="Q200" i="1" s="1"/>
  <c r="M200" i="1"/>
  <c r="W199" i="1"/>
  <c r="T199" i="1"/>
  <c r="N199" i="1"/>
  <c r="P199" i="1" s="1"/>
  <c r="Q199" i="1" s="1"/>
  <c r="M199" i="1"/>
  <c r="W198" i="1"/>
  <c r="T198" i="1"/>
  <c r="N198" i="1"/>
  <c r="R198" i="1" s="1"/>
  <c r="M198" i="1"/>
  <c r="W197" i="1"/>
  <c r="T197" i="1"/>
  <c r="N197" i="1"/>
  <c r="R197" i="1" s="1"/>
  <c r="M197" i="1"/>
  <c r="W196" i="1"/>
  <c r="T196" i="1"/>
  <c r="N196" i="1"/>
  <c r="R196" i="1" s="1"/>
  <c r="M196" i="1"/>
  <c r="W195" i="1"/>
  <c r="N195" i="1"/>
  <c r="P195" i="1" s="1"/>
  <c r="Q195" i="1" s="1"/>
  <c r="M195" i="1"/>
  <c r="W194" i="1"/>
  <c r="T194" i="1"/>
  <c r="N194" i="1"/>
  <c r="R194" i="1" s="1"/>
  <c r="M194" i="1"/>
  <c r="W193" i="1"/>
  <c r="T193" i="1"/>
  <c r="N193" i="1"/>
  <c r="M193" i="1"/>
  <c r="W192" i="1"/>
  <c r="T192" i="1"/>
  <c r="N192" i="1"/>
  <c r="M192" i="1"/>
  <c r="W191" i="1"/>
  <c r="T191" i="1"/>
  <c r="N191" i="1"/>
  <c r="R191" i="1" s="1"/>
  <c r="M191" i="1"/>
  <c r="W190" i="1"/>
  <c r="T190" i="1"/>
  <c r="N190" i="1"/>
  <c r="P190" i="1" s="1"/>
  <c r="Q190" i="1" s="1"/>
  <c r="M190" i="1"/>
  <c r="W189" i="1"/>
  <c r="T189" i="1"/>
  <c r="N189" i="1"/>
  <c r="R189" i="1" s="1"/>
  <c r="M189" i="1"/>
  <c r="W188" i="1"/>
  <c r="T188" i="1"/>
  <c r="N188" i="1"/>
  <c r="M188" i="1"/>
  <c r="W187" i="1"/>
  <c r="T187" i="1"/>
  <c r="N187" i="1"/>
  <c r="P187" i="1" s="1"/>
  <c r="Q187" i="1" s="1"/>
  <c r="M187" i="1"/>
  <c r="W186" i="1"/>
  <c r="T186" i="1"/>
  <c r="N186" i="1"/>
  <c r="P186" i="1" s="1"/>
  <c r="Q186" i="1" s="1"/>
  <c r="M186" i="1"/>
  <c r="W185" i="1"/>
  <c r="T185" i="1"/>
  <c r="N185" i="1"/>
  <c r="R185" i="1" s="1"/>
  <c r="M185" i="1"/>
  <c r="W184" i="1"/>
  <c r="T184" i="1"/>
  <c r="N184" i="1"/>
  <c r="R184" i="1" s="1"/>
  <c r="M184" i="1"/>
  <c r="W183" i="1"/>
  <c r="T183" i="1"/>
  <c r="N183" i="1"/>
  <c r="R183" i="1" s="1"/>
  <c r="M183" i="1"/>
  <c r="W182" i="1"/>
  <c r="T182" i="1"/>
  <c r="N182" i="1"/>
  <c r="P182" i="1" s="1"/>
  <c r="Q182" i="1" s="1"/>
  <c r="M182" i="1"/>
  <c r="W181" i="1"/>
  <c r="T181" i="1"/>
  <c r="N181" i="1"/>
  <c r="R181" i="1" s="1"/>
  <c r="M181" i="1"/>
  <c r="W180" i="1"/>
  <c r="T180" i="1"/>
  <c r="N180" i="1"/>
  <c r="R180" i="1" s="1"/>
  <c r="M180" i="1"/>
  <c r="W179" i="1"/>
  <c r="N179" i="1"/>
  <c r="R179" i="1" s="1"/>
  <c r="S179" i="1" s="1"/>
  <c r="T179" i="1" s="1"/>
  <c r="M179" i="1"/>
  <c r="W178" i="1"/>
  <c r="T178" i="1"/>
  <c r="N178" i="1"/>
  <c r="R178" i="1" s="1"/>
  <c r="M178" i="1"/>
  <c r="W177" i="1"/>
  <c r="T177" i="1"/>
  <c r="N177" i="1"/>
  <c r="P177" i="1" s="1"/>
  <c r="Q177" i="1" s="1"/>
  <c r="M177" i="1"/>
  <c r="W176" i="1"/>
  <c r="T176" i="1"/>
  <c r="N176" i="1"/>
  <c r="R176" i="1" s="1"/>
  <c r="M176" i="1"/>
  <c r="W175" i="1"/>
  <c r="T175" i="1"/>
  <c r="N175" i="1"/>
  <c r="P175" i="1" s="1"/>
  <c r="Q175" i="1" s="1"/>
  <c r="M175" i="1"/>
  <c r="W174" i="1"/>
  <c r="T174" i="1"/>
  <c r="N174" i="1"/>
  <c r="L174" i="1"/>
  <c r="M174" i="1" s="1"/>
  <c r="W173" i="1"/>
  <c r="N173" i="1"/>
  <c r="L173" i="1"/>
  <c r="M173" i="1" s="1"/>
  <c r="W172" i="1"/>
  <c r="T172" i="1"/>
  <c r="N172" i="1"/>
  <c r="P172" i="1" s="1"/>
  <c r="L172" i="1"/>
  <c r="M172" i="1" s="1"/>
  <c r="W171" i="1"/>
  <c r="T171" i="1"/>
  <c r="N171" i="1"/>
  <c r="P171" i="1" s="1"/>
  <c r="L171" i="1"/>
  <c r="W170" i="1"/>
  <c r="T170" i="1"/>
  <c r="N170" i="1"/>
  <c r="L170" i="1"/>
  <c r="M170" i="1" s="1"/>
  <c r="W169" i="1"/>
  <c r="T169" i="1"/>
  <c r="N169" i="1"/>
  <c r="L169" i="1"/>
  <c r="M169" i="1" s="1"/>
  <c r="W168" i="1"/>
  <c r="T168" i="1"/>
  <c r="N168" i="1"/>
  <c r="P168" i="1" s="1"/>
  <c r="L168" i="1"/>
  <c r="M168" i="1" s="1"/>
  <c r="W167" i="1"/>
  <c r="T167" i="1"/>
  <c r="N167" i="1"/>
  <c r="P167" i="1" s="1"/>
  <c r="L167" i="1"/>
  <c r="W166" i="1"/>
  <c r="T166" i="1"/>
  <c r="N166" i="1"/>
  <c r="L166" i="1"/>
  <c r="M166" i="1" s="1"/>
  <c r="W165" i="1"/>
  <c r="N165" i="1"/>
  <c r="P165" i="1" s="1"/>
  <c r="L165" i="1"/>
  <c r="W164" i="1"/>
  <c r="T164" i="1"/>
  <c r="N164" i="1"/>
  <c r="P164" i="1" s="1"/>
  <c r="L164" i="1"/>
  <c r="W163" i="1"/>
  <c r="T163" i="1"/>
  <c r="N163" i="1"/>
  <c r="L163" i="1"/>
  <c r="M163" i="1" s="1"/>
  <c r="W162" i="1"/>
  <c r="N162" i="1"/>
  <c r="L162" i="1"/>
  <c r="M162" i="1" s="1"/>
  <c r="W161" i="1"/>
  <c r="T161" i="1"/>
  <c r="N161" i="1"/>
  <c r="L161" i="1"/>
  <c r="M161" i="1" s="1"/>
  <c r="W160" i="1"/>
  <c r="T160" i="1"/>
  <c r="N160" i="1"/>
  <c r="L160" i="1"/>
  <c r="M160" i="1" s="1"/>
  <c r="W159" i="1"/>
  <c r="T159" i="1"/>
  <c r="N159" i="1"/>
  <c r="L159" i="1"/>
  <c r="M159" i="1" s="1"/>
  <c r="W158" i="1"/>
  <c r="T158" i="1"/>
  <c r="N158" i="1"/>
  <c r="L158" i="1"/>
  <c r="M158" i="1" s="1"/>
  <c r="W157" i="1"/>
  <c r="T157" i="1"/>
  <c r="N157" i="1"/>
  <c r="L157" i="1"/>
  <c r="M157" i="1" s="1"/>
  <c r="W156" i="1"/>
  <c r="T156" i="1"/>
  <c r="N156" i="1"/>
  <c r="L156" i="1"/>
  <c r="M156" i="1" s="1"/>
  <c r="W155" i="1"/>
  <c r="T155" i="1"/>
  <c r="N155" i="1"/>
  <c r="L155" i="1"/>
  <c r="M155" i="1" s="1"/>
  <c r="W154" i="1"/>
  <c r="T154" i="1"/>
  <c r="N154" i="1"/>
  <c r="P154" i="1" s="1"/>
  <c r="L154" i="1"/>
  <c r="M154" i="1" s="1"/>
  <c r="W153" i="1"/>
  <c r="T153" i="1"/>
  <c r="N153" i="1"/>
  <c r="L153" i="1"/>
  <c r="M153" i="1" s="1"/>
  <c r="W152" i="1"/>
  <c r="T152" i="1"/>
  <c r="N152" i="1"/>
  <c r="L152" i="1"/>
  <c r="M152" i="1" s="1"/>
  <c r="W151" i="1"/>
  <c r="T151" i="1"/>
  <c r="N151" i="1"/>
  <c r="L151" i="1"/>
  <c r="M151" i="1" s="1"/>
  <c r="W150" i="1"/>
  <c r="T150" i="1"/>
  <c r="N150" i="1"/>
  <c r="L150" i="1"/>
  <c r="M150" i="1" s="1"/>
  <c r="W149" i="1"/>
  <c r="T149" i="1"/>
  <c r="N149" i="1"/>
  <c r="L149" i="1"/>
  <c r="M149" i="1" s="1"/>
  <c r="W148" i="1"/>
  <c r="T148" i="1"/>
  <c r="N148" i="1"/>
  <c r="L148" i="1"/>
  <c r="M148" i="1" s="1"/>
  <c r="W147" i="1"/>
  <c r="T147" i="1"/>
  <c r="N147" i="1"/>
  <c r="P147" i="1" s="1"/>
  <c r="L147" i="1"/>
  <c r="M147" i="1" s="1"/>
  <c r="W146" i="1"/>
  <c r="T146" i="1"/>
  <c r="N146" i="1"/>
  <c r="P146" i="1" s="1"/>
  <c r="L146" i="1"/>
  <c r="M146" i="1" s="1"/>
  <c r="W145" i="1"/>
  <c r="T145" i="1"/>
  <c r="N145" i="1"/>
  <c r="L145" i="1"/>
  <c r="M145" i="1" s="1"/>
  <c r="W144" i="1"/>
  <c r="N144" i="1"/>
  <c r="L144" i="1"/>
  <c r="M144" i="1" s="1"/>
  <c r="W143" i="1"/>
  <c r="T143" i="1"/>
  <c r="N143" i="1"/>
  <c r="L143" i="1"/>
  <c r="M143" i="1" s="1"/>
  <c r="W142" i="1"/>
  <c r="N142" i="1"/>
  <c r="P142" i="1" s="1"/>
  <c r="L142" i="1"/>
  <c r="M141" i="1" s="1"/>
  <c r="W141" i="1"/>
  <c r="N141" i="1"/>
  <c r="L141" i="1"/>
  <c r="M140" i="1" s="1"/>
  <c r="W140" i="1"/>
  <c r="N140" i="1"/>
  <c r="L140" i="1"/>
  <c r="M139" i="1" s="1"/>
  <c r="W139" i="1"/>
  <c r="N139" i="1"/>
  <c r="L139" i="1"/>
  <c r="M138" i="1" s="1"/>
  <c r="W138" i="1"/>
  <c r="N138" i="1"/>
  <c r="P138" i="1" s="1"/>
  <c r="L138" i="1"/>
  <c r="M137" i="1" s="1"/>
  <c r="W137" i="1"/>
  <c r="N137" i="1"/>
  <c r="L137" i="1"/>
  <c r="M136" i="1" s="1"/>
  <c r="W136" i="1"/>
  <c r="N136" i="1"/>
  <c r="L136" i="1"/>
  <c r="M135" i="1" s="1"/>
  <c r="W135" i="1"/>
  <c r="N135" i="1"/>
  <c r="L135" i="1"/>
  <c r="M134" i="1" s="1"/>
  <c r="W134" i="1"/>
  <c r="N134" i="1"/>
  <c r="P134" i="1" s="1"/>
  <c r="L134" i="1"/>
  <c r="M133" i="1" s="1"/>
  <c r="W133" i="1"/>
  <c r="N133" i="1"/>
  <c r="L133" i="1"/>
  <c r="M132" i="1" s="1"/>
  <c r="W132" i="1"/>
  <c r="N132" i="1"/>
  <c r="L132" i="1"/>
  <c r="M131" i="1" s="1"/>
  <c r="W131" i="1"/>
  <c r="N131" i="1"/>
  <c r="L131" i="1"/>
  <c r="M130" i="1" s="1"/>
  <c r="W130" i="1"/>
  <c r="N130" i="1"/>
  <c r="L130" i="1"/>
  <c r="M129" i="1" s="1"/>
  <c r="W129" i="1"/>
  <c r="N129" i="1"/>
  <c r="L129" i="1"/>
  <c r="M128" i="1" s="1"/>
  <c r="W128" i="1"/>
  <c r="N128" i="1"/>
  <c r="L128" i="1"/>
  <c r="M127" i="1" s="1"/>
  <c r="W127" i="1"/>
  <c r="N127" i="1"/>
  <c r="L127" i="1"/>
  <c r="M126" i="1" s="1"/>
  <c r="W126" i="1"/>
  <c r="N126" i="1"/>
  <c r="L126" i="1"/>
  <c r="M125" i="1" s="1"/>
  <c r="W125" i="1"/>
  <c r="N125" i="1"/>
  <c r="L125" i="1"/>
  <c r="M124" i="1" s="1"/>
  <c r="W124" i="1"/>
  <c r="N124" i="1"/>
  <c r="L124" i="1"/>
  <c r="M123" i="1" s="1"/>
  <c r="W123" i="1"/>
  <c r="N123" i="1"/>
  <c r="L123" i="1"/>
  <c r="M122" i="1" s="1"/>
  <c r="W122" i="1"/>
  <c r="N122" i="1"/>
  <c r="P122" i="1" s="1"/>
  <c r="L122" i="1"/>
  <c r="M121" i="1" s="1"/>
  <c r="W121" i="1"/>
  <c r="N121" i="1"/>
  <c r="L121" i="1"/>
  <c r="M120" i="1" s="1"/>
  <c r="W120" i="1"/>
  <c r="N120" i="1"/>
  <c r="P120" i="1" s="1"/>
  <c r="L120" i="1"/>
  <c r="M119" i="1" s="1"/>
  <c r="W119" i="1"/>
  <c r="N119" i="1"/>
  <c r="L119" i="1"/>
  <c r="M118" i="1" s="1"/>
  <c r="W118" i="1"/>
  <c r="N118" i="1"/>
  <c r="L118" i="1"/>
  <c r="M117" i="1" s="1"/>
  <c r="W117" i="1"/>
  <c r="N117" i="1"/>
  <c r="L117" i="1"/>
  <c r="M116" i="1" s="1"/>
  <c r="W116" i="1"/>
  <c r="N116" i="1"/>
  <c r="L116" i="1"/>
  <c r="M115" i="1" s="1"/>
  <c r="W115" i="1"/>
  <c r="N115" i="1"/>
  <c r="P115" i="1" s="1"/>
  <c r="L115" i="1"/>
  <c r="M114" i="1" s="1"/>
  <c r="W114" i="1"/>
  <c r="N114" i="1"/>
  <c r="P114" i="1" s="1"/>
  <c r="L114" i="1"/>
  <c r="M113" i="1" s="1"/>
  <c r="W113" i="1"/>
  <c r="N113" i="1"/>
  <c r="L113" i="1"/>
  <c r="M112" i="1" s="1"/>
  <c r="W112" i="1"/>
  <c r="N112" i="1"/>
  <c r="P112" i="1" s="1"/>
  <c r="L112" i="1"/>
  <c r="M111" i="1" s="1"/>
  <c r="W111" i="1"/>
  <c r="N111" i="1"/>
  <c r="L111" i="1"/>
  <c r="M110" i="1" s="1"/>
  <c r="W110" i="1"/>
  <c r="N110" i="1"/>
  <c r="L110" i="1"/>
  <c r="M109" i="1" s="1"/>
  <c r="W109" i="1"/>
  <c r="N109" i="1"/>
  <c r="L109" i="1"/>
  <c r="M108" i="1" s="1"/>
  <c r="W108" i="1"/>
  <c r="N108" i="1"/>
  <c r="L108" i="1"/>
  <c r="M107" i="1" s="1"/>
  <c r="W107" i="1"/>
  <c r="N107" i="1"/>
  <c r="L107" i="1"/>
  <c r="M106" i="1" s="1"/>
  <c r="W106" i="1"/>
  <c r="N106" i="1"/>
  <c r="P106" i="1" s="1"/>
  <c r="L106" i="1"/>
  <c r="M105" i="1" s="1"/>
  <c r="W105" i="1"/>
  <c r="N105" i="1"/>
  <c r="L105" i="1"/>
  <c r="M104" i="1" s="1"/>
  <c r="W104" i="1"/>
  <c r="N104" i="1"/>
  <c r="P104" i="1" s="1"/>
  <c r="L104" i="1"/>
  <c r="M103" i="1" s="1"/>
  <c r="W103" i="1"/>
  <c r="N103" i="1"/>
  <c r="L103" i="1"/>
  <c r="M102" i="1" s="1"/>
  <c r="W102" i="1"/>
  <c r="N102" i="1"/>
  <c r="L102" i="1"/>
  <c r="M101" i="1" s="1"/>
  <c r="W101" i="1"/>
  <c r="N101" i="1"/>
  <c r="L101" i="1"/>
  <c r="M100" i="1" s="1"/>
  <c r="W100" i="1"/>
  <c r="N100" i="1"/>
  <c r="P100" i="1" s="1"/>
  <c r="L100" i="1"/>
  <c r="M99" i="1" s="1"/>
  <c r="W99" i="1"/>
  <c r="N99" i="1"/>
  <c r="P99" i="1" s="1"/>
  <c r="L99" i="1"/>
  <c r="M98" i="1" s="1"/>
  <c r="W98" i="1"/>
  <c r="N98" i="1"/>
  <c r="P98" i="1" s="1"/>
  <c r="L98" i="1"/>
  <c r="M97" i="1" s="1"/>
  <c r="W97" i="1"/>
  <c r="N97" i="1"/>
  <c r="L97" i="1"/>
  <c r="M96" i="1" s="1"/>
  <c r="W96" i="1"/>
  <c r="N96" i="1"/>
  <c r="P96" i="1" s="1"/>
  <c r="L96" i="1"/>
  <c r="W95" i="1"/>
  <c r="N95" i="1"/>
  <c r="L95" i="1"/>
  <c r="M94" i="1" s="1"/>
  <c r="W94" i="1"/>
  <c r="N94" i="1"/>
  <c r="L94" i="1"/>
  <c r="M93" i="1" s="1"/>
  <c r="W93" i="1"/>
  <c r="N93" i="1"/>
  <c r="L93" i="1"/>
  <c r="M92" i="1" s="1"/>
  <c r="W92" i="1"/>
  <c r="N92" i="1"/>
  <c r="L92" i="1"/>
  <c r="M91" i="1" s="1"/>
  <c r="W91" i="1"/>
  <c r="N91" i="1"/>
  <c r="P91" i="1" s="1"/>
  <c r="L91" i="1"/>
  <c r="M90" i="1" s="1"/>
  <c r="W90" i="1"/>
  <c r="N90" i="1"/>
  <c r="P90" i="1" s="1"/>
  <c r="L90" i="1"/>
  <c r="M89" i="1" s="1"/>
  <c r="W89" i="1"/>
  <c r="N89" i="1"/>
  <c r="L89" i="1"/>
  <c r="M88" i="1" s="1"/>
  <c r="W88" i="1"/>
  <c r="N88" i="1"/>
  <c r="P88" i="1" s="1"/>
  <c r="L88" i="1"/>
  <c r="M87" i="1" s="1"/>
  <c r="W87" i="1"/>
  <c r="N87" i="1"/>
  <c r="L87" i="1"/>
  <c r="M86" i="1" s="1"/>
  <c r="W86" i="1"/>
  <c r="N86" i="1"/>
  <c r="P86" i="1" s="1"/>
  <c r="L86" i="1"/>
  <c r="W85" i="1"/>
  <c r="N85" i="1"/>
  <c r="L85" i="1"/>
  <c r="M84" i="1" s="1"/>
  <c r="W84" i="1"/>
  <c r="N84" i="1"/>
  <c r="P84" i="1" s="1"/>
  <c r="L84" i="1"/>
  <c r="W83" i="1"/>
  <c r="N83" i="1"/>
  <c r="P83" i="1" s="1"/>
  <c r="L83" i="1"/>
  <c r="M82" i="1" s="1"/>
  <c r="W82" i="1"/>
  <c r="N82" i="1"/>
  <c r="P82" i="1" s="1"/>
  <c r="L82" i="1"/>
  <c r="M81" i="1" s="1"/>
  <c r="W81" i="1"/>
  <c r="N81" i="1"/>
  <c r="L81" i="1"/>
  <c r="M80" i="1" s="1"/>
  <c r="W80" i="1"/>
  <c r="N80" i="1"/>
  <c r="P80" i="1" s="1"/>
  <c r="L80" i="1"/>
  <c r="M79" i="1" s="1"/>
  <c r="W79" i="1"/>
  <c r="N79" i="1"/>
  <c r="L79" i="1"/>
  <c r="M78" i="1" s="1"/>
  <c r="W78" i="1"/>
  <c r="N78" i="1"/>
  <c r="P78" i="1" s="1"/>
  <c r="L78" i="1"/>
  <c r="W77" i="1"/>
  <c r="N77" i="1"/>
  <c r="L77" i="1"/>
  <c r="M76" i="1" s="1"/>
  <c r="W76" i="1"/>
  <c r="N76" i="1"/>
  <c r="L76" i="1"/>
  <c r="M75" i="1" s="1"/>
  <c r="W75" i="1"/>
  <c r="N75" i="1"/>
  <c r="P75" i="1" s="1"/>
  <c r="L75" i="1"/>
  <c r="M74" i="1" s="1"/>
  <c r="W74" i="1"/>
  <c r="N74" i="1"/>
  <c r="P74" i="1" s="1"/>
  <c r="L74" i="1"/>
  <c r="M73" i="1" s="1"/>
  <c r="W73" i="1"/>
  <c r="N73" i="1"/>
  <c r="L73" i="1"/>
  <c r="M72" i="1" s="1"/>
  <c r="W72" i="1"/>
  <c r="N72" i="1"/>
  <c r="L72" i="1"/>
  <c r="M71" i="1" s="1"/>
  <c r="W71" i="1"/>
  <c r="N71" i="1"/>
  <c r="L71" i="1"/>
  <c r="M70" i="1" s="1"/>
  <c r="W70" i="1"/>
  <c r="N70" i="1"/>
  <c r="L70" i="1"/>
  <c r="M69" i="1" s="1"/>
  <c r="W69" i="1"/>
  <c r="N69" i="1"/>
  <c r="L69" i="1"/>
  <c r="M68" i="1" s="1"/>
  <c r="W68" i="1"/>
  <c r="N68" i="1"/>
  <c r="L68" i="1"/>
  <c r="M67" i="1" s="1"/>
  <c r="W67" i="1"/>
  <c r="N67" i="1"/>
  <c r="P67" i="1" s="1"/>
  <c r="L67" i="1"/>
  <c r="M66" i="1" s="1"/>
  <c r="W66" i="1"/>
  <c r="N66" i="1"/>
  <c r="L66" i="1"/>
  <c r="M65" i="1" s="1"/>
  <c r="W65" i="1"/>
  <c r="N65" i="1"/>
  <c r="L65" i="1"/>
  <c r="M64" i="1" s="1"/>
  <c r="W64" i="1"/>
  <c r="N64" i="1"/>
  <c r="P64" i="1" s="1"/>
  <c r="L64" i="1"/>
  <c r="M63" i="1" s="1"/>
  <c r="W63" i="1"/>
  <c r="N63" i="1"/>
  <c r="L63" i="1"/>
  <c r="M62" i="1" s="1"/>
  <c r="W62" i="1"/>
  <c r="N62" i="1"/>
  <c r="L62" i="1"/>
  <c r="M61" i="1" s="1"/>
  <c r="W61" i="1"/>
  <c r="N61" i="1"/>
  <c r="L61" i="1"/>
  <c r="M60" i="1" s="1"/>
  <c r="W60" i="1"/>
  <c r="N60" i="1"/>
  <c r="L60" i="1"/>
  <c r="M59" i="1" s="1"/>
  <c r="W59" i="1"/>
  <c r="N59" i="1"/>
  <c r="L59" i="1"/>
  <c r="M58" i="1" s="1"/>
  <c r="W58" i="1"/>
  <c r="N58" i="1"/>
  <c r="P58" i="1" s="1"/>
  <c r="L58" i="1"/>
  <c r="M57" i="1" s="1"/>
  <c r="W57" i="1"/>
  <c r="N57" i="1"/>
  <c r="L57" i="1"/>
  <c r="M56" i="1" s="1"/>
  <c r="W56" i="1"/>
  <c r="N56" i="1"/>
  <c r="L56" i="1"/>
  <c r="M55" i="1" s="1"/>
  <c r="W55" i="1"/>
  <c r="N55" i="1"/>
  <c r="L55" i="1"/>
  <c r="M54" i="1" s="1"/>
  <c r="W54" i="1"/>
  <c r="N54" i="1"/>
  <c r="L54" i="1"/>
  <c r="M53" i="1" s="1"/>
  <c r="W53" i="1"/>
  <c r="N53" i="1"/>
  <c r="L53" i="1"/>
  <c r="M52" i="1" s="1"/>
  <c r="W52" i="1"/>
  <c r="N52" i="1"/>
  <c r="L52" i="1"/>
  <c r="M51" i="1" s="1"/>
  <c r="W51" i="1"/>
  <c r="N51" i="1"/>
  <c r="P51" i="1" s="1"/>
  <c r="L51" i="1"/>
  <c r="M50" i="1" s="1"/>
  <c r="W50" i="1"/>
  <c r="N50" i="1"/>
  <c r="L50" i="1"/>
  <c r="M49" i="1" s="1"/>
  <c r="W49" i="1"/>
  <c r="N49" i="1"/>
  <c r="L49" i="1"/>
  <c r="M48" i="1" s="1"/>
  <c r="W48" i="1"/>
  <c r="N48" i="1"/>
  <c r="P48" i="1" s="1"/>
  <c r="L48" i="1"/>
  <c r="M47" i="1" s="1"/>
  <c r="W47" i="1"/>
  <c r="N47" i="1"/>
  <c r="L47" i="1"/>
  <c r="M46" i="1" s="1"/>
  <c r="W46" i="1"/>
  <c r="N46" i="1"/>
  <c r="L46" i="1"/>
  <c r="M45" i="1" s="1"/>
  <c r="W45" i="1"/>
  <c r="N45" i="1"/>
  <c r="L45" i="1"/>
  <c r="M44" i="1" s="1"/>
  <c r="W44" i="1"/>
  <c r="N44" i="1"/>
  <c r="L44" i="1"/>
  <c r="M43" i="1" s="1"/>
  <c r="W43" i="1"/>
  <c r="N43" i="1"/>
  <c r="P43" i="1" s="1"/>
  <c r="L43" i="1"/>
  <c r="W42" i="1"/>
  <c r="N42" i="1"/>
  <c r="L42" i="1"/>
  <c r="M41" i="1" s="1"/>
  <c r="W41" i="1"/>
  <c r="N41" i="1"/>
  <c r="L41" i="1"/>
  <c r="M40" i="1" s="1"/>
  <c r="W40" i="1"/>
  <c r="N40" i="1"/>
  <c r="P40" i="1" s="1"/>
  <c r="L40" i="1"/>
  <c r="M39" i="1" s="1"/>
  <c r="W39" i="1"/>
  <c r="N39" i="1"/>
  <c r="L39" i="1"/>
  <c r="M38" i="1" s="1"/>
  <c r="W38" i="1"/>
  <c r="N38" i="1"/>
  <c r="L38" i="1"/>
  <c r="M37" i="1" s="1"/>
  <c r="W37" i="1"/>
  <c r="N37" i="1"/>
  <c r="L37" i="1"/>
  <c r="M36" i="1" s="1"/>
  <c r="W36" i="1"/>
  <c r="N36" i="1"/>
  <c r="L36" i="1"/>
  <c r="M35" i="1" s="1"/>
  <c r="W35" i="1"/>
  <c r="N35" i="1"/>
  <c r="P35" i="1" s="1"/>
  <c r="L35" i="1"/>
  <c r="M34" i="1" s="1"/>
  <c r="W34" i="1"/>
  <c r="N34" i="1"/>
  <c r="P34" i="1" s="1"/>
  <c r="L34" i="1"/>
  <c r="M33" i="1" s="1"/>
  <c r="W33" i="1"/>
  <c r="N33" i="1"/>
  <c r="L33" i="1"/>
  <c r="M32" i="1" s="1"/>
  <c r="W32" i="1"/>
  <c r="N32" i="1"/>
  <c r="P32" i="1" s="1"/>
  <c r="L32" i="1"/>
  <c r="M31" i="1" s="1"/>
  <c r="W31" i="1"/>
  <c r="N31" i="1"/>
  <c r="L31" i="1"/>
  <c r="T30" i="1"/>
  <c r="N30" i="1"/>
  <c r="I30" i="1"/>
  <c r="W30" i="1" s="1"/>
  <c r="T29" i="1"/>
  <c r="N29" i="1"/>
  <c r="R29" i="1" s="1"/>
  <c r="I29" i="1"/>
  <c r="T28" i="1"/>
  <c r="N28" i="1"/>
  <c r="R28" i="1" s="1"/>
  <c r="I28" i="1"/>
  <c r="M28" i="1" s="1"/>
  <c r="T27" i="1"/>
  <c r="N27" i="1"/>
  <c r="R27" i="1" s="1"/>
  <c r="I27" i="1"/>
  <c r="T26" i="1"/>
  <c r="N26" i="1"/>
  <c r="Q26" i="1" s="1"/>
  <c r="I26" i="1"/>
  <c r="W26" i="1" s="1"/>
  <c r="T25" i="1"/>
  <c r="N25" i="1"/>
  <c r="R25" i="1" s="1"/>
  <c r="I25" i="1"/>
  <c r="T24" i="1"/>
  <c r="N24" i="1"/>
  <c r="R24" i="1" s="1"/>
  <c r="I24" i="1"/>
  <c r="M24" i="1" s="1"/>
  <c r="S23" i="1"/>
  <c r="T23" i="1" s="1"/>
  <c r="N23" i="1"/>
  <c r="I23" i="1"/>
  <c r="S22" i="1"/>
  <c r="T22" i="1" s="1"/>
  <c r="N22" i="1"/>
  <c r="I22" i="1"/>
  <c r="W22" i="1" s="1"/>
  <c r="T21" i="1"/>
  <c r="N21" i="1"/>
  <c r="P21" i="1" s="1"/>
  <c r="I21" i="1"/>
  <c r="M21" i="1" s="1"/>
  <c r="T20" i="1"/>
  <c r="N20" i="1"/>
  <c r="P20" i="1" s="1"/>
  <c r="I20" i="1"/>
  <c r="M20" i="1" s="1"/>
  <c r="T19" i="1"/>
  <c r="N19" i="1"/>
  <c r="I19" i="1"/>
  <c r="S18" i="1"/>
  <c r="T18" i="1" s="1"/>
  <c r="N18" i="1"/>
  <c r="Q18" i="1" s="1"/>
  <c r="I18" i="1"/>
  <c r="M18" i="1" s="1"/>
  <c r="T17" i="1"/>
  <c r="N17" i="1"/>
  <c r="P17" i="1" s="1"/>
  <c r="I17" i="1"/>
  <c r="M17" i="1" s="1"/>
  <c r="T16" i="1"/>
  <c r="N16" i="1"/>
  <c r="I16" i="1"/>
  <c r="M16" i="1" s="1"/>
  <c r="T15" i="1"/>
  <c r="N15" i="1"/>
  <c r="R15" i="1" s="1"/>
  <c r="I15" i="1"/>
  <c r="M15" i="1" s="1"/>
  <c r="T14" i="1"/>
  <c r="N14" i="1"/>
  <c r="Q14" i="1" s="1"/>
  <c r="I14" i="1"/>
  <c r="W14" i="1" s="1"/>
  <c r="T13" i="1"/>
  <c r="N13" i="1"/>
  <c r="I13" i="1"/>
  <c r="T12" i="1"/>
  <c r="N12" i="1"/>
  <c r="Q12" i="1" s="1"/>
  <c r="I12" i="1"/>
  <c r="M12" i="1" s="1"/>
  <c r="T11" i="1"/>
  <c r="N11" i="1"/>
  <c r="R11" i="1" s="1"/>
  <c r="I11" i="1"/>
  <c r="M11" i="1" s="1"/>
  <c r="T10" i="1"/>
  <c r="N10" i="1"/>
  <c r="Q10" i="1" s="1"/>
  <c r="I10" i="1"/>
  <c r="T9" i="1"/>
  <c r="N9" i="1"/>
  <c r="P9" i="1" s="1"/>
  <c r="I9" i="1"/>
  <c r="W9" i="1" s="1"/>
  <c r="S8" i="1"/>
  <c r="T8" i="1" s="1"/>
  <c r="N8" i="1"/>
  <c r="R8" i="1" s="1"/>
  <c r="I8" i="1"/>
  <c r="T7" i="1"/>
  <c r="N7" i="1"/>
  <c r="P7" i="1" s="1"/>
  <c r="I7" i="1"/>
  <c r="M7" i="1" s="1"/>
  <c r="T6" i="1"/>
  <c r="N6" i="1"/>
  <c r="R6" i="1" s="1"/>
  <c r="I6" i="1"/>
  <c r="T5" i="1"/>
  <c r="N5" i="1"/>
  <c r="Q5" i="1" s="1"/>
  <c r="I5" i="1"/>
  <c r="W5" i="1" s="1"/>
  <c r="T4" i="1"/>
  <c r="N4" i="1"/>
  <c r="R4" i="1" s="1"/>
  <c r="I4" i="1"/>
  <c r="W4" i="1" s="1"/>
  <c r="T3" i="1"/>
  <c r="N3" i="1"/>
  <c r="P3" i="1" s="1"/>
  <c r="I3" i="1"/>
  <c r="M3" i="1" s="1"/>
  <c r="T2" i="1"/>
  <c r="N2" i="1"/>
  <c r="R2" i="1" s="1"/>
  <c r="I2" i="1"/>
  <c r="Q273" i="1" l="1"/>
  <c r="S280" i="1"/>
  <c r="T280" i="1" s="1"/>
  <c r="S277" i="1"/>
  <c r="T277" i="1" s="1"/>
  <c r="S276" i="1"/>
  <c r="T276" i="1" s="1"/>
  <c r="S278" i="1"/>
  <c r="T278" i="1" s="1"/>
  <c r="S273" i="1"/>
  <c r="T273" i="1" s="1"/>
  <c r="U273" i="1" s="1"/>
  <c r="V273" i="1" s="1"/>
  <c r="X208" i="1"/>
  <c r="Y208" i="1" s="1"/>
  <c r="S279" i="1"/>
  <c r="T279" i="1" s="1"/>
  <c r="S274" i="1"/>
  <c r="T274" i="1" s="1"/>
  <c r="R271" i="1"/>
  <c r="Q283" i="1"/>
  <c r="S275" i="1"/>
  <c r="T275" i="1" s="1"/>
  <c r="U275" i="1" s="1"/>
  <c r="V275" i="1" s="1"/>
  <c r="S272" i="1"/>
  <c r="T272" i="1" s="1"/>
  <c r="P271" i="1"/>
  <c r="P284" i="1"/>
  <c r="P281" i="1"/>
  <c r="S284" i="1"/>
  <c r="T284" i="1" s="1"/>
  <c r="S283" i="1"/>
  <c r="T283" i="1" s="1"/>
  <c r="S282" i="1"/>
  <c r="T282" i="1" s="1"/>
  <c r="S281" i="1"/>
  <c r="T281" i="1" s="1"/>
  <c r="Q272" i="1"/>
  <c r="Q271" i="1"/>
  <c r="P283" i="1"/>
  <c r="Q284" i="1"/>
  <c r="U284" i="1" s="1"/>
  <c r="V284" i="1" s="1"/>
  <c r="P282" i="1"/>
  <c r="Q282" i="1"/>
  <c r="P280" i="1"/>
  <c r="Q281" i="1"/>
  <c r="U281" i="1" s="1"/>
  <c r="V281" i="1" s="1"/>
  <c r="P279" i="1"/>
  <c r="Q280" i="1"/>
  <c r="U280" i="1" s="1"/>
  <c r="V280" i="1" s="1"/>
  <c r="P278" i="1"/>
  <c r="Q279" i="1"/>
  <c r="P277" i="1"/>
  <c r="Q278" i="1"/>
  <c r="P276" i="1"/>
  <c r="Q277" i="1"/>
  <c r="U277" i="1" s="1"/>
  <c r="V277" i="1" s="1"/>
  <c r="P275" i="1"/>
  <c r="Q276" i="1"/>
  <c r="P274" i="1"/>
  <c r="Q275" i="1"/>
  <c r="P273" i="1"/>
  <c r="Q274" i="1"/>
  <c r="U274" i="1" s="1"/>
  <c r="V274" i="1" s="1"/>
  <c r="P272" i="1"/>
  <c r="U182" i="1"/>
  <c r="V182" i="1" s="1"/>
  <c r="U206" i="1"/>
  <c r="V206" i="1" s="1"/>
  <c r="U230" i="1"/>
  <c r="V230" i="1" s="1"/>
  <c r="U26" i="1"/>
  <c r="X26" i="1" s="1"/>
  <c r="Y26" i="1" s="1"/>
  <c r="Q114" i="1"/>
  <c r="U114" i="1" s="1"/>
  <c r="V114" i="1" s="1"/>
  <c r="R96" i="1"/>
  <c r="U236" i="1"/>
  <c r="X236" i="1" s="1"/>
  <c r="Y236" i="1" s="1"/>
  <c r="U177" i="1"/>
  <c r="V177" i="1" s="1"/>
  <c r="R68" i="1"/>
  <c r="U237" i="1"/>
  <c r="V237" i="1" s="1"/>
  <c r="M142" i="1"/>
  <c r="R255" i="1"/>
  <c r="U221" i="1"/>
  <c r="X221" i="1" s="1"/>
  <c r="Y221" i="1" s="1"/>
  <c r="W15" i="1"/>
  <c r="R119" i="1"/>
  <c r="U233" i="1"/>
  <c r="V233" i="1" s="1"/>
  <c r="Q58" i="1"/>
  <c r="U58" i="1" s="1"/>
  <c r="X58" i="1" s="1"/>
  <c r="Y58" i="1" s="1"/>
  <c r="U18" i="1"/>
  <c r="V18" i="1" s="1"/>
  <c r="M95" i="1"/>
  <c r="U231" i="1"/>
  <c r="V231" i="1" s="1"/>
  <c r="Q82" i="1"/>
  <c r="U82" i="1" s="1"/>
  <c r="V82" i="1" s="1"/>
  <c r="Q122" i="1"/>
  <c r="U122" i="1" s="1"/>
  <c r="V122" i="1" s="1"/>
  <c r="R127" i="1"/>
  <c r="U187" i="1"/>
  <c r="V187" i="1" s="1"/>
  <c r="R199" i="1"/>
  <c r="U211" i="1"/>
  <c r="V211" i="1" s="1"/>
  <c r="U215" i="1"/>
  <c r="V215" i="1" s="1"/>
  <c r="U234" i="1"/>
  <c r="V234" i="1" s="1"/>
  <c r="R110" i="1"/>
  <c r="Q147" i="1"/>
  <c r="U147" i="1" s="1"/>
  <c r="V147" i="1" s="1"/>
  <c r="R56" i="1"/>
  <c r="Q86" i="1"/>
  <c r="U86" i="1" s="1"/>
  <c r="V86" i="1" s="1"/>
  <c r="R145" i="1"/>
  <c r="R126" i="1"/>
  <c r="W11" i="1"/>
  <c r="Q34" i="1"/>
  <c r="U34" i="1" s="1"/>
  <c r="V34" i="1" s="1"/>
  <c r="Q172" i="1"/>
  <c r="U172" i="1" s="1"/>
  <c r="X172" i="1" s="1"/>
  <c r="Y172" i="1" s="1"/>
  <c r="U232" i="1"/>
  <c r="V232" i="1" s="1"/>
  <c r="R140" i="1"/>
  <c r="U263" i="1"/>
  <c r="V263" i="1" s="1"/>
  <c r="U238" i="1"/>
  <c r="V238" i="1" s="1"/>
  <c r="M8" i="1"/>
  <c r="W8" i="1"/>
  <c r="R43" i="1"/>
  <c r="M42" i="1"/>
  <c r="R102" i="1"/>
  <c r="P102" i="1"/>
  <c r="Q102" i="1" s="1"/>
  <c r="U102" i="1" s="1"/>
  <c r="V102" i="1" s="1"/>
  <c r="R123" i="1"/>
  <c r="P249" i="1"/>
  <c r="R249" i="1"/>
  <c r="Q249" i="1"/>
  <c r="U249" i="1" s="1"/>
  <c r="X249" i="1" s="1"/>
  <c r="Y249" i="1" s="1"/>
  <c r="R188" i="1"/>
  <c r="P188" i="1"/>
  <c r="Q188" i="1" s="1"/>
  <c r="U188" i="1" s="1"/>
  <c r="V188" i="1" s="1"/>
  <c r="P259" i="1"/>
  <c r="R259" i="1"/>
  <c r="P110" i="1"/>
  <c r="Q110" i="1" s="1"/>
  <c r="U110" i="1" s="1"/>
  <c r="V110" i="1" s="1"/>
  <c r="Q106" i="1"/>
  <c r="U106" i="1" s="1"/>
  <c r="V106" i="1" s="1"/>
  <c r="R149" i="1"/>
  <c r="Q30" i="1"/>
  <c r="U30" i="1" s="1"/>
  <c r="V30" i="1" s="1"/>
  <c r="R30" i="1"/>
  <c r="R84" i="1"/>
  <c r="M83" i="1"/>
  <c r="Q259" i="1"/>
  <c r="U259" i="1" s="1"/>
  <c r="V259" i="1" s="1"/>
  <c r="Q80" i="1"/>
  <c r="U80" i="1" s="1"/>
  <c r="V80" i="1" s="1"/>
  <c r="R44" i="1"/>
  <c r="R154" i="1"/>
  <c r="R36" i="1"/>
  <c r="R130" i="1"/>
  <c r="P201" i="1"/>
  <c r="Q201" i="1" s="1"/>
  <c r="U201" i="1" s="1"/>
  <c r="V201" i="1" s="1"/>
  <c r="R64" i="1"/>
  <c r="P140" i="1"/>
  <c r="Q140" i="1" s="1"/>
  <c r="U140" i="1" s="1"/>
  <c r="V140" i="1" s="1"/>
  <c r="R175" i="1"/>
  <c r="U190" i="1"/>
  <c r="V190" i="1" s="1"/>
  <c r="P205" i="1"/>
  <c r="Q205" i="1" s="1"/>
  <c r="U205" i="1" s="1"/>
  <c r="X205" i="1" s="1"/>
  <c r="Y205" i="1" s="1"/>
  <c r="R241" i="1"/>
  <c r="R265" i="1"/>
  <c r="U235" i="1"/>
  <c r="V235" i="1" s="1"/>
  <c r="Q120" i="1"/>
  <c r="U120" i="1" s="1"/>
  <c r="X120" i="1" s="1"/>
  <c r="Y120" i="1" s="1"/>
  <c r="R161" i="1"/>
  <c r="R120" i="1"/>
  <c r="R203" i="1"/>
  <c r="R12" i="1"/>
  <c r="R124" i="1"/>
  <c r="R133" i="1"/>
  <c r="Q142" i="1"/>
  <c r="U142" i="1" s="1"/>
  <c r="V142" i="1" s="1"/>
  <c r="R200" i="1"/>
  <c r="U12" i="1"/>
  <c r="V12" i="1" s="1"/>
  <c r="R21" i="1"/>
  <c r="R142" i="1"/>
  <c r="P230" i="1"/>
  <c r="Q243" i="1"/>
  <c r="U243" i="1" s="1"/>
  <c r="V243" i="1" s="1"/>
  <c r="R211" i="1"/>
  <c r="R40" i="1"/>
  <c r="Q112" i="1"/>
  <c r="U112" i="1" s="1"/>
  <c r="V112" i="1" s="1"/>
  <c r="Q134" i="1"/>
  <c r="U134" i="1" s="1"/>
  <c r="V134" i="1" s="1"/>
  <c r="R233" i="1"/>
  <c r="Q247" i="1"/>
  <c r="U247" i="1" s="1"/>
  <c r="V247" i="1" s="1"/>
  <c r="R45" i="1"/>
  <c r="R108" i="1"/>
  <c r="R247" i="1"/>
  <c r="W17" i="1"/>
  <c r="M14" i="1"/>
  <c r="Q90" i="1"/>
  <c r="U90" i="1" s="1"/>
  <c r="Q104" i="1"/>
  <c r="U104" i="1" s="1"/>
  <c r="V104" i="1" s="1"/>
  <c r="R163" i="1"/>
  <c r="P267" i="1"/>
  <c r="R46" i="1"/>
  <c r="R118" i="1"/>
  <c r="P126" i="1"/>
  <c r="Q126" i="1" s="1"/>
  <c r="U126" i="1" s="1"/>
  <c r="V126" i="1" s="1"/>
  <c r="Q241" i="1"/>
  <c r="U241" i="1" s="1"/>
  <c r="P56" i="1"/>
  <c r="Q56" i="1" s="1"/>
  <c r="U56" i="1" s="1"/>
  <c r="V56" i="1" s="1"/>
  <c r="R69" i="1"/>
  <c r="R122" i="1"/>
  <c r="U175" i="1"/>
  <c r="X175" i="1" s="1"/>
  <c r="Y175" i="1" s="1"/>
  <c r="R157" i="1"/>
  <c r="R62" i="1"/>
  <c r="R173" i="1"/>
  <c r="S173" i="1" s="1"/>
  <c r="T173" i="1" s="1"/>
  <c r="P218" i="1"/>
  <c r="Q218" i="1" s="1"/>
  <c r="U218" i="1" s="1"/>
  <c r="P266" i="1"/>
  <c r="R71" i="1"/>
  <c r="R80" i="1"/>
  <c r="R93" i="1"/>
  <c r="Q138" i="1"/>
  <c r="U138" i="1" s="1"/>
  <c r="V138" i="1" s="1"/>
  <c r="R146" i="1"/>
  <c r="U203" i="1"/>
  <c r="V203" i="1" s="1"/>
  <c r="Q253" i="1"/>
  <c r="U253" i="1" s="1"/>
  <c r="S266" i="1"/>
  <c r="T266" i="1" s="1"/>
  <c r="P44" i="1"/>
  <c r="Q44" i="1" s="1"/>
  <c r="U44" i="1" s="1"/>
  <c r="V44" i="1" s="1"/>
  <c r="R253" i="1"/>
  <c r="Q9" i="1"/>
  <c r="U9" i="1" s="1"/>
  <c r="V9" i="1" s="1"/>
  <c r="R243" i="1"/>
  <c r="R9" i="1"/>
  <c r="R174" i="1"/>
  <c r="R5" i="1"/>
  <c r="R50" i="1"/>
  <c r="R112" i="1"/>
  <c r="R182" i="1"/>
  <c r="U5" i="1"/>
  <c r="V5" i="1" s="1"/>
  <c r="P68" i="1"/>
  <c r="Q68" i="1" s="1"/>
  <c r="U68" i="1" s="1"/>
  <c r="V68" i="1" s="1"/>
  <c r="P108" i="1"/>
  <c r="Q108" i="1" s="1"/>
  <c r="U108" i="1" s="1"/>
  <c r="R159" i="1"/>
  <c r="R10" i="1"/>
  <c r="R190" i="1"/>
  <c r="R216" i="1"/>
  <c r="S216" i="1" s="1"/>
  <c r="T216" i="1" s="1"/>
  <c r="U216" i="1" s="1"/>
  <c r="S267" i="1"/>
  <c r="T267" i="1" s="1"/>
  <c r="R60" i="1"/>
  <c r="R38" i="1"/>
  <c r="U199" i="1"/>
  <c r="V199" i="1" s="1"/>
  <c r="Q255" i="1"/>
  <c r="U255" i="1" s="1"/>
  <c r="V255" i="1" s="1"/>
  <c r="V208" i="1"/>
  <c r="R53" i="1"/>
  <c r="R158" i="1"/>
  <c r="R210" i="1"/>
  <c r="P210" i="1"/>
  <c r="Q210" i="1" s="1"/>
  <c r="U210" i="1" s="1"/>
  <c r="V210" i="1" s="1"/>
  <c r="M23" i="1"/>
  <c r="W23" i="1"/>
  <c r="R177" i="1"/>
  <c r="Q23" i="1"/>
  <c r="U23" i="1" s="1"/>
  <c r="V23" i="1" s="1"/>
  <c r="R23" i="1"/>
  <c r="R167" i="1"/>
  <c r="M167" i="1"/>
  <c r="P252" i="1"/>
  <c r="W29" i="1"/>
  <c r="M29" i="1"/>
  <c r="P50" i="1"/>
  <c r="Q50" i="1" s="1"/>
  <c r="U50" i="1" s="1"/>
  <c r="V50" i="1" s="1"/>
  <c r="R111" i="1"/>
  <c r="Q16" i="1"/>
  <c r="U16" i="1" s="1"/>
  <c r="V16" i="1" s="1"/>
  <c r="R16" i="1"/>
  <c r="P38" i="1"/>
  <c r="Q38" i="1" s="1"/>
  <c r="U38" i="1" s="1"/>
  <c r="V38" i="1" s="1"/>
  <c r="P46" i="1"/>
  <c r="Q46" i="1" s="1"/>
  <c r="U46" i="1" s="1"/>
  <c r="V46" i="1" s="1"/>
  <c r="P107" i="1"/>
  <c r="Q107" i="1" s="1"/>
  <c r="U107" i="1" s="1"/>
  <c r="V107" i="1" s="1"/>
  <c r="R107" i="1"/>
  <c r="R116" i="1"/>
  <c r="P116" i="1"/>
  <c r="Q116" i="1" s="1"/>
  <c r="U116" i="1" s="1"/>
  <c r="V116" i="1" s="1"/>
  <c r="M9" i="1"/>
  <c r="W25" i="1"/>
  <c r="M25" i="1"/>
  <c r="R42" i="1"/>
  <c r="P124" i="1"/>
  <c r="Q124" i="1" s="1"/>
  <c r="U124" i="1" s="1"/>
  <c r="V124" i="1" s="1"/>
  <c r="P128" i="1"/>
  <c r="Q128" i="1" s="1"/>
  <c r="U128" i="1" s="1"/>
  <c r="V128" i="1" s="1"/>
  <c r="R128" i="1"/>
  <c r="P42" i="1"/>
  <c r="Q42" i="1" s="1"/>
  <c r="U42" i="1" s="1"/>
  <c r="R81" i="1"/>
  <c r="R103" i="1"/>
  <c r="P240" i="1"/>
  <c r="W13" i="1"/>
  <c r="M13" i="1"/>
  <c r="R77" i="1"/>
  <c r="P179" i="1"/>
  <c r="Q179" i="1" s="1"/>
  <c r="U179" i="1" s="1"/>
  <c r="R172" i="1"/>
  <c r="M77" i="1"/>
  <c r="R78" i="1"/>
  <c r="R165" i="1"/>
  <c r="S165" i="1" s="1"/>
  <c r="T165" i="1" s="1"/>
  <c r="M165" i="1"/>
  <c r="R220" i="1"/>
  <c r="P220" i="1"/>
  <c r="Q220" i="1" s="1"/>
  <c r="U220" i="1" s="1"/>
  <c r="V220" i="1" s="1"/>
  <c r="R26" i="1"/>
  <c r="R73" i="1"/>
  <c r="Q165" i="1"/>
  <c r="R169" i="1"/>
  <c r="P224" i="1"/>
  <c r="Q224" i="1" s="1"/>
  <c r="U224" i="1" s="1"/>
  <c r="P234" i="1"/>
  <c r="P22" i="1"/>
  <c r="R22" i="1"/>
  <c r="Q22" i="1"/>
  <c r="U22" i="1" s="1"/>
  <c r="V22" i="1" s="1"/>
  <c r="M27" i="1"/>
  <c r="W27" i="1"/>
  <c r="R61" i="1"/>
  <c r="R135" i="1"/>
  <c r="R18" i="1"/>
  <c r="R206" i="1"/>
  <c r="R57" i="1"/>
  <c r="R66" i="1"/>
  <c r="R151" i="1"/>
  <c r="P158" i="1"/>
  <c r="Q158" i="1" s="1"/>
  <c r="U158" i="1" s="1"/>
  <c r="V158" i="1" s="1"/>
  <c r="W18" i="1"/>
  <c r="P66" i="1"/>
  <c r="Q66" i="1" s="1"/>
  <c r="U66" i="1" s="1"/>
  <c r="R70" i="1"/>
  <c r="P70" i="1"/>
  <c r="Q70" i="1" s="1"/>
  <c r="U70" i="1" s="1"/>
  <c r="V70" i="1" s="1"/>
  <c r="W19" i="1"/>
  <c r="M19" i="1"/>
  <c r="P23" i="1"/>
  <c r="R54" i="1"/>
  <c r="P62" i="1"/>
  <c r="Q62" i="1" s="1"/>
  <c r="U62" i="1" s="1"/>
  <c r="P54" i="1"/>
  <c r="Q54" i="1" s="1"/>
  <c r="U54" i="1" s="1"/>
  <c r="V54" i="1" s="1"/>
  <c r="R31" i="1"/>
  <c r="R79" i="1"/>
  <c r="R95" i="1"/>
  <c r="P13" i="1"/>
  <c r="R13" i="1"/>
  <c r="Q13" i="1"/>
  <c r="U13" i="1" s="1"/>
  <c r="Q20" i="1"/>
  <c r="U20" i="1" s="1"/>
  <c r="V20" i="1" s="1"/>
  <c r="P257" i="1"/>
  <c r="R257" i="1"/>
  <c r="M164" i="1"/>
  <c r="R164" i="1"/>
  <c r="Q251" i="1"/>
  <c r="U251" i="1" s="1"/>
  <c r="Q257" i="1"/>
  <c r="U257" i="1" s="1"/>
  <c r="V257" i="1" s="1"/>
  <c r="P229" i="1"/>
  <c r="Q229" i="1" s="1"/>
  <c r="U229" i="1" s="1"/>
  <c r="V229" i="1" s="1"/>
  <c r="R229" i="1"/>
  <c r="P59" i="1"/>
  <c r="Q59" i="1" s="1"/>
  <c r="U59" i="1" s="1"/>
  <c r="R59" i="1"/>
  <c r="Q75" i="1"/>
  <c r="U75" i="1" s="1"/>
  <c r="V75" i="1" s="1"/>
  <c r="Q91" i="1"/>
  <c r="U91" i="1" s="1"/>
  <c r="P174" i="1"/>
  <c r="Q174" i="1" s="1"/>
  <c r="U174" i="1" s="1"/>
  <c r="V174" i="1" s="1"/>
  <c r="R192" i="1"/>
  <c r="P192" i="1"/>
  <c r="Q192" i="1" s="1"/>
  <c r="U192" i="1" s="1"/>
  <c r="W10" i="1"/>
  <c r="M10" i="1"/>
  <c r="R20" i="1"/>
  <c r="R171" i="1"/>
  <c r="M171" i="1"/>
  <c r="R113" i="1"/>
  <c r="R17" i="1"/>
  <c r="R109" i="1"/>
  <c r="P28" i="1"/>
  <c r="Q88" i="1"/>
  <c r="U88" i="1" s="1"/>
  <c r="V88" i="1" s="1"/>
  <c r="P130" i="1"/>
  <c r="Q130" i="1" s="1"/>
  <c r="U130" i="1" s="1"/>
  <c r="R138" i="1"/>
  <c r="R160" i="1"/>
  <c r="U186" i="1"/>
  <c r="P193" i="1"/>
  <c r="Q193" i="1" s="1"/>
  <c r="U193" i="1" s="1"/>
  <c r="V193" i="1" s="1"/>
  <c r="R193" i="1"/>
  <c r="Q239" i="1"/>
  <c r="U239" i="1" s="1"/>
  <c r="R245" i="1"/>
  <c r="P248" i="1"/>
  <c r="R251" i="1"/>
  <c r="R117" i="1"/>
  <c r="M6" i="1"/>
  <c r="W6" i="1"/>
  <c r="R75" i="1"/>
  <c r="R91" i="1"/>
  <c r="Q167" i="1"/>
  <c r="U167" i="1" s="1"/>
  <c r="V167" i="1" s="1"/>
  <c r="Q17" i="1"/>
  <c r="U17" i="1" s="1"/>
  <c r="R156" i="1"/>
  <c r="R260" i="1"/>
  <c r="P260" i="1"/>
  <c r="Q32" i="1"/>
  <c r="U32" i="1" s="1"/>
  <c r="V32" i="1" s="1"/>
  <c r="R134" i="1"/>
  <c r="Q245" i="1"/>
  <c r="U245" i="1" s="1"/>
  <c r="V245" i="1" s="1"/>
  <c r="U14" i="1"/>
  <c r="R32" i="1"/>
  <c r="R76" i="1"/>
  <c r="P76" i="1"/>
  <c r="Q76" i="1" s="1"/>
  <c r="U76" i="1" s="1"/>
  <c r="Q84" i="1"/>
  <c r="U84" i="1" s="1"/>
  <c r="V84" i="1" s="1"/>
  <c r="R153" i="1"/>
  <c r="R14" i="1"/>
  <c r="Q21" i="1"/>
  <c r="U21" i="1" s="1"/>
  <c r="V21" i="1" s="1"/>
  <c r="P24" i="1"/>
  <c r="P36" i="1"/>
  <c r="Q36" i="1" s="1"/>
  <c r="U36" i="1" s="1"/>
  <c r="V36" i="1" s="1"/>
  <c r="Q40" i="1"/>
  <c r="U40" i="1" s="1"/>
  <c r="V40" i="1" s="1"/>
  <c r="R52" i="1"/>
  <c r="P60" i="1"/>
  <c r="Q60" i="1" s="1"/>
  <c r="U60" i="1" s="1"/>
  <c r="V60" i="1" s="1"/>
  <c r="Q64" i="1"/>
  <c r="U64" i="1" s="1"/>
  <c r="R72" i="1"/>
  <c r="P72" i="1"/>
  <c r="Q72" i="1" s="1"/>
  <c r="U72" i="1" s="1"/>
  <c r="V72" i="1" s="1"/>
  <c r="R88" i="1"/>
  <c r="R92" i="1"/>
  <c r="P92" i="1"/>
  <c r="Q92" i="1" s="1"/>
  <c r="U92" i="1" s="1"/>
  <c r="V92" i="1" s="1"/>
  <c r="R101" i="1"/>
  <c r="R105" i="1"/>
  <c r="Q146" i="1"/>
  <c r="U146" i="1" s="1"/>
  <c r="V146" i="1" s="1"/>
  <c r="R186" i="1"/>
  <c r="R239" i="1"/>
  <c r="Q100" i="1"/>
  <c r="U100" i="1" s="1"/>
  <c r="V100" i="1" s="1"/>
  <c r="R131" i="1"/>
  <c r="R150" i="1"/>
  <c r="P150" i="1"/>
  <c r="Q150" i="1" s="1"/>
  <c r="U150" i="1" s="1"/>
  <c r="V150" i="1" s="1"/>
  <c r="Q43" i="1"/>
  <c r="U43" i="1" s="1"/>
  <c r="R100" i="1"/>
  <c r="R104" i="1"/>
  <c r="P131" i="1"/>
  <c r="Q131" i="1" s="1"/>
  <c r="U131" i="1" s="1"/>
  <c r="U200" i="1"/>
  <c r="V200" i="1" s="1"/>
  <c r="P228" i="1"/>
  <c r="Q228" i="1" s="1"/>
  <c r="U228" i="1" s="1"/>
  <c r="V228" i="1" s="1"/>
  <c r="U265" i="1"/>
  <c r="R155" i="1"/>
  <c r="R222" i="1"/>
  <c r="P222" i="1"/>
  <c r="Q222" i="1" s="1"/>
  <c r="U222" i="1" s="1"/>
  <c r="V222" i="1" s="1"/>
  <c r="R37" i="1"/>
  <c r="Q48" i="1"/>
  <c r="U48" i="1" s="1"/>
  <c r="R148" i="1"/>
  <c r="R162" i="1"/>
  <c r="S162" i="1" s="1"/>
  <c r="T162" i="1" s="1"/>
  <c r="P162" i="1"/>
  <c r="Q162" i="1" s="1"/>
  <c r="R232" i="1"/>
  <c r="P232" i="1"/>
  <c r="U10" i="1"/>
  <c r="R19" i="1"/>
  <c r="Q19" i="1"/>
  <c r="U19" i="1" s="1"/>
  <c r="V19" i="1" s="1"/>
  <c r="R48" i="1"/>
  <c r="P52" i="1"/>
  <c r="Q52" i="1" s="1"/>
  <c r="U52" i="1" s="1"/>
  <c r="V52" i="1" s="1"/>
  <c r="Q78" i="1"/>
  <c r="U78" i="1" s="1"/>
  <c r="V78" i="1" s="1"/>
  <c r="M85" i="1"/>
  <c r="R86" i="1"/>
  <c r="Q98" i="1"/>
  <c r="U98" i="1" s="1"/>
  <c r="P118" i="1"/>
  <c r="Q118" i="1" s="1"/>
  <c r="U118" i="1" s="1"/>
  <c r="V118" i="1" s="1"/>
  <c r="R141" i="1"/>
  <c r="R187" i="1"/>
  <c r="R215" i="1"/>
  <c r="R144" i="1"/>
  <c r="S144" i="1" s="1"/>
  <c r="T144" i="1" s="1"/>
  <c r="M2" i="1"/>
  <c r="W2" i="1"/>
  <c r="R137" i="1"/>
  <c r="P155" i="1"/>
  <c r="Q155" i="1" s="1"/>
  <c r="U155" i="1" s="1"/>
  <c r="V155" i="1" s="1"/>
  <c r="R41" i="1"/>
  <c r="R63" i="1"/>
  <c r="Q74" i="1"/>
  <c r="U74" i="1" s="1"/>
  <c r="V74" i="1" s="1"/>
  <c r="R94" i="1"/>
  <c r="P94" i="1"/>
  <c r="Q94" i="1" s="1"/>
  <c r="U94" i="1" s="1"/>
  <c r="R74" i="1"/>
  <c r="R85" i="1"/>
  <c r="Q96" i="1"/>
  <c r="U96" i="1" s="1"/>
  <c r="V96" i="1" s="1"/>
  <c r="R152" i="1"/>
  <c r="R166" i="1"/>
  <c r="P261" i="1"/>
  <c r="R261" i="1"/>
  <c r="Q261" i="1"/>
  <c r="U261" i="1" s="1"/>
  <c r="V261" i="1" s="1"/>
  <c r="R47" i="1"/>
  <c r="R65" i="1"/>
  <c r="R136" i="1"/>
  <c r="R266" i="1"/>
  <c r="M4" i="1"/>
  <c r="R58" i="1"/>
  <c r="R87" i="1"/>
  <c r="R106" i="1"/>
  <c r="R121" i="1"/>
  <c r="R132" i="1"/>
  <c r="P132" i="1"/>
  <c r="Q132" i="1" s="1"/>
  <c r="U132" i="1" s="1"/>
  <c r="V132" i="1" s="1"/>
  <c r="R147" i="1"/>
  <c r="Q154" i="1"/>
  <c r="U154" i="1" s="1"/>
  <c r="Q171" i="1"/>
  <c r="U171" i="1" s="1"/>
  <c r="V171" i="1" s="1"/>
  <c r="P219" i="1"/>
  <c r="Q219" i="1" s="1"/>
  <c r="U219" i="1" s="1"/>
  <c r="V219" i="1" s="1"/>
  <c r="R223" i="1"/>
  <c r="P223" i="1"/>
  <c r="Q223" i="1" s="1"/>
  <c r="U223" i="1" s="1"/>
  <c r="P256" i="1"/>
  <c r="P263" i="1"/>
  <c r="R263" i="1"/>
  <c r="Q164" i="1"/>
  <c r="U164" i="1" s="1"/>
  <c r="V164" i="1" s="1"/>
  <c r="R170" i="1"/>
  <c r="R125" i="1"/>
  <c r="R139" i="1"/>
  <c r="R89" i="1"/>
  <c r="R129" i="1"/>
  <c r="P136" i="1"/>
  <c r="Q136" i="1" s="1"/>
  <c r="U136" i="1" s="1"/>
  <c r="V136" i="1" s="1"/>
  <c r="R143" i="1"/>
  <c r="P159" i="1"/>
  <c r="Q159" i="1" s="1"/>
  <c r="U159" i="1" s="1"/>
  <c r="Q168" i="1"/>
  <c r="U168" i="1" s="1"/>
  <c r="V168" i="1" s="1"/>
  <c r="P181" i="1"/>
  <c r="Q181" i="1" s="1"/>
  <c r="U181" i="1" s="1"/>
  <c r="V181" i="1" s="1"/>
  <c r="P194" i="1"/>
  <c r="Q194" i="1" s="1"/>
  <c r="U194" i="1" s="1"/>
  <c r="V194" i="1" s="1"/>
  <c r="P207" i="1"/>
  <c r="Q207" i="1" s="1"/>
  <c r="U207" i="1" s="1"/>
  <c r="V207" i="1" s="1"/>
  <c r="P264" i="1"/>
  <c r="P143" i="1"/>
  <c r="Q143" i="1" s="1"/>
  <c r="U143" i="1" s="1"/>
  <c r="V143" i="1" s="1"/>
  <c r="P151" i="1"/>
  <c r="Q151" i="1" s="1"/>
  <c r="U151" i="1" s="1"/>
  <c r="V151" i="1" s="1"/>
  <c r="R168" i="1"/>
  <c r="R90" i="1"/>
  <c r="R97" i="1"/>
  <c r="P244" i="1"/>
  <c r="R267" i="1"/>
  <c r="O270" i="1"/>
  <c r="O268" i="1"/>
  <c r="P269" i="1"/>
  <c r="Q270" i="1"/>
  <c r="P268" i="1"/>
  <c r="Q269" i="1"/>
  <c r="R270" i="1"/>
  <c r="Q268" i="1"/>
  <c r="R269" i="1"/>
  <c r="S270" i="1"/>
  <c r="T270" i="1" s="1"/>
  <c r="Q267" i="1"/>
  <c r="R268" i="1"/>
  <c r="S269" i="1"/>
  <c r="T269" i="1" s="1"/>
  <c r="Q266" i="1"/>
  <c r="S268" i="1"/>
  <c r="T268" i="1" s="1"/>
  <c r="P242" i="1"/>
  <c r="P246" i="1"/>
  <c r="P250" i="1"/>
  <c r="P254" i="1"/>
  <c r="P258" i="1"/>
  <c r="P262" i="1"/>
  <c r="Q242" i="1"/>
  <c r="U242" i="1" s="1"/>
  <c r="Q246" i="1"/>
  <c r="U246" i="1" s="1"/>
  <c r="V246" i="1" s="1"/>
  <c r="Q250" i="1"/>
  <c r="U250" i="1" s="1"/>
  <c r="Q254" i="1"/>
  <c r="U254" i="1" s="1"/>
  <c r="Q258" i="1"/>
  <c r="U258" i="1" s="1"/>
  <c r="V258" i="1" s="1"/>
  <c r="Q262" i="1"/>
  <c r="U262" i="1" s="1"/>
  <c r="V262" i="1" s="1"/>
  <c r="P265" i="1"/>
  <c r="Q240" i="1"/>
  <c r="U240" i="1" s="1"/>
  <c r="V240" i="1" s="1"/>
  <c r="Q244" i="1"/>
  <c r="U244" i="1" s="1"/>
  <c r="V244" i="1" s="1"/>
  <c r="Q248" i="1"/>
  <c r="U248" i="1" s="1"/>
  <c r="Q252" i="1"/>
  <c r="U252" i="1" s="1"/>
  <c r="V252" i="1" s="1"/>
  <c r="Q256" i="1"/>
  <c r="U256" i="1" s="1"/>
  <c r="V256" i="1" s="1"/>
  <c r="Q260" i="1"/>
  <c r="U260" i="1" s="1"/>
  <c r="V260" i="1" s="1"/>
  <c r="Q264" i="1"/>
  <c r="U264" i="1" s="1"/>
  <c r="V264" i="1" s="1"/>
  <c r="R236" i="1"/>
  <c r="P231" i="1"/>
  <c r="P235" i="1"/>
  <c r="P238" i="1"/>
  <c r="P237" i="1"/>
  <c r="P185" i="1"/>
  <c r="Q185" i="1" s="1"/>
  <c r="U185" i="1" s="1"/>
  <c r="R195" i="1"/>
  <c r="S195" i="1" s="1"/>
  <c r="T195" i="1" s="1"/>
  <c r="U195" i="1" s="1"/>
  <c r="P198" i="1"/>
  <c r="Q198" i="1" s="1"/>
  <c r="U198" i="1" s="1"/>
  <c r="V198" i="1" s="1"/>
  <c r="R208" i="1"/>
  <c r="P214" i="1"/>
  <c r="Q214" i="1" s="1"/>
  <c r="U214" i="1" s="1"/>
  <c r="V214" i="1" s="1"/>
  <c r="R221" i="1"/>
  <c r="P227" i="1"/>
  <c r="Q227" i="1" s="1"/>
  <c r="U227" i="1" s="1"/>
  <c r="P178" i="1"/>
  <c r="Q178" i="1" s="1"/>
  <c r="U178" i="1" s="1"/>
  <c r="P191" i="1"/>
  <c r="Q191" i="1" s="1"/>
  <c r="U191" i="1" s="1"/>
  <c r="V191" i="1" s="1"/>
  <c r="P204" i="1"/>
  <c r="Q204" i="1" s="1"/>
  <c r="U204" i="1" s="1"/>
  <c r="P217" i="1"/>
  <c r="Q217" i="1" s="1"/>
  <c r="U217" i="1" s="1"/>
  <c r="V217" i="1" s="1"/>
  <c r="P184" i="1"/>
  <c r="Q184" i="1" s="1"/>
  <c r="U184" i="1" s="1"/>
  <c r="V184" i="1" s="1"/>
  <c r="P197" i="1"/>
  <c r="Q197" i="1" s="1"/>
  <c r="U197" i="1" s="1"/>
  <c r="V197" i="1" s="1"/>
  <c r="P213" i="1"/>
  <c r="Q213" i="1" s="1"/>
  <c r="U213" i="1" s="1"/>
  <c r="V213" i="1" s="1"/>
  <c r="P226" i="1"/>
  <c r="Q226" i="1" s="1"/>
  <c r="U226" i="1" s="1"/>
  <c r="V226" i="1" s="1"/>
  <c r="P180" i="1"/>
  <c r="Q180" i="1" s="1"/>
  <c r="U180" i="1" s="1"/>
  <c r="V180" i="1" s="1"/>
  <c r="P209" i="1"/>
  <c r="Q209" i="1" s="1"/>
  <c r="U209" i="1" s="1"/>
  <c r="P183" i="1"/>
  <c r="Q183" i="1" s="1"/>
  <c r="U183" i="1" s="1"/>
  <c r="V183" i="1" s="1"/>
  <c r="P196" i="1"/>
  <c r="Q196" i="1" s="1"/>
  <c r="U196" i="1" s="1"/>
  <c r="V196" i="1" s="1"/>
  <c r="P212" i="1"/>
  <c r="Q212" i="1" s="1"/>
  <c r="U212" i="1" s="1"/>
  <c r="V212" i="1" s="1"/>
  <c r="P225" i="1"/>
  <c r="Q225" i="1" s="1"/>
  <c r="U225" i="1" s="1"/>
  <c r="P176" i="1"/>
  <c r="Q176" i="1" s="1"/>
  <c r="U176" i="1" s="1"/>
  <c r="P189" i="1"/>
  <c r="Q189" i="1" s="1"/>
  <c r="U189" i="1" s="1"/>
  <c r="P202" i="1"/>
  <c r="Q202" i="1" s="1"/>
  <c r="U202" i="1" s="1"/>
  <c r="P163" i="1"/>
  <c r="Q163" i="1" s="1"/>
  <c r="U163" i="1" s="1"/>
  <c r="P166" i="1"/>
  <c r="Q166" i="1" s="1"/>
  <c r="U166" i="1" s="1"/>
  <c r="V166" i="1" s="1"/>
  <c r="P170" i="1"/>
  <c r="Q170" i="1" s="1"/>
  <c r="U170" i="1" s="1"/>
  <c r="V170" i="1" s="1"/>
  <c r="P145" i="1"/>
  <c r="Q145" i="1" s="1"/>
  <c r="U145" i="1" s="1"/>
  <c r="V145" i="1" s="1"/>
  <c r="P149" i="1"/>
  <c r="Q149" i="1" s="1"/>
  <c r="U149" i="1" s="1"/>
  <c r="V149" i="1" s="1"/>
  <c r="P153" i="1"/>
  <c r="Q153" i="1" s="1"/>
  <c r="U153" i="1" s="1"/>
  <c r="V153" i="1" s="1"/>
  <c r="P157" i="1"/>
  <c r="Q157" i="1" s="1"/>
  <c r="U157" i="1" s="1"/>
  <c r="P161" i="1"/>
  <c r="Q161" i="1" s="1"/>
  <c r="U161" i="1" s="1"/>
  <c r="P169" i="1"/>
  <c r="Q169" i="1" s="1"/>
  <c r="U169" i="1" s="1"/>
  <c r="P173" i="1"/>
  <c r="Q173" i="1" s="1"/>
  <c r="P144" i="1"/>
  <c r="Q144" i="1" s="1"/>
  <c r="P148" i="1"/>
  <c r="Q148" i="1" s="1"/>
  <c r="U148" i="1" s="1"/>
  <c r="V148" i="1" s="1"/>
  <c r="P152" i="1"/>
  <c r="Q152" i="1" s="1"/>
  <c r="U152" i="1" s="1"/>
  <c r="P156" i="1"/>
  <c r="Q156" i="1" s="1"/>
  <c r="U156" i="1" s="1"/>
  <c r="V156" i="1" s="1"/>
  <c r="P160" i="1"/>
  <c r="Q160" i="1" s="1"/>
  <c r="U160" i="1" s="1"/>
  <c r="R55" i="1"/>
  <c r="R49" i="1"/>
  <c r="P49" i="1"/>
  <c r="Q49" i="1" s="1"/>
  <c r="U49" i="1" s="1"/>
  <c r="V49" i="1" s="1"/>
  <c r="R33" i="1"/>
  <c r="P33" i="1"/>
  <c r="Q33" i="1" s="1"/>
  <c r="U33" i="1" s="1"/>
  <c r="R39" i="1"/>
  <c r="P39" i="1"/>
  <c r="Q39" i="1" s="1"/>
  <c r="U39" i="1" s="1"/>
  <c r="V39" i="1" s="1"/>
  <c r="Q99" i="1"/>
  <c r="U99" i="1" s="1"/>
  <c r="V99" i="1" s="1"/>
  <c r="Q115" i="1"/>
  <c r="U115" i="1" s="1"/>
  <c r="V115" i="1" s="1"/>
  <c r="R35" i="1"/>
  <c r="P41" i="1"/>
  <c r="Q41" i="1" s="1"/>
  <c r="U41" i="1" s="1"/>
  <c r="R51" i="1"/>
  <c r="P57" i="1"/>
  <c r="Q57" i="1" s="1"/>
  <c r="U57" i="1" s="1"/>
  <c r="V57" i="1" s="1"/>
  <c r="R67" i="1"/>
  <c r="P73" i="1"/>
  <c r="Q73" i="1" s="1"/>
  <c r="U73" i="1" s="1"/>
  <c r="R83" i="1"/>
  <c r="P89" i="1"/>
  <c r="Q89" i="1" s="1"/>
  <c r="U89" i="1" s="1"/>
  <c r="V89" i="1" s="1"/>
  <c r="R99" i="1"/>
  <c r="P105" i="1"/>
  <c r="Q105" i="1" s="1"/>
  <c r="U105" i="1" s="1"/>
  <c r="R115" i="1"/>
  <c r="P121" i="1"/>
  <c r="Q121" i="1" s="1"/>
  <c r="U121" i="1" s="1"/>
  <c r="V121" i="1" s="1"/>
  <c r="P137" i="1"/>
  <c r="Q137" i="1" s="1"/>
  <c r="U137" i="1" s="1"/>
  <c r="Q83" i="1"/>
  <c r="U83" i="1" s="1"/>
  <c r="P31" i="1"/>
  <c r="Q31" i="1" s="1"/>
  <c r="U31" i="1" s="1"/>
  <c r="V31" i="1" s="1"/>
  <c r="P47" i="1"/>
  <c r="Q47" i="1" s="1"/>
  <c r="U47" i="1" s="1"/>
  <c r="V47" i="1" s="1"/>
  <c r="P63" i="1"/>
  <c r="Q63" i="1" s="1"/>
  <c r="U63" i="1" s="1"/>
  <c r="V63" i="1" s="1"/>
  <c r="P79" i="1"/>
  <c r="Q79" i="1" s="1"/>
  <c r="U79" i="1" s="1"/>
  <c r="V79" i="1" s="1"/>
  <c r="P95" i="1"/>
  <c r="Q95" i="1" s="1"/>
  <c r="U95" i="1" s="1"/>
  <c r="P111" i="1"/>
  <c r="Q111" i="1" s="1"/>
  <c r="U111" i="1" s="1"/>
  <c r="P127" i="1"/>
  <c r="Q127" i="1" s="1"/>
  <c r="U127" i="1" s="1"/>
  <c r="Q51" i="1"/>
  <c r="U51" i="1" s="1"/>
  <c r="Q67" i="1"/>
  <c r="U67" i="1" s="1"/>
  <c r="V67" i="1" s="1"/>
  <c r="P37" i="1"/>
  <c r="Q37" i="1" s="1"/>
  <c r="U37" i="1" s="1"/>
  <c r="V37" i="1" s="1"/>
  <c r="P53" i="1"/>
  <c r="Q53" i="1" s="1"/>
  <c r="U53" i="1" s="1"/>
  <c r="V53" i="1" s="1"/>
  <c r="P69" i="1"/>
  <c r="Q69" i="1" s="1"/>
  <c r="U69" i="1" s="1"/>
  <c r="V69" i="1" s="1"/>
  <c r="P85" i="1"/>
  <c r="Q85" i="1" s="1"/>
  <c r="U85" i="1" s="1"/>
  <c r="V85" i="1" s="1"/>
  <c r="P101" i="1"/>
  <c r="Q101" i="1" s="1"/>
  <c r="U101" i="1" s="1"/>
  <c r="V101" i="1" s="1"/>
  <c r="P117" i="1"/>
  <c r="Q117" i="1" s="1"/>
  <c r="U117" i="1" s="1"/>
  <c r="V117" i="1" s="1"/>
  <c r="P133" i="1"/>
  <c r="Q133" i="1" s="1"/>
  <c r="U133" i="1" s="1"/>
  <c r="V133" i="1" s="1"/>
  <c r="Q35" i="1"/>
  <c r="U35" i="1" s="1"/>
  <c r="V35" i="1" s="1"/>
  <c r="R34" i="1"/>
  <c r="R82" i="1"/>
  <c r="R98" i="1"/>
  <c r="R114" i="1"/>
  <c r="P123" i="1"/>
  <c r="Q123" i="1" s="1"/>
  <c r="U123" i="1" s="1"/>
  <c r="P139" i="1"/>
  <c r="Q139" i="1" s="1"/>
  <c r="U139" i="1" s="1"/>
  <c r="P65" i="1"/>
  <c r="Q65" i="1" s="1"/>
  <c r="U65" i="1" s="1"/>
  <c r="P81" i="1"/>
  <c r="Q81" i="1" s="1"/>
  <c r="U81" i="1" s="1"/>
  <c r="V81" i="1" s="1"/>
  <c r="P97" i="1"/>
  <c r="Q97" i="1" s="1"/>
  <c r="U97" i="1" s="1"/>
  <c r="V97" i="1" s="1"/>
  <c r="P113" i="1"/>
  <c r="Q113" i="1" s="1"/>
  <c r="U113" i="1" s="1"/>
  <c r="P129" i="1"/>
  <c r="Q129" i="1" s="1"/>
  <c r="U129" i="1" s="1"/>
  <c r="V129" i="1" s="1"/>
  <c r="P55" i="1"/>
  <c r="Q55" i="1" s="1"/>
  <c r="U55" i="1" s="1"/>
  <c r="V55" i="1" s="1"/>
  <c r="P71" i="1"/>
  <c r="Q71" i="1" s="1"/>
  <c r="U71" i="1" s="1"/>
  <c r="V71" i="1" s="1"/>
  <c r="P87" i="1"/>
  <c r="Q87" i="1" s="1"/>
  <c r="U87" i="1" s="1"/>
  <c r="V87" i="1" s="1"/>
  <c r="P103" i="1"/>
  <c r="Q103" i="1" s="1"/>
  <c r="U103" i="1" s="1"/>
  <c r="V103" i="1" s="1"/>
  <c r="P119" i="1"/>
  <c r="Q119" i="1" s="1"/>
  <c r="U119" i="1" s="1"/>
  <c r="V119" i="1" s="1"/>
  <c r="P135" i="1"/>
  <c r="Q135" i="1" s="1"/>
  <c r="U135" i="1" s="1"/>
  <c r="V135" i="1" s="1"/>
  <c r="P45" i="1"/>
  <c r="Q45" i="1" s="1"/>
  <c r="U45" i="1" s="1"/>
  <c r="V45" i="1" s="1"/>
  <c r="P77" i="1"/>
  <c r="Q77" i="1" s="1"/>
  <c r="U77" i="1" s="1"/>
  <c r="P93" i="1"/>
  <c r="Q93" i="1" s="1"/>
  <c r="U93" i="1" s="1"/>
  <c r="P109" i="1"/>
  <c r="Q109" i="1" s="1"/>
  <c r="U109" i="1" s="1"/>
  <c r="P125" i="1"/>
  <c r="Q125" i="1" s="1"/>
  <c r="U125" i="1" s="1"/>
  <c r="V125" i="1" s="1"/>
  <c r="P141" i="1"/>
  <c r="Q141" i="1" s="1"/>
  <c r="U141" i="1" s="1"/>
  <c r="P61" i="1"/>
  <c r="Q61" i="1" s="1"/>
  <c r="U61" i="1" s="1"/>
  <c r="W21" i="1"/>
  <c r="Q3" i="1"/>
  <c r="U3" i="1" s="1"/>
  <c r="V3" i="1" s="1"/>
  <c r="Q7" i="1"/>
  <c r="U7" i="1" s="1"/>
  <c r="V7" i="1" s="1"/>
  <c r="P11" i="1"/>
  <c r="P15" i="1"/>
  <c r="Q24" i="1"/>
  <c r="U24" i="1" s="1"/>
  <c r="V24" i="1" s="1"/>
  <c r="Q28" i="1"/>
  <c r="U28" i="1" s="1"/>
  <c r="V28" i="1" s="1"/>
  <c r="R3" i="1"/>
  <c r="R7" i="1"/>
  <c r="Q11" i="1"/>
  <c r="U11" i="1" s="1"/>
  <c r="Q15" i="1"/>
  <c r="U15" i="1" s="1"/>
  <c r="P19" i="1"/>
  <c r="W16" i="1"/>
  <c r="W12" i="1"/>
  <c r="P6" i="1"/>
  <c r="W20" i="1"/>
  <c r="P27" i="1"/>
  <c r="Q2" i="1"/>
  <c r="U2" i="1" s="1"/>
  <c r="Q6" i="1"/>
  <c r="U6" i="1" s="1"/>
  <c r="V6" i="1" s="1"/>
  <c r="P10" i="1"/>
  <c r="P14" i="1"/>
  <c r="P18" i="1"/>
  <c r="Q27" i="1"/>
  <c r="U27" i="1" s="1"/>
  <c r="V27" i="1" s="1"/>
  <c r="P2" i="1"/>
  <c r="M22" i="1"/>
  <c r="W3" i="1"/>
  <c r="M5" i="1"/>
  <c r="W7" i="1"/>
  <c r="W24" i="1"/>
  <c r="M26" i="1"/>
  <c r="W28" i="1"/>
  <c r="M30" i="1"/>
  <c r="P5" i="1"/>
  <c r="P26" i="1"/>
  <c r="P30" i="1"/>
  <c r="P8" i="1"/>
  <c r="P29" i="1"/>
  <c r="Q4" i="1"/>
  <c r="U4" i="1" s="1"/>
  <c r="V4" i="1" s="1"/>
  <c r="Q8" i="1"/>
  <c r="U8" i="1" s="1"/>
  <c r="V8" i="1" s="1"/>
  <c r="P12" i="1"/>
  <c r="P16" i="1"/>
  <c r="Q25" i="1"/>
  <c r="U25" i="1" s="1"/>
  <c r="V25" i="1" s="1"/>
  <c r="Q29" i="1"/>
  <c r="U29" i="1" s="1"/>
  <c r="V29" i="1" s="1"/>
  <c r="P4" i="1"/>
  <c r="P25" i="1"/>
  <c r="U276" i="1" l="1"/>
  <c r="V276" i="1" s="1"/>
  <c r="U278" i="1"/>
  <c r="V278" i="1" s="1"/>
  <c r="U283" i="1"/>
  <c r="V283" i="1" s="1"/>
  <c r="U272" i="1"/>
  <c r="U279" i="1"/>
  <c r="V279" i="1" s="1"/>
  <c r="X281" i="1"/>
  <c r="Y281" i="1" s="1"/>
  <c r="X182" i="1"/>
  <c r="Y182" i="1" s="1"/>
  <c r="U282" i="1"/>
  <c r="V282" i="1" s="1"/>
  <c r="X34" i="1"/>
  <c r="Y34" i="1" s="1"/>
  <c r="V58" i="1"/>
  <c r="U271" i="1"/>
  <c r="V271" i="1" s="1"/>
  <c r="X275" i="1"/>
  <c r="Y275" i="1" s="1"/>
  <c r="X280" i="1"/>
  <c r="Y280" i="1" s="1"/>
  <c r="X80" i="1"/>
  <c r="Y80" i="1" s="1"/>
  <c r="X206" i="1"/>
  <c r="Y206" i="1" s="1"/>
  <c r="V236" i="1"/>
  <c r="X210" i="1"/>
  <c r="Y210" i="1" s="1"/>
  <c r="X177" i="1"/>
  <c r="Y177" i="1" s="1"/>
  <c r="V26" i="1"/>
  <c r="X230" i="1"/>
  <c r="Y230" i="1" s="1"/>
  <c r="V175" i="1"/>
  <c r="X82" i="1"/>
  <c r="Y82" i="1" s="1"/>
  <c r="X237" i="1"/>
  <c r="Y237" i="1" s="1"/>
  <c r="V172" i="1"/>
  <c r="X38" i="1"/>
  <c r="Y38" i="1" s="1"/>
  <c r="X234" i="1"/>
  <c r="Y234" i="1" s="1"/>
  <c r="X233" i="1"/>
  <c r="Y233" i="1" s="1"/>
  <c r="X278" i="1"/>
  <c r="Y278" i="1" s="1"/>
  <c r="X276" i="1"/>
  <c r="Y276" i="1" s="1"/>
  <c r="X255" i="1"/>
  <c r="Y255" i="1" s="1"/>
  <c r="X279" i="1"/>
  <c r="Y279" i="1" s="1"/>
  <c r="X21" i="1"/>
  <c r="Y21" i="1" s="1"/>
  <c r="X47" i="1"/>
  <c r="Y47" i="1" s="1"/>
  <c r="X238" i="1"/>
  <c r="Y238" i="1" s="1"/>
  <c r="X114" i="1"/>
  <c r="Y114" i="1" s="1"/>
  <c r="X171" i="1"/>
  <c r="Y171" i="1" s="1"/>
  <c r="X100" i="1"/>
  <c r="Y100" i="1" s="1"/>
  <c r="X106" i="1"/>
  <c r="Y106" i="1" s="1"/>
  <c r="X50" i="1"/>
  <c r="Y50" i="1" s="1"/>
  <c r="V221" i="1"/>
  <c r="X132" i="1"/>
  <c r="Y132" i="1" s="1"/>
  <c r="X200" i="1"/>
  <c r="Y200" i="1" s="1"/>
  <c r="X36" i="1"/>
  <c r="Y36" i="1" s="1"/>
  <c r="X282" i="1"/>
  <c r="Y282" i="1" s="1"/>
  <c r="X273" i="1"/>
  <c r="Y273" i="1" s="1"/>
  <c r="X147" i="1"/>
  <c r="Y147" i="1" s="1"/>
  <c r="X158" i="1"/>
  <c r="Y158" i="1" s="1"/>
  <c r="X274" i="1"/>
  <c r="Y274" i="1" s="1"/>
  <c r="U173" i="1"/>
  <c r="X173" i="1" s="1"/>
  <c r="Y173" i="1" s="1"/>
  <c r="X174" i="1"/>
  <c r="Y174" i="1" s="1"/>
  <c r="X199" i="1"/>
  <c r="Y199" i="1" s="1"/>
  <c r="X126" i="1"/>
  <c r="Y126" i="1" s="1"/>
  <c r="X231" i="1"/>
  <c r="Y231" i="1" s="1"/>
  <c r="X8" i="1"/>
  <c r="Y8" i="1" s="1"/>
  <c r="X18" i="1"/>
  <c r="Y18" i="1" s="1"/>
  <c r="X201" i="1"/>
  <c r="Y201" i="1" s="1"/>
  <c r="V120" i="1"/>
  <c r="X232" i="1"/>
  <c r="Y232" i="1" s="1"/>
  <c r="X188" i="1"/>
  <c r="Y188" i="1" s="1"/>
  <c r="X122" i="1"/>
  <c r="Y122" i="1" s="1"/>
  <c r="X68" i="1"/>
  <c r="Y68" i="1" s="1"/>
  <c r="X191" i="1"/>
  <c r="Y191" i="1" s="1"/>
  <c r="X46" i="1"/>
  <c r="Y46" i="1" s="1"/>
  <c r="X284" i="1"/>
  <c r="Y284" i="1" s="1"/>
  <c r="V253" i="1"/>
  <c r="X253" i="1"/>
  <c r="Y253" i="1" s="1"/>
  <c r="X140" i="1"/>
  <c r="Y140" i="1" s="1"/>
  <c r="X215" i="1"/>
  <c r="Y215" i="1" s="1"/>
  <c r="X247" i="1"/>
  <c r="Y247" i="1" s="1"/>
  <c r="X211" i="1"/>
  <c r="Y211" i="1" s="1"/>
  <c r="X277" i="1"/>
  <c r="Y277" i="1" s="1"/>
  <c r="X244" i="1"/>
  <c r="Y244" i="1" s="1"/>
  <c r="X92" i="1"/>
  <c r="Y92" i="1" s="1"/>
  <c r="X70" i="1"/>
  <c r="Y70" i="1" s="1"/>
  <c r="X86" i="1"/>
  <c r="Y86" i="1" s="1"/>
  <c r="X187" i="1"/>
  <c r="Y187" i="1" s="1"/>
  <c r="X9" i="1"/>
  <c r="Y9" i="1" s="1"/>
  <c r="X37" i="1"/>
  <c r="Y37" i="1" s="1"/>
  <c r="V205" i="1"/>
  <c r="X45" i="1"/>
  <c r="Y45" i="1" s="1"/>
  <c r="X125" i="1"/>
  <c r="Y125" i="1" s="1"/>
  <c r="X146" i="1"/>
  <c r="Y146" i="1" s="1"/>
  <c r="X203" i="1"/>
  <c r="Y203" i="1" s="1"/>
  <c r="U267" i="1"/>
  <c r="X267" i="1" s="1"/>
  <c r="Y267" i="1" s="1"/>
  <c r="X243" i="1"/>
  <c r="Y243" i="1" s="1"/>
  <c r="X49" i="1"/>
  <c r="Y49" i="1" s="1"/>
  <c r="X110" i="1"/>
  <c r="Y110" i="1" s="1"/>
  <c r="X104" i="1"/>
  <c r="Y104" i="1" s="1"/>
  <c r="U268" i="1"/>
  <c r="V268" i="1" s="1"/>
  <c r="U269" i="1"/>
  <c r="V269" i="1" s="1"/>
  <c r="X263" i="1"/>
  <c r="Y263" i="1" s="1"/>
  <c r="X5" i="1"/>
  <c r="Y5" i="1" s="1"/>
  <c r="V241" i="1"/>
  <c r="X241" i="1"/>
  <c r="Y241" i="1" s="1"/>
  <c r="V216" i="1"/>
  <c r="X216" i="1"/>
  <c r="Y216" i="1" s="1"/>
  <c r="X235" i="1"/>
  <c r="Y235" i="1" s="1"/>
  <c r="V90" i="1"/>
  <c r="X90" i="1"/>
  <c r="Y90" i="1" s="1"/>
  <c r="X30" i="1"/>
  <c r="Y30" i="1" s="1"/>
  <c r="X190" i="1"/>
  <c r="Y190" i="1" s="1"/>
  <c r="X155" i="1"/>
  <c r="Y155" i="1" s="1"/>
  <c r="X259" i="1"/>
  <c r="Y259" i="1" s="1"/>
  <c r="X194" i="1"/>
  <c r="Y194" i="1" s="1"/>
  <c r="X20" i="1"/>
  <c r="Y20" i="1" s="1"/>
  <c r="X258" i="1"/>
  <c r="Y258" i="1" s="1"/>
  <c r="X4" i="1"/>
  <c r="Y4" i="1" s="1"/>
  <c r="X118" i="1"/>
  <c r="Y118" i="1" s="1"/>
  <c r="X112" i="1"/>
  <c r="Y112" i="1" s="1"/>
  <c r="X138" i="1"/>
  <c r="Y138" i="1" s="1"/>
  <c r="X196" i="1"/>
  <c r="Y196" i="1" s="1"/>
  <c r="X44" i="1"/>
  <c r="Y44" i="1" s="1"/>
  <c r="X25" i="1"/>
  <c r="Y25" i="1" s="1"/>
  <c r="X102" i="1"/>
  <c r="Y102" i="1" s="1"/>
  <c r="X88" i="1"/>
  <c r="Y88" i="1" s="1"/>
  <c r="X229" i="1"/>
  <c r="Y229" i="1" s="1"/>
  <c r="U270" i="1"/>
  <c r="X270" i="1" s="1"/>
  <c r="Y270" i="1" s="1"/>
  <c r="X207" i="1"/>
  <c r="Y207" i="1" s="1"/>
  <c r="X108" i="1"/>
  <c r="Y108" i="1" s="1"/>
  <c r="V108" i="1"/>
  <c r="X96" i="1"/>
  <c r="Y96" i="1" s="1"/>
  <c r="U266" i="1"/>
  <c r="V266" i="1" s="1"/>
  <c r="U162" i="1"/>
  <c r="V162" i="1" s="1"/>
  <c r="X134" i="1"/>
  <c r="Y134" i="1" s="1"/>
  <c r="V249" i="1"/>
  <c r="X101" i="1"/>
  <c r="Y101" i="1" s="1"/>
  <c r="V218" i="1"/>
  <c r="X218" i="1"/>
  <c r="Y218" i="1" s="1"/>
  <c r="X135" i="1"/>
  <c r="Y135" i="1" s="1"/>
  <c r="X283" i="1"/>
  <c r="Y283" i="1" s="1"/>
  <c r="X198" i="1"/>
  <c r="Y198" i="1" s="1"/>
  <c r="X29" i="1"/>
  <c r="Y29" i="1" s="1"/>
  <c r="X79" i="1"/>
  <c r="Y79" i="1" s="1"/>
  <c r="X151" i="1"/>
  <c r="Y151" i="1" s="1"/>
  <c r="X168" i="1"/>
  <c r="Y168" i="1" s="1"/>
  <c r="X166" i="1"/>
  <c r="Y166" i="1" s="1"/>
  <c r="X164" i="1"/>
  <c r="Y164" i="1" s="1"/>
  <c r="X32" i="1"/>
  <c r="Y32" i="1" s="1"/>
  <c r="X262" i="1"/>
  <c r="Y262" i="1" s="1"/>
  <c r="X12" i="1"/>
  <c r="Y12" i="1" s="1"/>
  <c r="X252" i="1"/>
  <c r="Y252" i="1" s="1"/>
  <c r="X183" i="1"/>
  <c r="Y183" i="1" s="1"/>
  <c r="X142" i="1"/>
  <c r="Y142" i="1" s="1"/>
  <c r="X53" i="1"/>
  <c r="Y53" i="1" s="1"/>
  <c r="X56" i="1"/>
  <c r="Y56" i="1" s="1"/>
  <c r="X16" i="1"/>
  <c r="Y16" i="1" s="1"/>
  <c r="V131" i="1"/>
  <c r="X131" i="1"/>
  <c r="Y131" i="1" s="1"/>
  <c r="X272" i="1"/>
  <c r="Y272" i="1" s="1"/>
  <c r="V272" i="1"/>
  <c r="V91" i="1"/>
  <c r="X91" i="1"/>
  <c r="Y91" i="1" s="1"/>
  <c r="X71" i="1"/>
  <c r="Y71" i="1" s="1"/>
  <c r="X150" i="1"/>
  <c r="Y150" i="1" s="1"/>
  <c r="X60" i="1"/>
  <c r="Y60" i="1" s="1"/>
  <c r="X81" i="1"/>
  <c r="Y81" i="1" s="1"/>
  <c r="X220" i="1"/>
  <c r="Y220" i="1" s="1"/>
  <c r="X103" i="1"/>
  <c r="Y103" i="1" s="1"/>
  <c r="V137" i="1"/>
  <c r="X137" i="1"/>
  <c r="Y137" i="1" s="1"/>
  <c r="V242" i="1"/>
  <c r="X242" i="1"/>
  <c r="Y242" i="1" s="1"/>
  <c r="X76" i="1"/>
  <c r="Y76" i="1" s="1"/>
  <c r="V76" i="1"/>
  <c r="X33" i="1"/>
  <c r="Y33" i="1" s="1"/>
  <c r="V33" i="1"/>
  <c r="X133" i="1"/>
  <c r="Y133" i="1" s="1"/>
  <c r="V186" i="1"/>
  <c r="X186" i="1"/>
  <c r="Y186" i="1" s="1"/>
  <c r="X217" i="1"/>
  <c r="Y217" i="1" s="1"/>
  <c r="V192" i="1"/>
  <c r="X192" i="1"/>
  <c r="Y192" i="1" s="1"/>
  <c r="X2" i="1"/>
  <c r="Y2" i="1" s="1"/>
  <c r="V2" i="1"/>
  <c r="X113" i="1"/>
  <c r="Y113" i="1" s="1"/>
  <c r="V113" i="1"/>
  <c r="X14" i="1"/>
  <c r="Y14" i="1" s="1"/>
  <c r="V14" i="1"/>
  <c r="X35" i="1"/>
  <c r="Y35" i="1" s="1"/>
  <c r="X69" i="1"/>
  <c r="Y69" i="1" s="1"/>
  <c r="V224" i="1"/>
  <c r="X224" i="1"/>
  <c r="Y224" i="1" s="1"/>
  <c r="X226" i="1"/>
  <c r="Y226" i="1" s="1"/>
  <c r="X31" i="1"/>
  <c r="Y31" i="1" s="1"/>
  <c r="V130" i="1"/>
  <c r="X130" i="1"/>
  <c r="Y130" i="1" s="1"/>
  <c r="X219" i="1"/>
  <c r="Y219" i="1" s="1"/>
  <c r="X116" i="1"/>
  <c r="Y116" i="1" s="1"/>
  <c r="V202" i="1"/>
  <c r="X202" i="1"/>
  <c r="Y202" i="1" s="1"/>
  <c r="V178" i="1"/>
  <c r="X178" i="1"/>
  <c r="Y178" i="1" s="1"/>
  <c r="X197" i="1"/>
  <c r="Y197" i="1" s="1"/>
  <c r="X6" i="1"/>
  <c r="Y6" i="1" s="1"/>
  <c r="V179" i="1"/>
  <c r="X179" i="1"/>
  <c r="Y179" i="1" s="1"/>
  <c r="X107" i="1"/>
  <c r="Y107" i="1" s="1"/>
  <c r="X65" i="1"/>
  <c r="Y65" i="1" s="1"/>
  <c r="V65" i="1"/>
  <c r="X73" i="1"/>
  <c r="Y73" i="1" s="1"/>
  <c r="V73" i="1"/>
  <c r="V189" i="1"/>
  <c r="X189" i="1"/>
  <c r="Y189" i="1" s="1"/>
  <c r="X248" i="1"/>
  <c r="Y248" i="1" s="1"/>
  <c r="V248" i="1"/>
  <c r="X264" i="1"/>
  <c r="Y264" i="1" s="1"/>
  <c r="X124" i="1"/>
  <c r="Y124" i="1" s="1"/>
  <c r="X127" i="1"/>
  <c r="Y127" i="1" s="1"/>
  <c r="V127" i="1"/>
  <c r="X145" i="1"/>
  <c r="Y145" i="1" s="1"/>
  <c r="X257" i="1"/>
  <c r="Y257" i="1" s="1"/>
  <c r="U165" i="1"/>
  <c r="X24" i="1"/>
  <c r="Y24" i="1" s="1"/>
  <c r="X109" i="1"/>
  <c r="Y109" i="1" s="1"/>
  <c r="V109" i="1"/>
  <c r="X111" i="1"/>
  <c r="Y111" i="1" s="1"/>
  <c r="V111" i="1"/>
  <c r="V152" i="1"/>
  <c r="X152" i="1"/>
  <c r="Y152" i="1" s="1"/>
  <c r="X121" i="1"/>
  <c r="Y121" i="1" s="1"/>
  <c r="X78" i="1"/>
  <c r="Y78" i="1" s="1"/>
  <c r="X95" i="1"/>
  <c r="Y95" i="1" s="1"/>
  <c r="V95" i="1"/>
  <c r="V98" i="1"/>
  <c r="X98" i="1"/>
  <c r="Y98" i="1" s="1"/>
  <c r="X99" i="1"/>
  <c r="Y99" i="1" s="1"/>
  <c r="X77" i="1"/>
  <c r="Y77" i="1" s="1"/>
  <c r="V77" i="1"/>
  <c r="X41" i="1"/>
  <c r="Y41" i="1" s="1"/>
  <c r="V41" i="1"/>
  <c r="X159" i="1"/>
  <c r="Y159" i="1" s="1"/>
  <c r="V159" i="1"/>
  <c r="X128" i="1"/>
  <c r="Y128" i="1" s="1"/>
  <c r="X48" i="1"/>
  <c r="Y48" i="1" s="1"/>
  <c r="V48" i="1"/>
  <c r="X149" i="1"/>
  <c r="Y149" i="1" s="1"/>
  <c r="X59" i="1"/>
  <c r="Y59" i="1" s="1"/>
  <c r="V59" i="1"/>
  <c r="X27" i="1"/>
  <c r="Y27" i="1" s="1"/>
  <c r="X240" i="1"/>
  <c r="Y240" i="1" s="1"/>
  <c r="X3" i="1"/>
  <c r="Y3" i="1" s="1"/>
  <c r="V11" i="1"/>
  <c r="X11" i="1"/>
  <c r="Y11" i="1" s="1"/>
  <c r="V195" i="1"/>
  <c r="X195" i="1"/>
  <c r="Y195" i="1" s="1"/>
  <c r="X214" i="1"/>
  <c r="Y214" i="1" s="1"/>
  <c r="X156" i="1"/>
  <c r="Y156" i="1" s="1"/>
  <c r="X54" i="1"/>
  <c r="Y54" i="1" s="1"/>
  <c r="X268" i="1"/>
  <c r="Y268" i="1" s="1"/>
  <c r="V43" i="1"/>
  <c r="X43" i="1"/>
  <c r="Y43" i="1" s="1"/>
  <c r="X75" i="1"/>
  <c r="Y75" i="1" s="1"/>
  <c r="X63" i="1"/>
  <c r="Y63" i="1" s="1"/>
  <c r="X13" i="1"/>
  <c r="Y13" i="1" s="1"/>
  <c r="V13" i="1"/>
  <c r="X22" i="1"/>
  <c r="Y22" i="1" s="1"/>
  <c r="X84" i="1"/>
  <c r="Y84" i="1" s="1"/>
  <c r="X40" i="1"/>
  <c r="Y40" i="1" s="1"/>
  <c r="X161" i="1"/>
  <c r="Y161" i="1" s="1"/>
  <c r="V161" i="1"/>
  <c r="X250" i="1"/>
  <c r="Y250" i="1" s="1"/>
  <c r="V250" i="1"/>
  <c r="X17" i="1"/>
  <c r="Y17" i="1" s="1"/>
  <c r="V17" i="1"/>
  <c r="X239" i="1"/>
  <c r="Y239" i="1" s="1"/>
  <c r="V239" i="1"/>
  <c r="X42" i="1"/>
  <c r="Y42" i="1" s="1"/>
  <c r="V42" i="1"/>
  <c r="V83" i="1"/>
  <c r="X83" i="1"/>
  <c r="Y83" i="1" s="1"/>
  <c r="V157" i="1"/>
  <c r="X157" i="1"/>
  <c r="Y157" i="1" s="1"/>
  <c r="X251" i="1"/>
  <c r="Y251" i="1" s="1"/>
  <c r="V251" i="1"/>
  <c r="X136" i="1"/>
  <c r="Y136" i="1" s="1"/>
  <c r="X213" i="1"/>
  <c r="Y213" i="1" s="1"/>
  <c r="V223" i="1"/>
  <c r="X223" i="1"/>
  <c r="Y223" i="1" s="1"/>
  <c r="X265" i="1"/>
  <c r="Y265" i="1" s="1"/>
  <c r="V265" i="1"/>
  <c r="V62" i="1"/>
  <c r="X62" i="1"/>
  <c r="Y62" i="1" s="1"/>
  <c r="X153" i="1"/>
  <c r="Y153" i="1" s="1"/>
  <c r="X23" i="1"/>
  <c r="Y23" i="1" s="1"/>
  <c r="X105" i="1"/>
  <c r="Y105" i="1" s="1"/>
  <c r="V105" i="1"/>
  <c r="X222" i="1"/>
  <c r="Y222" i="1" s="1"/>
  <c r="X55" i="1"/>
  <c r="Y55" i="1" s="1"/>
  <c r="X115" i="1"/>
  <c r="Y115" i="1" s="1"/>
  <c r="X180" i="1"/>
  <c r="Y180" i="1" s="1"/>
  <c r="X204" i="1"/>
  <c r="Y204" i="1" s="1"/>
  <c r="V204" i="1"/>
  <c r="V94" i="1"/>
  <c r="X94" i="1"/>
  <c r="Y94" i="1" s="1"/>
  <c r="X10" i="1"/>
  <c r="Y10" i="1" s="1"/>
  <c r="V10" i="1"/>
  <c r="X163" i="1"/>
  <c r="Y163" i="1" s="1"/>
  <c r="V163" i="1"/>
  <c r="X167" i="1"/>
  <c r="Y167" i="1" s="1"/>
  <c r="V61" i="1"/>
  <c r="X61" i="1"/>
  <c r="Y61" i="1" s="1"/>
  <c r="V154" i="1"/>
  <c r="X154" i="1"/>
  <c r="Y154" i="1" s="1"/>
  <c r="X64" i="1"/>
  <c r="Y64" i="1" s="1"/>
  <c r="V64" i="1"/>
  <c r="X170" i="1"/>
  <c r="Y170" i="1" s="1"/>
  <c r="X19" i="1"/>
  <c r="Y19" i="1" s="1"/>
  <c r="X228" i="1"/>
  <c r="Y228" i="1" s="1"/>
  <c r="X28" i="1"/>
  <c r="Y28" i="1" s="1"/>
  <c r="X141" i="1"/>
  <c r="Y141" i="1" s="1"/>
  <c r="V141" i="1"/>
  <c r="V51" i="1"/>
  <c r="X51" i="1"/>
  <c r="Y51" i="1" s="1"/>
  <c r="X160" i="1"/>
  <c r="Y160" i="1" s="1"/>
  <c r="V160" i="1"/>
  <c r="V227" i="1"/>
  <c r="X227" i="1"/>
  <c r="Y227" i="1" s="1"/>
  <c r="X184" i="1"/>
  <c r="Y184" i="1" s="1"/>
  <c r="V139" i="1"/>
  <c r="X139" i="1"/>
  <c r="Y139" i="1" s="1"/>
  <c r="X176" i="1"/>
  <c r="Y176" i="1" s="1"/>
  <c r="V176" i="1"/>
  <c r="X261" i="1"/>
  <c r="Y261" i="1" s="1"/>
  <c r="X143" i="1"/>
  <c r="Y143" i="1" s="1"/>
  <c r="X117" i="1"/>
  <c r="Y117" i="1" s="1"/>
  <c r="X87" i="1"/>
  <c r="Y87" i="1" s="1"/>
  <c r="X123" i="1"/>
  <c r="Y123" i="1" s="1"/>
  <c r="V123" i="1"/>
  <c r="X225" i="1"/>
  <c r="Y225" i="1" s="1"/>
  <c r="V225" i="1"/>
  <c r="X119" i="1"/>
  <c r="Y119" i="1" s="1"/>
  <c r="X7" i="1"/>
  <c r="Y7" i="1" s="1"/>
  <c r="V93" i="1"/>
  <c r="X93" i="1"/>
  <c r="Y93" i="1" s="1"/>
  <c r="X129" i="1"/>
  <c r="Y129" i="1" s="1"/>
  <c r="X245" i="1"/>
  <c r="Y245" i="1" s="1"/>
  <c r="X85" i="1"/>
  <c r="Y85" i="1" s="1"/>
  <c r="X260" i="1"/>
  <c r="Y260" i="1" s="1"/>
  <c r="X74" i="1"/>
  <c r="Y74" i="1" s="1"/>
  <c r="V15" i="1"/>
  <c r="X15" i="1"/>
  <c r="Y15" i="1" s="1"/>
  <c r="U144" i="1"/>
  <c r="X212" i="1"/>
  <c r="Y212" i="1" s="1"/>
  <c r="X193" i="1"/>
  <c r="Y193" i="1" s="1"/>
  <c r="X89" i="1"/>
  <c r="Y89" i="1" s="1"/>
  <c r="X72" i="1"/>
  <c r="Y72" i="1" s="1"/>
  <c r="V66" i="1"/>
  <c r="X66" i="1"/>
  <c r="Y66" i="1" s="1"/>
  <c r="X57" i="1"/>
  <c r="Y57" i="1" s="1"/>
  <c r="X169" i="1"/>
  <c r="Y169" i="1" s="1"/>
  <c r="V169" i="1"/>
  <c r="X209" i="1"/>
  <c r="Y209" i="1" s="1"/>
  <c r="V209" i="1"/>
  <c r="X185" i="1"/>
  <c r="Y185" i="1" s="1"/>
  <c r="V185" i="1"/>
  <c r="X254" i="1"/>
  <c r="Y254" i="1" s="1"/>
  <c r="V254" i="1"/>
  <c r="X181" i="1"/>
  <c r="Y181" i="1" s="1"/>
  <c r="X148" i="1"/>
  <c r="Y148" i="1" s="1"/>
  <c r="X256" i="1"/>
  <c r="Y256" i="1" s="1"/>
  <c r="X39" i="1"/>
  <c r="Y39" i="1" s="1"/>
  <c r="X67" i="1"/>
  <c r="Y67" i="1" s="1"/>
  <c r="X97" i="1"/>
  <c r="Y97" i="1" s="1"/>
  <c r="X52" i="1"/>
  <c r="Y52" i="1" s="1"/>
  <c r="X246" i="1"/>
  <c r="Y246" i="1" s="1"/>
  <c r="X271" i="1" l="1"/>
  <c r="Y271" i="1" s="1"/>
  <c r="V267" i="1"/>
  <c r="V173" i="1"/>
  <c r="X269" i="1"/>
  <c r="Y269" i="1" s="1"/>
  <c r="X162" i="1"/>
  <c r="Y162" i="1" s="1"/>
  <c r="V270" i="1"/>
  <c r="X266" i="1"/>
  <c r="Y266" i="1" s="1"/>
  <c r="V144" i="1"/>
  <c r="X144" i="1"/>
  <c r="Y144" i="1" s="1"/>
  <c r="V165" i="1"/>
  <c r="X165" i="1"/>
  <c r="Y165" i="1" s="1"/>
</calcChain>
</file>

<file path=xl/sharedStrings.xml><?xml version="1.0" encoding="utf-8"?>
<sst xmlns="http://schemas.openxmlformats.org/spreadsheetml/2006/main" count="2609" uniqueCount="1726">
  <si>
    <t xml:space="preserve">Mdo Publico </t>
  </si>
  <si>
    <t>2025-08-07 17:28:42 -0400</t>
  </si>
  <si>
    <t>Estante 5 Niveles Con Puertas y Cerradura</t>
  </si>
  <si>
    <t>PULLMAN CARGO</t>
  </si>
  <si>
    <t>2025-08-08 12:01:04 -0400</t>
  </si>
  <si>
    <t>Silla Ejecutiva Ecocuero - Negro</t>
  </si>
  <si>
    <t>STARKEN</t>
  </si>
  <si>
    <t>2025-08-12 09:57:20 -0400</t>
  </si>
  <si>
    <t>Gabinete 195x100x50 Cerezo</t>
  </si>
  <si>
    <t>FEDEX</t>
  </si>
  <si>
    <t>2025-08-12 09:57:48 -0400</t>
  </si>
  <si>
    <t>2025-08-12 09:58:50 -0400</t>
  </si>
  <si>
    <t>Escritorio 120cm con 2 Cajones Peral</t>
  </si>
  <si>
    <t>PULLMAN</t>
  </si>
  <si>
    <t>2025-08-12 09:59:59 -0400</t>
  </si>
  <si>
    <t>Cajonera Erika Peral</t>
  </si>
  <si>
    <t>Escritorio en L Medio Punto 180x180 cm con Cajonera Peral - Derecho</t>
  </si>
  <si>
    <t>2025-08-12 10:01:17 -0400</t>
  </si>
  <si>
    <t>Kit Lavaplatos 120 - Secador Derecho</t>
  </si>
  <si>
    <t>FLOTA RELAMPAGO</t>
  </si>
  <si>
    <t>2025-08-12 11:09:30 -0400</t>
  </si>
  <si>
    <t>Escritorio 2 Cajones c/ Llave - Nogal</t>
  </si>
  <si>
    <t>2025-08-12 15:13:17 -0400</t>
  </si>
  <si>
    <t>Estación de Trabajo 120 Dakar - Izquierdo</t>
  </si>
  <si>
    <t>Estante 5 Repisas Dakar</t>
  </si>
  <si>
    <t>2025-08-13 12:25:53 -0400</t>
  </si>
  <si>
    <t>Mesa Reunión 110</t>
  </si>
  <si>
    <t>2025-08-13 12:16:01 -0400</t>
  </si>
  <si>
    <t>Kit Lavaplatos 80 - Secador Derecho</t>
  </si>
  <si>
    <t>Personalizado</t>
  </si>
  <si>
    <t>2025-08-13 12:53:04 -0400</t>
  </si>
  <si>
    <t>Silla Flash Blanco</t>
  </si>
  <si>
    <t>2025-08-14 09:28:48 -0400</t>
  </si>
  <si>
    <t>Escritorio Venecia 120cm Nogal</t>
  </si>
  <si>
    <t>Silla Iso Polipropileno - Negro</t>
  </si>
  <si>
    <t>2025-08-14 09:48:30 -0400</t>
  </si>
  <si>
    <t>2025-08-18 13:57:02 -0400</t>
  </si>
  <si>
    <t>Gabinete Mural Vidriado 80 Acacia</t>
  </si>
  <si>
    <t>2025-08-19 13:37:12 -0400</t>
  </si>
  <si>
    <t>Escritorio en L Medio Punto 180x180 cm con Cajonera Peral - Izquierdo</t>
  </si>
  <si>
    <t>2025-08-19 16:01:29 -0400</t>
  </si>
  <si>
    <t>2025-08-19 09:59:08 -0400</t>
  </si>
  <si>
    <t>2025-08-19 10:03:56 -0400</t>
  </si>
  <si>
    <t>2025-08-21 11:29:56 -0400</t>
  </si>
  <si>
    <t>2025-08-29 09:49:43 -0400</t>
  </si>
  <si>
    <t>Campana Decorativa 60 cm</t>
  </si>
  <si>
    <t>2025-08-29 09:50:10 -0400</t>
  </si>
  <si>
    <t>Plataforma</t>
  </si>
  <si>
    <t>Fecha de Venta</t>
  </si>
  <si>
    <t>Fecha</t>
  </si>
  <si>
    <t>Producto</t>
  </si>
  <si>
    <t>Descripción</t>
  </si>
  <si>
    <t>Precio de Venta Item c/Iva</t>
  </si>
  <si>
    <t>Cantidad</t>
  </si>
  <si>
    <t>Descuento</t>
  </si>
  <si>
    <t>Subtotal</t>
  </si>
  <si>
    <t>Envío</t>
  </si>
  <si>
    <t>Tipo de Envío</t>
  </si>
  <si>
    <t>Comisión</t>
  </si>
  <si>
    <t>Total</t>
  </si>
  <si>
    <t>Precio de Venta s/Iva</t>
  </si>
  <si>
    <t>Iva</t>
  </si>
  <si>
    <t>P*Q s/ Iva</t>
  </si>
  <si>
    <t>P*Q s/ Iva - comisión</t>
  </si>
  <si>
    <t>Pvta s/iva - comisión</t>
  </si>
  <si>
    <t>Costo Unitario S/ Iva</t>
  </si>
  <si>
    <t>Costo Total s/ Iva</t>
  </si>
  <si>
    <t>Margen  Neto</t>
  </si>
  <si>
    <t>% Margen</t>
  </si>
  <si>
    <t>valor gasto</t>
  </si>
  <si>
    <t>Margen - Gasto</t>
  </si>
  <si>
    <t>% Margen - Gasto</t>
  </si>
  <si>
    <t>Ingreso Total</t>
  </si>
  <si>
    <t>Gasto Total</t>
  </si>
  <si>
    <t>Costo Asignado</t>
  </si>
  <si>
    <t>Falabella</t>
  </si>
  <si>
    <t>ago. 30, 2025 19:01</t>
  </si>
  <si>
    <t>Estación de Trabajo 120 Color Dakar Derecho</t>
  </si>
  <si>
    <t>12990</t>
  </si>
  <si>
    <t>ago. 30, 2025 18:49</t>
  </si>
  <si>
    <t>Pack 5 Ruedas Universal de Escritorio</t>
  </si>
  <si>
    <t>3495</t>
  </si>
  <si>
    <t>ago. 30, 2025 11:29</t>
  </si>
  <si>
    <t>33221423232354</t>
  </si>
  <si>
    <t>Bicicleta Artemisa Shimano Nexus Olivo</t>
  </si>
  <si>
    <t>7990</t>
  </si>
  <si>
    <t>ago. 29, 2025 19:33</t>
  </si>
  <si>
    <t>8000010010029</t>
  </si>
  <si>
    <t>Mesa Plegable Cama Multimesa Jerez Negro</t>
  </si>
  <si>
    <t>4990</t>
  </si>
  <si>
    <t>ago. 29, 2025 11:07</t>
  </si>
  <si>
    <t>Escritorio Froli 170cm Peral</t>
  </si>
  <si>
    <t>11990</t>
  </si>
  <si>
    <t>ago. 29, 2025 01:50</t>
  </si>
  <si>
    <t>2082004550536</t>
  </si>
  <si>
    <t>Librero Puzzle Nogal</t>
  </si>
  <si>
    <t>9990</t>
  </si>
  <si>
    <t>ago. 28, 2025 18:22</t>
  </si>
  <si>
    <t>Mesa Casino Armable 150 Blanco</t>
  </si>
  <si>
    <t>ago. 28, 2025 12:41</t>
  </si>
  <si>
    <t>8000010040011</t>
  </si>
  <si>
    <t>Piso Titán BlancoRojo</t>
  </si>
  <si>
    <t>0</t>
  </si>
  <si>
    <t>ago. 28, 2025 07:58</t>
  </si>
  <si>
    <t>5604415080388</t>
  </si>
  <si>
    <t>Silla Portabebés Groovy Aro 29</t>
  </si>
  <si>
    <t>ago. 27, 2025 21:12</t>
  </si>
  <si>
    <t>Banca Abdominal Ajustable</t>
  </si>
  <si>
    <t>5990</t>
  </si>
  <si>
    <t>ago. 27, 2025 16:00</t>
  </si>
  <si>
    <t>80000100700252</t>
  </si>
  <si>
    <t>Cajonera Erika Móvil Dakar</t>
  </si>
  <si>
    <t>19990</t>
  </si>
  <si>
    <t>ago. 26, 2025 21:30</t>
  </si>
  <si>
    <t>Bicicleta Ares Negro Urbana</t>
  </si>
  <si>
    <t>ago. 26, 2025 17:36</t>
  </si>
  <si>
    <t>800010070071</t>
  </si>
  <si>
    <t>Estación de Trabajo 120 Color Peral Derecho</t>
  </si>
  <si>
    <t>ago. 26, 2025 10:48</t>
  </si>
  <si>
    <t>8000010100036</t>
  </si>
  <si>
    <t>Mesa Reunión 110 cm Jerez</t>
  </si>
  <si>
    <t>10990</t>
  </si>
  <si>
    <t>ago. 25, 2025 22:55</t>
  </si>
  <si>
    <t>ago. 25, 2025 22:08</t>
  </si>
  <si>
    <t>8000008254599</t>
  </si>
  <si>
    <t>Sábana Sherpa Lisa 1.5 Plazas Terra</t>
  </si>
  <si>
    <t>ago. 25, 2025 22:05</t>
  </si>
  <si>
    <t>8000010040010</t>
  </si>
  <si>
    <t>Piso Escala Titán Azul Blanco</t>
  </si>
  <si>
    <t>ago. 25, 2025 21:26</t>
  </si>
  <si>
    <t>6995</t>
  </si>
  <si>
    <t>Bicicleta Ares Rojo Urbana</t>
  </si>
  <si>
    <t>ago. 25, 2025 14:58</t>
  </si>
  <si>
    <t>8000010070042</t>
  </si>
  <si>
    <t>9495</t>
  </si>
  <si>
    <t>ago. 25, 2025 13:04</t>
  </si>
  <si>
    <t>2135413541</t>
  </si>
  <si>
    <t>Mesa Plegable Cama Multimesa Lino</t>
  </si>
  <si>
    <t>ago. 24, 2025 23:46</t>
  </si>
  <si>
    <t>ago. 24, 2025 22:11</t>
  </si>
  <si>
    <t>2082003770591</t>
  </si>
  <si>
    <t>Gabinete Base Cajonera Acacia</t>
  </si>
  <si>
    <t>ago. 24, 2025 20:24</t>
  </si>
  <si>
    <t>6990</t>
  </si>
  <si>
    <t>ago. 24, 2025 13:00</t>
  </si>
  <si>
    <t>800010130012</t>
  </si>
  <si>
    <t>Piso Apilable Blanco Agm</t>
  </si>
  <si>
    <t>ago. 23, 2025 23:20</t>
  </si>
  <si>
    <t>8000010050054</t>
  </si>
  <si>
    <t>Funda Mesa Ping Pong Frontón</t>
  </si>
  <si>
    <t>ago. 23, 2025 19:00</t>
  </si>
  <si>
    <t>ago. 23, 2025 15:13</t>
  </si>
  <si>
    <t>Escritorio 2 Cajones con Llave Nogal</t>
  </si>
  <si>
    <t>ago. 23, 2025 10:59</t>
  </si>
  <si>
    <t>8000008190262</t>
  </si>
  <si>
    <t>Quilt 2 Plazas Cosido Oliva</t>
  </si>
  <si>
    <t>ago. 22, 2025 12:51</t>
  </si>
  <si>
    <t>2082003730182</t>
  </si>
  <si>
    <t>Rack Bar Kazan CarvaloBlanco</t>
  </si>
  <si>
    <t>16990</t>
  </si>
  <si>
    <t>ago. 22, 2025 08:53</t>
  </si>
  <si>
    <t>4457798326383</t>
  </si>
  <si>
    <t>ago. 21, 2025 11:58</t>
  </si>
  <si>
    <t>ago. 20, 2025 15:23</t>
  </si>
  <si>
    <t>ago. 20, 2025 14:41</t>
  </si>
  <si>
    <t>8000010090025</t>
  </si>
  <si>
    <t>Mesa Plegable Redonda 1 Mts Jerez</t>
  </si>
  <si>
    <t>ago. 20, 2025 12:28</t>
  </si>
  <si>
    <t>Cajonera Bolonia 3 Cajones 1 Kardex Peral</t>
  </si>
  <si>
    <t>18990</t>
  </si>
  <si>
    <t>ago. 20, 2025 05:58</t>
  </si>
  <si>
    <t>8000010120003</t>
  </si>
  <si>
    <t>Kit Lavaplatos 120cm Derecho Blanco</t>
  </si>
  <si>
    <t>ago. 19, 2025 18:49</t>
  </si>
  <si>
    <t>8000008242992</t>
  </si>
  <si>
    <t>Quilt 2 Plazas Cosido MF Lab</t>
  </si>
  <si>
    <t>ago. 19, 2025 17:00</t>
  </si>
  <si>
    <t>8765214598325</t>
  </si>
  <si>
    <t>Silla Iso polipropileno Visita Negro</t>
  </si>
  <si>
    <t>7495</t>
  </si>
  <si>
    <t>ago. 19, 2025 08:35</t>
  </si>
  <si>
    <t>800010130034</t>
  </si>
  <si>
    <t>Piso Tipo Bar Blanco Agm</t>
  </si>
  <si>
    <t>4995</t>
  </si>
  <si>
    <t>ago. 19, 2025 07:24</t>
  </si>
  <si>
    <t>8000008168957</t>
  </si>
  <si>
    <t>Quilt Cordoba Liso 1.5 Plazas Fucsia</t>
  </si>
  <si>
    <t>ago. 19, 2025 00:36</t>
  </si>
  <si>
    <t>800010130011</t>
  </si>
  <si>
    <t>Piso Apilable Negro Agm</t>
  </si>
  <si>
    <t>2664</t>
  </si>
  <si>
    <t>2663</t>
  </si>
  <si>
    <t>ago. 18, 2025 22:58</t>
  </si>
  <si>
    <t>6797884908824</t>
  </si>
  <si>
    <t>Silla Ejecutiva Ecocuero Color Negro</t>
  </si>
  <si>
    <t>ago. 18, 2025 18:47</t>
  </si>
  <si>
    <t>8000010090009</t>
  </si>
  <si>
    <t>Mesa Plegable Redonda 1 Mts Blanco</t>
  </si>
  <si>
    <t>ago. 18, 2025 16:55</t>
  </si>
  <si>
    <t>7000000000055</t>
  </si>
  <si>
    <t>Piso Laboratorio Formalita Blanco</t>
  </si>
  <si>
    <t>ago. 18, 2025 12:43</t>
  </si>
  <si>
    <t>7000000000004</t>
  </si>
  <si>
    <t>Bastón de Apoyo T Plegable Aluminio Ultra Ligero</t>
  </si>
  <si>
    <t>3990</t>
  </si>
  <si>
    <t>ago. 17, 2025 13:20</t>
  </si>
  <si>
    <t>9557829855670</t>
  </si>
  <si>
    <t>13990</t>
  </si>
  <si>
    <t>ago. 17, 2025 13:16</t>
  </si>
  <si>
    <t>ago. 16, 2025 23:26</t>
  </si>
  <si>
    <t>800010100034</t>
  </si>
  <si>
    <t>Gabinete Mural Color Dakar</t>
  </si>
  <si>
    <t>ago. 16, 2025 16:27</t>
  </si>
  <si>
    <t>8000010090016</t>
  </si>
  <si>
    <t>Mesa Auxiliar Plegable Color Blanco</t>
  </si>
  <si>
    <t>ago. 16, 2025 12:24</t>
  </si>
  <si>
    <t>ago. 15, 2025 20:45</t>
  </si>
  <si>
    <t>1007005021254</t>
  </si>
  <si>
    <t>Mesa Auxiliar Plegable Color Jerez Negro</t>
  </si>
  <si>
    <t>ago. 15, 2025 18:57</t>
  </si>
  <si>
    <t>8251545230318</t>
  </si>
  <si>
    <t>Bicicleta Hefesto Negro Urbana</t>
  </si>
  <si>
    <t>ago. 15, 2025 16:13</t>
  </si>
  <si>
    <t>8000010050012</t>
  </si>
  <si>
    <t>Funda Mesa Ping Pong Profesional  Junior</t>
  </si>
  <si>
    <t>ago. 14, 2025 13:40</t>
  </si>
  <si>
    <t>8000010040002</t>
  </si>
  <si>
    <t>Piso Escala Titán Rojo Blanco</t>
  </si>
  <si>
    <t>ago. 14, 2025 11:52</t>
  </si>
  <si>
    <t>34990</t>
  </si>
  <si>
    <t>ago. 14, 2025 11:36</t>
  </si>
  <si>
    <t>8000010100007</t>
  </si>
  <si>
    <t>Estante 5 Niveles con Puertas con Cerradura</t>
  </si>
  <si>
    <t>ago. 13, 2025 22:10</t>
  </si>
  <si>
    <t>8000010050020</t>
  </si>
  <si>
    <t>Red C/ Soportes Repuesto Mesa Ping Pong Agm</t>
  </si>
  <si>
    <t>ago. 12, 2025 08:27</t>
  </si>
  <si>
    <t>8000008202361</t>
  </si>
  <si>
    <t>Quilt Sherpa 1.5 Plazas Liso Azul</t>
  </si>
  <si>
    <t>ago. 11, 2025 18:02</t>
  </si>
  <si>
    <t>ago. 11, 2025 17:25</t>
  </si>
  <si>
    <t>9626613525477</t>
  </si>
  <si>
    <t>Bicicleta Artemisa Shimano Nexus Negro</t>
  </si>
  <si>
    <t>ago. 11, 2025 15:06</t>
  </si>
  <si>
    <t>ago. 11, 2025 11:10</t>
  </si>
  <si>
    <t>Quilt 15 Plazas Cosido Oliva</t>
  </si>
  <si>
    <t>ago. 10, 2025 19:16</t>
  </si>
  <si>
    <t>8000008230623</t>
  </si>
  <si>
    <t>Sábana Polar Estampada 1.5 Plazas Verde</t>
  </si>
  <si>
    <t>1990</t>
  </si>
  <si>
    <t>ago. 10, 2025 00:53</t>
  </si>
  <si>
    <t>5604415094149</t>
  </si>
  <si>
    <t>Casco Niña Hoggy XXS</t>
  </si>
  <si>
    <t>ago. 8, 2025 23:52</t>
  </si>
  <si>
    <t>Estación de Trabajo Jerez 150cm Derecho</t>
  </si>
  <si>
    <t>ago. 8, 2025 16:21</t>
  </si>
  <si>
    <t>800010100073</t>
  </si>
  <si>
    <t>Gabinete Puertas Corredera Peral</t>
  </si>
  <si>
    <t>ago. 8, 2025 13:30</t>
  </si>
  <si>
    <t>800010070078</t>
  </si>
  <si>
    <t>Kardex Atri 3 Cajones Peral</t>
  </si>
  <si>
    <t>14990</t>
  </si>
  <si>
    <t>ago. 8, 2025 11:18</t>
  </si>
  <si>
    <t>5497</t>
  </si>
  <si>
    <t>5499</t>
  </si>
  <si>
    <t>ago. 8, 2025 10:36</t>
  </si>
  <si>
    <t>ago. 8, 2025 00:54</t>
  </si>
  <si>
    <t>ago. 7, 2025 20:08</t>
  </si>
  <si>
    <t>ago. 7, 2025 20:06</t>
  </si>
  <si>
    <t>ago. 7, 2025 18:01</t>
  </si>
  <si>
    <t>1067120736731</t>
  </si>
  <si>
    <t>3376</t>
  </si>
  <si>
    <t>Cajonera Erika Móvil Peral</t>
  </si>
  <si>
    <t>2736</t>
  </si>
  <si>
    <t>3373</t>
  </si>
  <si>
    <t>Biblioteca Puertas Corredera Peral</t>
  </si>
  <si>
    <t>4331</t>
  </si>
  <si>
    <t>2735</t>
  </si>
  <si>
    <t>800010100099</t>
  </si>
  <si>
    <t>800010070075</t>
  </si>
  <si>
    <t>ago. 7, 2025 15:59</t>
  </si>
  <si>
    <t>ago. 7, 2025 13:14</t>
  </si>
  <si>
    <t>8000010090058</t>
  </si>
  <si>
    <t>Mesa Casino Armable 180 Blanco</t>
  </si>
  <si>
    <t>ago. 7, 2025 01:25</t>
  </si>
  <si>
    <t>8000010090027</t>
  </si>
  <si>
    <t>Mesa Auxiliar Plegable Color Jerez</t>
  </si>
  <si>
    <t>ago. 6, 2025 18:33</t>
  </si>
  <si>
    <t>6953439855114</t>
  </si>
  <si>
    <t>Silla Plegable Flash Negra</t>
  </si>
  <si>
    <t>997</t>
  </si>
  <si>
    <t>999</t>
  </si>
  <si>
    <t>ago. 6, 2025 10:54</t>
  </si>
  <si>
    <t>27990</t>
  </si>
  <si>
    <t>ago. 6, 2025 10:17</t>
  </si>
  <si>
    <t>8000010100023</t>
  </si>
  <si>
    <t>Gabinete Base 2 Puertas Dakar</t>
  </si>
  <si>
    <t>ago. 5, 2025 19:07</t>
  </si>
  <si>
    <t>Kit Lavaplatos 100cm Derecho Chocolate</t>
  </si>
  <si>
    <t>ago. 5, 2025 12:46</t>
  </si>
  <si>
    <t>ago. 5, 2025 12:15</t>
  </si>
  <si>
    <t>2082004550697</t>
  </si>
  <si>
    <t>Estante 5 Niveles nogal</t>
  </si>
  <si>
    <t>ago. 5, 2025 09:03</t>
  </si>
  <si>
    <t>ago. 5, 2025 06:44</t>
  </si>
  <si>
    <t>8000008162412</t>
  </si>
  <si>
    <t>Sábana 1.5 Plazas Microfibra Trolls</t>
  </si>
  <si>
    <t>ago. 4, 2025 15:51</t>
  </si>
  <si>
    <t>654988641245</t>
  </si>
  <si>
    <t>Juego de Kinder  1 Mesa + 4 Sillas</t>
  </si>
  <si>
    <t>10495</t>
  </si>
  <si>
    <t>ago. 4, 2025 10:25</t>
  </si>
  <si>
    <t>ago. 1, 2025 08:09</t>
  </si>
  <si>
    <t>2990</t>
  </si>
  <si>
    <t>Paris</t>
  </si>
  <si>
    <t>8000010040020</t>
  </si>
  <si>
    <t>Piso Escala Titán Rojo Negro</t>
  </si>
  <si>
    <t>819637</t>
  </si>
  <si>
    <t>Sábana Super King 144 Hilos Colores Lisos Mostaza</t>
  </si>
  <si>
    <t>Estación de Trabajo 120cm Peral Derecho</t>
  </si>
  <si>
    <t>800010070072</t>
  </si>
  <si>
    <t>Estación de Trabajo 120cm Peral Izquierdo</t>
  </si>
  <si>
    <t>Escritorio 110cm con 2 Cajones con Chapa</t>
  </si>
  <si>
    <t>821167</t>
  </si>
  <si>
    <t>Sábana 2 Plazas 180 Hilos Estampado Oasis</t>
  </si>
  <si>
    <t>Quilt Microfibra Estampado King Hatillo</t>
  </si>
  <si>
    <t>8000008195243</t>
  </si>
  <si>
    <t>Sábana King 144 Hilos Estampado Ginger</t>
  </si>
  <si>
    <t>824298</t>
  </si>
  <si>
    <t>Quilt 1.5 Plazas Cosido MF Lab</t>
  </si>
  <si>
    <t>8251545230310</t>
  </si>
  <si>
    <t>Bicicleta Hefesto Urbana Rojo</t>
  </si>
  <si>
    <t>8000008223663</t>
  </si>
  <si>
    <t>Quilt King Plazas Microfibra Estampado Loa</t>
  </si>
  <si>
    <t>Plumón Coral Emboss 2 Plazas Café</t>
  </si>
  <si>
    <t>8000010130053</t>
  </si>
  <si>
    <t>Taburete Back Negro</t>
  </si>
  <si>
    <t>Sábana 2 Plazas 180 Hilos Estampado Paradise</t>
  </si>
  <si>
    <t>4457798326383-1</t>
  </si>
  <si>
    <t>Banca Abdominal</t>
  </si>
  <si>
    <t>Rack TV Navarra Roble Santana</t>
  </si>
  <si>
    <t>2082004550499-1</t>
  </si>
  <si>
    <t>Rack TV Navarra Nogal</t>
  </si>
  <si>
    <t>9991158131231</t>
  </si>
  <si>
    <t>Bicicleta Hestia 21 Cambios Aluminio Negro</t>
  </si>
  <si>
    <t>821539</t>
  </si>
  <si>
    <t>Plumón Coral Sherpa 2 Plazas Print Baysan</t>
  </si>
  <si>
    <t>Mdo Libre</t>
  </si>
  <si>
    <t>30 de agosto de 2025 20:13 hs.</t>
  </si>
  <si>
    <t>Mesa Plegable Laptop Cafe Cama De Altura Ajustable Y Reclina</t>
  </si>
  <si>
    <t>29 de agosto de 2025 12:02 hs.</t>
  </si>
  <si>
    <t>Estación De Trabajo Peral 120cm Izquierdo</t>
  </si>
  <si>
    <t>28 de agosto de 2025 15:53 hs.</t>
  </si>
  <si>
    <t>8000010100045</t>
  </si>
  <si>
    <t>Estante 5 Repisas Dakar Marca Agm Mueble Oficina Librero</t>
  </si>
  <si>
    <t>27 de agosto de 2025 22:29 hs.</t>
  </si>
  <si>
    <t>Juego Kinder 1 Mesa Y 4 Sillas Colores Niños Infantil</t>
  </si>
  <si>
    <t>27 de agosto de 2025 14:38 hs.</t>
  </si>
  <si>
    <t>720018004196</t>
  </si>
  <si>
    <t>Candado Bicicleta Kryptonite Keeper 12 Standard Color Negro</t>
  </si>
  <si>
    <t>27 de agosto de 2025 09:56 hs.</t>
  </si>
  <si>
    <t>Juego De Sabana 180 Hilos Estampadas 2 Plazas Mashini Color Estampado Diseño De La Tela Paradia</t>
  </si>
  <si>
    <t>26 de agosto de 2025 13:55 hs.</t>
  </si>
  <si>
    <t>2082003940550</t>
  </si>
  <si>
    <t>Estante Bremen Simple</t>
  </si>
  <si>
    <t>26 de agosto de 2025 12:08 hs.</t>
  </si>
  <si>
    <t>8000010050029</t>
  </si>
  <si>
    <t>Set De Ruedas Ping Pong Profesional Marca Agm</t>
  </si>
  <si>
    <t>26 de agosto de 2025 11:41 hs.</t>
  </si>
  <si>
    <t>Taburete Back</t>
  </si>
  <si>
    <t>25 de agosto de 2025 21:25 hs.</t>
  </si>
  <si>
    <t>25 de agosto de 2025 00:46 hs.</t>
  </si>
  <si>
    <t>8000010010025</t>
  </si>
  <si>
    <t>24 de agosto de 2025 10:57 hs.</t>
  </si>
  <si>
    <t>Asiento Trasero Para Bicicleta Polisport Groovy Ff V29 Gris</t>
  </si>
  <si>
    <t>23 de agosto de 2025 20:24 hs.</t>
  </si>
  <si>
    <t>8000010100030</t>
  </si>
  <si>
    <t>Gabinete Base 2 Puertas Melamina Mueble Oficina Jerez</t>
  </si>
  <si>
    <t>22 de agosto de 2025 19:04 hs.</t>
  </si>
  <si>
    <t>2082003970915</t>
  </si>
  <si>
    <t>Baúl Infantil Ludo Melamina</t>
  </si>
  <si>
    <t>21 de agosto de 2025 15:17 hs.</t>
  </si>
  <si>
    <t>2082004550437</t>
  </si>
  <si>
    <t>Estante 5 Niveles C/ Puertas</t>
  </si>
  <si>
    <t>19 de agosto de 2025 12:25 hs.</t>
  </si>
  <si>
    <t>Mesa Reunión 110 Redonda Base Disco Blanco/jerez</t>
  </si>
  <si>
    <t>19 de agosto de 2025 00:44 hs.</t>
  </si>
  <si>
    <t>19 de agosto de 2025 00:23 hs.</t>
  </si>
  <si>
    <t>Silla Plegable Flash, Negro.</t>
  </si>
  <si>
    <t>19 de agosto de 2025 00:22 hs.</t>
  </si>
  <si>
    <t>18 de agosto de 2025 00:58 hs.</t>
  </si>
  <si>
    <t>17 de agosto de 2025 21:22 hs.</t>
  </si>
  <si>
    <t>RC409101-30</t>
  </si>
  <si>
    <t>Basurero Acero Inoxidable 30 Litros</t>
  </si>
  <si>
    <t>16 de agosto de 2025 01:12 hs.</t>
  </si>
  <si>
    <t>2082004550574</t>
  </si>
  <si>
    <t>Librero Domino</t>
  </si>
  <si>
    <t>15 de agosto de 2025 18:24 hs.</t>
  </si>
  <si>
    <t>2082005010305</t>
  </si>
  <si>
    <t>Organizador Infantil 6 Espacios Carvalo</t>
  </si>
  <si>
    <t>15 de agosto de 2025 14:48 hs.</t>
  </si>
  <si>
    <t>14 de agosto de 2025 23:23 hs.</t>
  </si>
  <si>
    <t>8000010010008</t>
  </si>
  <si>
    <t>13 de agosto de 2025 16:30 hs.</t>
  </si>
  <si>
    <t>13 de agosto de 2025 16:29 hs.</t>
  </si>
  <si>
    <t>13 de agosto de 2025 14:33 hs.</t>
  </si>
  <si>
    <t>Piso Titán Agm Rojo</t>
  </si>
  <si>
    <t>12 de agosto de 2025 10:58 hs.</t>
  </si>
  <si>
    <t>8000008172169</t>
  </si>
  <si>
    <t>Juego Sábanas Bordadas 144 Hilos 2p Mashini Color Rosado Diseño De La Tela Line Rosado</t>
  </si>
  <si>
    <t>10 de agosto de 2025 17:34 hs.</t>
  </si>
  <si>
    <t>10 de agosto de 2025 16:50 hs.</t>
  </si>
  <si>
    <t>10 de agosto de 2025 11:53 hs.</t>
  </si>
  <si>
    <t>8 de agosto de 2025 23:44 hs.</t>
  </si>
  <si>
    <t>7 de agosto de 2025 22:58 hs.</t>
  </si>
  <si>
    <t>7 de agosto de 2025 21:46 hs.</t>
  </si>
  <si>
    <t>7 de agosto de 2025 18:07 hs.</t>
  </si>
  <si>
    <t>6 de agosto de 2025 16:02 hs.</t>
  </si>
  <si>
    <t>2082003770676</t>
  </si>
  <si>
    <t>Gabinete Mural Campana</t>
  </si>
  <si>
    <t>6 de agosto de 2025 10:47 hs.</t>
  </si>
  <si>
    <t>8000008182700</t>
  </si>
  <si>
    <t>Plumon 1.5p Mickey Blink Blue</t>
  </si>
  <si>
    <t>6 de agosto de 2025 00:41 hs.</t>
  </si>
  <si>
    <t>2082003770607</t>
  </si>
  <si>
    <t>Gabinete Base Lavaplatos 80 Color Acacia Mobikit</t>
  </si>
  <si>
    <t>5 de agosto de 2025 16:26 hs.</t>
  </si>
  <si>
    <t>5 de agosto de 2025 15:17 hs.</t>
  </si>
  <si>
    <t>2082004210607</t>
  </si>
  <si>
    <t>Estante 5 Niveles Roble Santana</t>
  </si>
  <si>
    <t>5 de agosto de 2025 13:21 hs.</t>
  </si>
  <si>
    <t>5 de agosto de 2025 11:41 hs.</t>
  </si>
  <si>
    <t>4 de agosto de 2025 21:39 hs.</t>
  </si>
  <si>
    <t>Mesa Auxiliar Plegable Fabricación Nacional Envío Gratis</t>
  </si>
  <si>
    <t>4 de agosto de 2025 16:35 hs.</t>
  </si>
  <si>
    <t>4 de agosto de 2025 11:30 hs.</t>
  </si>
  <si>
    <t>4 de agosto de 2025 10:19 hs.</t>
  </si>
  <si>
    <t>4 de agosto de 2025 09:47 hs.</t>
  </si>
  <si>
    <t>3 de agosto de 2025 17:48 hs.</t>
  </si>
  <si>
    <t>2 de agosto de 2025 23:04 hs.</t>
  </si>
  <si>
    <t>2 de agosto de 2025 20:05 hs.</t>
  </si>
  <si>
    <t>8000008172121</t>
  </si>
  <si>
    <t>Juego Sábanas Bordadas 144 Hilos 2p Mashini Color Azul Diseño De La Tela Line Azul</t>
  </si>
  <si>
    <t>2 de agosto de 2025 00:21 hs.</t>
  </si>
  <si>
    <t>1 de agosto de 2025 05:11 hs.</t>
  </si>
  <si>
    <t>Walmart</t>
  </si>
  <si>
    <t>Estante 5 Niveles con Puertas Nogal</t>
  </si>
  <si>
    <t>Escritorio Worki Roble</t>
  </si>
  <si>
    <t>Librero Domino Carvalo</t>
  </si>
  <si>
    <t>QUILT MF EST. MASHINI 1.5 P CIRCLE</t>
  </si>
  <si>
    <t>Juego de Sábanas Mf Single Avengers 1.5 Plaza Amarillo</t>
  </si>
  <si>
    <t>Sábana 2 Plazas 144 Hilos Estampada Bari</t>
  </si>
  <si>
    <t>Quilt Cosido estampado patchwork 1.5 P Lois</t>
  </si>
  <si>
    <t>Shopify</t>
  </si>
  <si>
    <t>2025-08-04 15:23:21 -0400</t>
  </si>
  <si>
    <t>2025-08-04 15:25:03 -0400</t>
  </si>
  <si>
    <t>Estación de Trabajo 150 Peral - Derecho</t>
  </si>
  <si>
    <t>2025-08-05 16:52:48 -0400</t>
  </si>
  <si>
    <t>Gabinete 180x80x45 Peral</t>
  </si>
  <si>
    <t>2025-08-06 15:25:06 -0400</t>
  </si>
  <si>
    <t>8000010100034</t>
  </si>
  <si>
    <t>Gabinete Mural Dakar</t>
  </si>
  <si>
    <t>2025-08-06 16:26:51 -0400</t>
  </si>
  <si>
    <t>2025-08-07 09:43:09 -0400</t>
  </si>
  <si>
    <t>Escalera Tijera 5 Peldaños</t>
  </si>
  <si>
    <t>2025-08-08 17:50:08 -0400</t>
  </si>
  <si>
    <t>2025-08-11 16:22:59 -0400</t>
  </si>
  <si>
    <t>Estante 5 Niveles Nogal</t>
  </si>
  <si>
    <t>2025-08-11 18:34:06 -0400</t>
  </si>
  <si>
    <t>800010070068</t>
  </si>
  <si>
    <t>2025-08-12 10:26:22 -0400</t>
  </si>
  <si>
    <t>2025-08-14 11:35:08 -0400</t>
  </si>
  <si>
    <t>8000010070022</t>
  </si>
  <si>
    <t>Estación de Trabajo 150 Jerez - Derecho</t>
  </si>
  <si>
    <t>2025-08-17 13:23:01 -0400</t>
  </si>
  <si>
    <t>Set de Ruedas Ping Pong Profesional</t>
  </si>
  <si>
    <t>2025-08-17 19:34:28 -0400</t>
  </si>
  <si>
    <t>2025-08-20 14:45:56 -0400</t>
  </si>
  <si>
    <t>2025-08-24 09:09:14 -0400</t>
  </si>
  <si>
    <t>Receptáculo Metacrilato 100x70x5cm</t>
  </si>
  <si>
    <t>2025-08-24 13:46:32 -0400</t>
  </si>
  <si>
    <t>Receptáculo Metacrilato 130x70x5cm</t>
  </si>
  <si>
    <t>2025-08-25 00:58:53 -0400</t>
  </si>
  <si>
    <t>8000010030015</t>
  </si>
  <si>
    <t>Disco de Asado 55cm</t>
  </si>
  <si>
    <t>2025-08-26 09:19:35 -0400</t>
  </si>
  <si>
    <t>Estación de Trabajo 120cm Peral - Izquierdo</t>
  </si>
  <si>
    <t>2025-08-26 10:40:25 -0400</t>
  </si>
  <si>
    <t>2025-08-26 11:46:04 -0400</t>
  </si>
  <si>
    <t>Cajonera Metálica 2 Cajones 1 Kardex Ruby</t>
  </si>
  <si>
    <t>2025-08-26 11:50:36 -0400</t>
  </si>
  <si>
    <t>SAN-AMG194</t>
  </si>
  <si>
    <t>Urinario Muro</t>
  </si>
  <si>
    <t>2025-08-27 11:28:03 -0400</t>
  </si>
  <si>
    <t>Gabinete Base 2 Puertas - Dakar</t>
  </si>
  <si>
    <t>2025-08-27 15:30:53 -0400</t>
  </si>
  <si>
    <t>ESCRI-289</t>
  </si>
  <si>
    <t>Escritorio T con Faldón - 150 / Blanco Mate / Chocolate Oak (Es una devolución)</t>
  </si>
  <si>
    <t>2025-08-28 11:16:58 -0400</t>
  </si>
  <si>
    <t>Receptáculo Metacrilato 90x70x5cm</t>
  </si>
  <si>
    <t>2025-08-28 11:58:10 -0400</t>
  </si>
  <si>
    <t>2025-08-28 19:11:22 -0400</t>
  </si>
  <si>
    <t>2025-08-31 20:00:42 -0400</t>
  </si>
  <si>
    <t>8000010070032</t>
  </si>
  <si>
    <t>Escritorio Base Corchete 150</t>
  </si>
  <si>
    <t>Hites</t>
  </si>
  <si>
    <t>Bodega</t>
  </si>
  <si>
    <t>SKU</t>
  </si>
  <si>
    <t>PRODUCTO</t>
  </si>
  <si>
    <t>VALOR</t>
  </si>
  <si>
    <t>8000008197704</t>
  </si>
  <si>
    <t>Alfombra Frise 1.6k Venecia 133x180 cm Puntitos</t>
  </si>
  <si>
    <t>8000008197803</t>
  </si>
  <si>
    <t>Alfombra Frise 1.6k Venecia 150x200 cm Espiga</t>
  </si>
  <si>
    <t>8000008177782</t>
  </si>
  <si>
    <t>Alfombra Frise 1.6k Venecia 50x90 cm Ravena</t>
  </si>
  <si>
    <t>8000008197179</t>
  </si>
  <si>
    <t>Alfombra Frise Boutique 133x190 cm Destello</t>
  </si>
  <si>
    <t>8000008197247</t>
  </si>
  <si>
    <t>Alfombra Frise Boutique 160x230 cm Aurora</t>
  </si>
  <si>
    <t>8000008177348</t>
  </si>
  <si>
    <t>Alfombra Frise Boutique 160x230 cm Chennai</t>
  </si>
  <si>
    <t>8000008197230</t>
  </si>
  <si>
    <t>Alfombra Frise Boutique 160x230 cm Destello</t>
  </si>
  <si>
    <t>8000008197254</t>
  </si>
  <si>
    <t>Alfombra Frise Boutique 160x230 cm Rejas</t>
  </si>
  <si>
    <t>8000008197261</t>
  </si>
  <si>
    <t>Alfombra Frise Boutique 160x230 cm Yoyo</t>
  </si>
  <si>
    <t>8000008164911</t>
  </si>
  <si>
    <t>Alfombra Frise Boutique 200x290 cm Aleli</t>
  </si>
  <si>
    <t>8000008197308</t>
  </si>
  <si>
    <t>Alfombra Frise Boutique 200x290 cm Aurora</t>
  </si>
  <si>
    <t>8000008164942</t>
  </si>
  <si>
    <t>Alfombra Frise Boutique 200x290 cm Baniano</t>
  </si>
  <si>
    <t>8000008177379</t>
  </si>
  <si>
    <t>Alfombra Frise Boutique 200x290 cm Bombay</t>
  </si>
  <si>
    <t>8000008177409</t>
  </si>
  <si>
    <t>Alfombra Frise Boutique 200x290 cm Chennai</t>
  </si>
  <si>
    <t>8000008177386</t>
  </si>
  <si>
    <t>Alfombra Frise Boutique 200x290 cm Delhi</t>
  </si>
  <si>
    <t>8000008197292</t>
  </si>
  <si>
    <t>Alfombra Frise Boutique 200x290 cm Destello</t>
  </si>
  <si>
    <t>8000008197285</t>
  </si>
  <si>
    <t>Alfombra Frise Boutique 200x290 cm Guirnalda</t>
  </si>
  <si>
    <t>8000008177423</t>
  </si>
  <si>
    <t>Alfombra Frise Boutique 200x290 cm Patna</t>
  </si>
  <si>
    <t>8000008177416</t>
  </si>
  <si>
    <t>Alfombra Frise Boutique 200x290 cm Pune</t>
  </si>
  <si>
    <t>8000008197322</t>
  </si>
  <si>
    <t>Alfombra Frise Boutique 200x290 cm Yoyo</t>
  </si>
  <si>
    <t>8000008197933</t>
  </si>
  <si>
    <t>Alfombra Frise Genova 133x190 cm Esmeralda</t>
  </si>
  <si>
    <t>8000008197827</t>
  </si>
  <si>
    <t>Alfombra Frise Genova 50x100 cm Lo Espejo</t>
  </si>
  <si>
    <t>800000819819</t>
  </si>
  <si>
    <t>Alfombra Frise Manhattan 3D 200x300 cm Alameda</t>
  </si>
  <si>
    <t>800000819818</t>
  </si>
  <si>
    <t>Alfombra Frise Manhattan 3D 200x300 cm Dumont</t>
  </si>
  <si>
    <t>8000008140441</t>
  </si>
  <si>
    <t>Alfombra Frisee Magritt 150x200 Herbal Brown</t>
  </si>
  <si>
    <t>8000008150501</t>
  </si>
  <si>
    <t>Alfombra Poliéster Eclipse 133x190 cm Nazeri</t>
  </si>
  <si>
    <t>800000815062</t>
  </si>
  <si>
    <t>Alfombra Poliéster Eclipse 200x290 cm Nazeri</t>
  </si>
  <si>
    <t>8000008128470</t>
  </si>
  <si>
    <t>Alfombra Poliéster Yagan 133x180 cm Rojo</t>
  </si>
  <si>
    <t>800000812849</t>
  </si>
  <si>
    <t>Alfombra Poliéster Yagan 150x220 cm Beige</t>
  </si>
  <si>
    <t>800000812850</t>
  </si>
  <si>
    <t>Alfombra Poliéster Yagan 150x220 cm Chocolate</t>
  </si>
  <si>
    <t>800000815072</t>
  </si>
  <si>
    <t>Alfombra Poly Soft 60x100 Mondrian</t>
  </si>
  <si>
    <t>8000008136710</t>
  </si>
  <si>
    <t>Alfombra Shaggy 1.8k Studio 150x200 Circles Burdeo</t>
  </si>
  <si>
    <t>8000008197575</t>
  </si>
  <si>
    <t>Alfombra Shaggy 1.8k Studio 150x200 cm Amanecer</t>
  </si>
  <si>
    <t>8000008177720</t>
  </si>
  <si>
    <t>Alfombra Shaggy 1.8k Studio 150x200 cm Ceuta</t>
  </si>
  <si>
    <t>800000815406</t>
  </si>
  <si>
    <t>Alfombra Shaggy 1.8k Studio 150x200 cm Circulos Verdes</t>
  </si>
  <si>
    <t>8000008177683</t>
  </si>
  <si>
    <t>Alfombra Shaggy 1.8k Studio 150x200 cm Lagos</t>
  </si>
  <si>
    <t>8000008177676</t>
  </si>
  <si>
    <t>Alfombra Shaggy 1.8k Studio 150x200 cm Luanda</t>
  </si>
  <si>
    <t>8000008197520</t>
  </si>
  <si>
    <t>Alfombra Shaggy 1.8k Studio 150x200 cm Meriadiano</t>
  </si>
  <si>
    <t>800000819755</t>
  </si>
  <si>
    <t>Alfombra Shaggy 1.8k Studio 150x200 cm Orbita</t>
  </si>
  <si>
    <t>8000008197568</t>
  </si>
  <si>
    <t>Alfombra Shaggy 1.8k Studio 150x200 cm Panal</t>
  </si>
  <si>
    <t>8000008197544</t>
  </si>
  <si>
    <t>Alfombra Shaggy 1.8k Studio 150x200 cm Puzzle</t>
  </si>
  <si>
    <t>8000008197537</t>
  </si>
  <si>
    <t>Alfombra Shaggy 1.8k Studio 150x200 cm Trama</t>
  </si>
  <si>
    <t>8000008177744</t>
  </si>
  <si>
    <t>Alfombra Shaggy 1.8k Studio 150x200 cm Tripoli</t>
  </si>
  <si>
    <t>800000813674</t>
  </si>
  <si>
    <t>Alfombra Shaggy 1.8k Studio 150x200 Grids Negro</t>
  </si>
  <si>
    <t>800000813669</t>
  </si>
  <si>
    <t>Alfombra Shaggy 1.8k Studio 150x200 Organic</t>
  </si>
  <si>
    <t>8000008136758</t>
  </si>
  <si>
    <t>Alfombra Shaggy 1.8k Studio 150x200 Simetry Red</t>
  </si>
  <si>
    <t>800000815613</t>
  </si>
  <si>
    <t>Alfombra Shaggy Roma 150x220 cm Circulos Rojo</t>
  </si>
  <si>
    <t>800000811089</t>
  </si>
  <si>
    <t>Alfombra Shaggy Roma 150x220 cm Fall Verde</t>
  </si>
  <si>
    <t>800000815618</t>
  </si>
  <si>
    <t>Alfombra Shaggy Roma 200x285 cm Circulos Rojo</t>
  </si>
  <si>
    <t>800000802929</t>
  </si>
  <si>
    <t>Alfombra Shaggy Style 2 160x230 cm Verde</t>
  </si>
  <si>
    <t>800000822914</t>
  </si>
  <si>
    <t>Almohada 144 Hilos 50x70 Blanca</t>
  </si>
  <si>
    <t>8000008171582</t>
  </si>
  <si>
    <t>Cortina Blackout Argolla 140X220 Selecta Indigo</t>
  </si>
  <si>
    <t>8000008165536</t>
  </si>
  <si>
    <t>Cortina Jacquard Argolla 140x220 Mandala Texturada Beige</t>
  </si>
  <si>
    <t>8000008108199</t>
  </si>
  <si>
    <t>Cortina Velo Lino Argolla Blanca</t>
  </si>
  <si>
    <t>800000822910</t>
  </si>
  <si>
    <t>Cubre colchón 1 Plazas Ajustable Blanco</t>
  </si>
  <si>
    <t>800000822911</t>
  </si>
  <si>
    <t>Cubre colchón 1.5 Plazas Ajustable Blanco</t>
  </si>
  <si>
    <t>800000823313</t>
  </si>
  <si>
    <t>Frazada Termica Noruega 1.5 Plazas Azul</t>
  </si>
  <si>
    <t>800000823309</t>
  </si>
  <si>
    <t>Frazada Termica Noruega 1.5 Plazas Beige</t>
  </si>
  <si>
    <t>800000823311</t>
  </si>
  <si>
    <t>Frazada Termica Noruega 1.5 Plazas Celeste</t>
  </si>
  <si>
    <t>800000823314</t>
  </si>
  <si>
    <t>Frazada Termica Noruega 2 Plazas Azul</t>
  </si>
  <si>
    <t>800000823310</t>
  </si>
  <si>
    <t>Frazada Termica Noruega 2 Plazas Beige</t>
  </si>
  <si>
    <t>800000823312</t>
  </si>
  <si>
    <t>Frazada Termica Noruega 2 Plazas Celeste</t>
  </si>
  <si>
    <t>8000008202903</t>
  </si>
  <si>
    <t>Manta Flannel Embossed Azul</t>
  </si>
  <si>
    <t>8000008202910</t>
  </si>
  <si>
    <t>Manta Flannel Embossed Beige</t>
  </si>
  <si>
    <t>8000008202927</t>
  </si>
  <si>
    <t>Manta Flannel Embossed Verde</t>
  </si>
  <si>
    <t>8000008202934</t>
  </si>
  <si>
    <t>Manta Flannel Embossed Burdeo</t>
  </si>
  <si>
    <t>8000008202941</t>
  </si>
  <si>
    <t>Manta Flannel Embossed Gris</t>
  </si>
  <si>
    <t>8000008202958</t>
  </si>
  <si>
    <t>Manta Flannel Embossed Celeste</t>
  </si>
  <si>
    <t>8000008171865</t>
  </si>
  <si>
    <t>Plumón 1.5 Plazas Mendoza Taupe</t>
  </si>
  <si>
    <t>8000008171902</t>
  </si>
  <si>
    <t>Plumón 1.5 Plazas Mendoza Ice</t>
  </si>
  <si>
    <t>8000008171780</t>
  </si>
  <si>
    <t>Plumón 1.5 Plazas Mendoza Rosado</t>
  </si>
  <si>
    <t>8000008188924</t>
  </si>
  <si>
    <t>Plumón 1.5 Plazas Microfibra Estampado Lineal</t>
  </si>
  <si>
    <t>8000008188887</t>
  </si>
  <si>
    <t>Plumón 1.5 Plazas Microfibra Estampado Zigzag</t>
  </si>
  <si>
    <t>800000818912</t>
  </si>
  <si>
    <t>Plumón 1.5 Plazas Microfibra Estampado Hojas</t>
  </si>
  <si>
    <t>8000008189044</t>
  </si>
  <si>
    <t>Plumón 1.5 Plazas Microfibra Estampado Rombos</t>
  </si>
  <si>
    <t>8000008189016</t>
  </si>
  <si>
    <t>Plumón 1.5 Plazas Microfibra Estampado Oval</t>
  </si>
  <si>
    <t>8000008189167</t>
  </si>
  <si>
    <t>Plumón 1.5 Plazas Microfibra Estampado Lirada</t>
  </si>
  <si>
    <t>8000008171919</t>
  </si>
  <si>
    <t>Plumón 2 Plazas Mendoza Ice</t>
  </si>
  <si>
    <t>8000008171872</t>
  </si>
  <si>
    <t>Plumón 2 Plazas Mendoza Taupe</t>
  </si>
  <si>
    <t>8000008171797</t>
  </si>
  <si>
    <t>Plumón 2 Plazas Mendoza Rosado</t>
  </si>
  <si>
    <t>8000008188894</t>
  </si>
  <si>
    <t>Plumón 2 Plazas Microfibra Estampado Zigzag</t>
  </si>
  <si>
    <t>8000008188931</t>
  </si>
  <si>
    <t>Plumón 2 Plazas Microfibra Estampado Lineal</t>
  </si>
  <si>
    <t>8000008189051</t>
  </si>
  <si>
    <t>Plumón 2 Plazas Microfibra Estampado Rombos</t>
  </si>
  <si>
    <t>8000008189136</t>
  </si>
  <si>
    <t>Plumón 2 Plazas Microfibra Estampado Hojas</t>
  </si>
  <si>
    <t>800000818903</t>
  </si>
  <si>
    <t>Plumón 2 Plazas Microfibra Estampado Oval</t>
  </si>
  <si>
    <t>8000008189174</t>
  </si>
  <si>
    <t>Plumón 2 Plazas Microfibra Estampado Lirada</t>
  </si>
  <si>
    <t>8000008215088</t>
  </si>
  <si>
    <t>Plumón Coral Sherpa 1.5 Plazas Rosa Palo</t>
  </si>
  <si>
    <t>8000008215125</t>
  </si>
  <si>
    <t>Plumón Coral Sherpa 1.5 Plazas Azul</t>
  </si>
  <si>
    <t>8000008215163</t>
  </si>
  <si>
    <t>Plumón Coral Sherpa 1.5 Plazas Beige</t>
  </si>
  <si>
    <t>8000008215200</t>
  </si>
  <si>
    <t>Plumón Coral Sherpa 1.5 Plazas Calipso</t>
  </si>
  <si>
    <t>8000008215248</t>
  </si>
  <si>
    <t>Plumón Coral Sherpa 1.5 Plazas Burdeo</t>
  </si>
  <si>
    <t>8000008215286</t>
  </si>
  <si>
    <t>Plumón Coral Sherpa 1.5 Plazas Gris</t>
  </si>
  <si>
    <t>8000008215132</t>
  </si>
  <si>
    <t>Plumón Coral Sherpa 2 Plazas Azul</t>
  </si>
  <si>
    <t>8000008215095</t>
  </si>
  <si>
    <t>Plumón Coral Sherpa 2 Plazas Rosa Palo</t>
  </si>
  <si>
    <t>8000008215170</t>
  </si>
  <si>
    <t>Plumón Coral Sherpa 2 Plazas Beige</t>
  </si>
  <si>
    <t>8000008215217</t>
  </si>
  <si>
    <t>Plumón Coral Sherpa 2 Plazas Calipso</t>
  </si>
  <si>
    <t>8000008215255</t>
  </si>
  <si>
    <t>Plumón Coral Sherpa 2 Plazas Burdeo</t>
  </si>
  <si>
    <t>8000008215293</t>
  </si>
  <si>
    <t>Plumón Coral Sherpa 2 Plazas Gris</t>
  </si>
  <si>
    <t>8000008215262</t>
  </si>
  <si>
    <t>Plumón Coral Sherpa King Burdeo</t>
  </si>
  <si>
    <t>8000008215309</t>
  </si>
  <si>
    <t>Plumón Coral Sherpa King Gris</t>
  </si>
  <si>
    <t>8000008215149</t>
  </si>
  <si>
    <t>Plumón Coral Sherpa King Azul</t>
  </si>
  <si>
    <t>8000008215187</t>
  </si>
  <si>
    <t>Plumón Coral Sherpa King Beige</t>
  </si>
  <si>
    <t>8000008215101</t>
  </si>
  <si>
    <t>Plumón Coral Sherpa King Rosa Palo</t>
  </si>
  <si>
    <t>8000008171803</t>
  </si>
  <si>
    <t>Plumón King Mendoza Rosado</t>
  </si>
  <si>
    <t>8000008171926</t>
  </si>
  <si>
    <t>Plumón King Mendoza Ice</t>
  </si>
  <si>
    <t>8000008188948</t>
  </si>
  <si>
    <t>Plumón King Microfibra Estampado Lineal</t>
  </si>
  <si>
    <t>8000008188900</t>
  </si>
  <si>
    <t>Plumón King Microfibra Estampado Zigzag</t>
  </si>
  <si>
    <t>8000008215804</t>
  </si>
  <si>
    <t>Plumón Sherpa/Sherpa 1.5 Plazas Coral-Gris</t>
  </si>
  <si>
    <t>8000008215743</t>
  </si>
  <si>
    <t>Plumón Sherpa/Sherpa 1.5 Plazas Petroleo-Mostaza</t>
  </si>
  <si>
    <t>8000008215774</t>
  </si>
  <si>
    <t>Plumón Sherpa/Sherpa 1.5 Plazas Negro-Gris</t>
  </si>
  <si>
    <t>8000008215781</t>
  </si>
  <si>
    <t>Plumón Sherpa/Sherpa 2 Plazas Negro-gris</t>
  </si>
  <si>
    <t>8000008215750</t>
  </si>
  <si>
    <t>Plumón Sherpa/Sherpa 2 Plazas Petroleo-Mostaza</t>
  </si>
  <si>
    <t>8000008215811</t>
  </si>
  <si>
    <t>Plumón Sherpa/Sherpa 2 Plazas Coral-Rosa</t>
  </si>
  <si>
    <t>8000008215767</t>
  </si>
  <si>
    <t>Plumón Sherpa/Sherpa King Petroleo-Mostaza</t>
  </si>
  <si>
    <t>8000008215798</t>
  </si>
  <si>
    <t>Plumón Sherpa/Sherpa King Negro-Gris</t>
  </si>
  <si>
    <t>8000008215828</t>
  </si>
  <si>
    <t>Plumón Sherpa/Sherpa King Coral-Rosa</t>
  </si>
  <si>
    <t>8000008189716</t>
  </si>
  <si>
    <t>Quilt 1.5 Plazas Bicolor Liso Celeste/Azul</t>
  </si>
  <si>
    <t>8000008189686</t>
  </si>
  <si>
    <t>Quilt 1.5 Plazas Bicolor Liso Amarillo/Turquesa</t>
  </si>
  <si>
    <t>8000008189655</t>
  </si>
  <si>
    <t>Quilt 1.5 Plazas Bicolor Liso Arena/Marengo</t>
  </si>
  <si>
    <t>8000008189624</t>
  </si>
  <si>
    <t>Quilt 1.5 Plazas Bicolor Liso Gris/Coral</t>
  </si>
  <si>
    <t>800000818918</t>
  </si>
  <si>
    <t>Quilt 1.5 Plazas Bicolor Liso Negro/Mostaza</t>
  </si>
  <si>
    <t>8000008189747</t>
  </si>
  <si>
    <t>Quilt 1.5 Plazas Bicolor Liso Gris/Rosado</t>
  </si>
  <si>
    <t>8000008222772</t>
  </si>
  <si>
    <t>Quilt 1.5 Plazas Cordoba Estampado Safari</t>
  </si>
  <si>
    <t>8000008222802</t>
  </si>
  <si>
    <t>Quilt 1.5 Plazas Cordoba Estampado Faces</t>
  </si>
  <si>
    <t>Quilt 1.5 Plazas Cordoba Estampado Goose</t>
  </si>
  <si>
    <t>Quilt 1.5 Plazas Cordoba Estampado Kailua</t>
  </si>
  <si>
    <t>8000008222833</t>
  </si>
  <si>
    <t>Quilt 1.5 Plazas Cordoba Estampado Mosa</t>
  </si>
  <si>
    <t>8000008222864</t>
  </si>
  <si>
    <t>Quilt 1.5 Plazas Cordoba Estampado Murray</t>
  </si>
  <si>
    <t>8000008222895</t>
  </si>
  <si>
    <t>Quilt 1.5 Plazas Cordoba Estampado Namoi</t>
  </si>
  <si>
    <t>8000008189600</t>
  </si>
  <si>
    <t>Quilt 1.5 Plazas Cordoba Liso Gris</t>
  </si>
  <si>
    <t>8000008189501</t>
  </si>
  <si>
    <t>Quilt 1.5 Plazas Cordoba Liso Celeste</t>
  </si>
  <si>
    <t>8000008189563</t>
  </si>
  <si>
    <t>Quilt 1.5 Plazas Cordoba Liso Lila</t>
  </si>
  <si>
    <t>8000008189525</t>
  </si>
  <si>
    <t>Quilt 1.5 Plazas Cordoba Liso Mostaza</t>
  </si>
  <si>
    <t>8000008189587</t>
  </si>
  <si>
    <t>Quilt 1.5 Plazas Cordoba Liso Rosado</t>
  </si>
  <si>
    <t>8000008189549</t>
  </si>
  <si>
    <t>Quilt 1.5 Plazas Cordoba Liso Turquesa</t>
  </si>
  <si>
    <t>Quilt 1.5 Plazas Cordoba Liso Fucsia</t>
  </si>
  <si>
    <t>8000008190194</t>
  </si>
  <si>
    <t>Quilt 1.5 Plazas Cosido Angel</t>
  </si>
  <si>
    <t>8000008190163</t>
  </si>
  <si>
    <t>Quilt 1.5 Plazas Cosido Arrow</t>
  </si>
  <si>
    <t>8000008190224</t>
  </si>
  <si>
    <t>Quilt 1.5 Plazas Cosido Clouds</t>
  </si>
  <si>
    <t>8000008190033</t>
  </si>
  <si>
    <t>Quilt 1.5 Plazas Cosido Clouds Estampado Rodrigo</t>
  </si>
  <si>
    <t>8000008190378</t>
  </si>
  <si>
    <t>Quilt 1.5 Plazas Cosido Patchwork Aries</t>
  </si>
  <si>
    <t>8000008190460</t>
  </si>
  <si>
    <t>Quilt 1.5 Plazas Cosido Patchwork Geminis</t>
  </si>
  <si>
    <t>8000008190347</t>
  </si>
  <si>
    <t>Quilt 1.5 Plazas Cosido Patchwork Leo</t>
  </si>
  <si>
    <t>8000008190408</t>
  </si>
  <si>
    <t>Quilt 1.5 Plazas Cosido Patchwork Piscis</t>
  </si>
  <si>
    <t>8000008190491</t>
  </si>
  <si>
    <t>Quilt 1.5 Plazas Cosido Patchwork Virgo</t>
  </si>
  <si>
    <t>8000008190286</t>
  </si>
  <si>
    <t>Quilt 1.5 Plazas Cosido Trapecio</t>
  </si>
  <si>
    <t>8000008223434</t>
  </si>
  <si>
    <t>Quilt 1.5 Plazas Madrid Arena</t>
  </si>
  <si>
    <t>8000008223496</t>
  </si>
  <si>
    <t>Quilt 1.5 Plazas Microfibra Estampado Circle</t>
  </si>
  <si>
    <t>8000008223557</t>
  </si>
  <si>
    <t>Quilt 1.5 Plazas Microfibra Estampado Indo</t>
  </si>
  <si>
    <t>8000008223649</t>
  </si>
  <si>
    <t>Quilt 1.5 Plazas Microfibra Estampado Loa</t>
  </si>
  <si>
    <t>8000008223465</t>
  </si>
  <si>
    <t>Quilt 1.5 Plazas Microfibra Estampado Rodano</t>
  </si>
  <si>
    <t>8000008223731</t>
  </si>
  <si>
    <t>Quilt 1.5 Plazas Microfibra Estampado Solei</t>
  </si>
  <si>
    <t>8000008224035</t>
  </si>
  <si>
    <t>Quilt 1.5 Plazas Microfibra Gris-Amarillo</t>
  </si>
  <si>
    <t>8000008223946</t>
  </si>
  <si>
    <t>Quilt 1.5 Plazas Microfibra Terracota-Coral</t>
  </si>
  <si>
    <t>8000008190040</t>
  </si>
  <si>
    <t>Quilt 1.5 Plazas Portugal Estampado Gardenia</t>
  </si>
  <si>
    <t>8000008190071</t>
  </si>
  <si>
    <t>Quilt 1.5 Plazas Portugal Estampado Ginger</t>
  </si>
  <si>
    <t>8000008190101</t>
  </si>
  <si>
    <t>Quilt 1.5 Plazas Portugal Estampado Lilium</t>
  </si>
  <si>
    <t>8000008189662</t>
  </si>
  <si>
    <t>Quilt 2 Plazas Bicolor Liso Arena/Marengo</t>
  </si>
  <si>
    <t>8000008189693</t>
  </si>
  <si>
    <t>Quilt 2 Plazas Bicolor Liso Amarillo/Turquesa</t>
  </si>
  <si>
    <t>8000008189723</t>
  </si>
  <si>
    <t>Quilt 2 Plazas Bicolor Liso Celeste/Azul</t>
  </si>
  <si>
    <t>8000008189631</t>
  </si>
  <si>
    <t>Quilt 2 Plazas Bicolor Liso Gris/Coral</t>
  </si>
  <si>
    <t>800000818919</t>
  </si>
  <si>
    <t>Quilt 2 Plazas Bicolor Liso Negro/Mostaza</t>
  </si>
  <si>
    <t>8000008189754</t>
  </si>
  <si>
    <t>Quilt 2 Plazas Bicolor Liso Gris/Rosado</t>
  </si>
  <si>
    <t>8000008189457</t>
  </si>
  <si>
    <t>Quilt 2 Plazas Cordoba Estampado Safari</t>
  </si>
  <si>
    <t>8000008189396</t>
  </si>
  <si>
    <t>Quilt 2 Plazas Cordoba Estampado Faces</t>
  </si>
  <si>
    <t>8000008222819</t>
  </si>
  <si>
    <t>Quilt 2 Plazas Cordoba Estampado Kailua</t>
  </si>
  <si>
    <t>8000008222840</t>
  </si>
  <si>
    <t>Quilt 2 Plazas Cordoba Estampado Mosa</t>
  </si>
  <si>
    <t>8000008222871</t>
  </si>
  <si>
    <t>Quilt 2 Plazas Cordoba Estampado Murray</t>
  </si>
  <si>
    <t>8000008222901</t>
  </si>
  <si>
    <t>Quilt 2 Plazas Cordoba Estampado Namoi</t>
  </si>
  <si>
    <t>8000008189518</t>
  </si>
  <si>
    <t>Quilt 2 Plazas Cordoba Liso Celeste</t>
  </si>
  <si>
    <t>8000008189617</t>
  </si>
  <si>
    <t>Quilt 2 Plazas Cordoba Liso Gris</t>
  </si>
  <si>
    <t>8000008189570</t>
  </si>
  <si>
    <t>Quilt 2 Plazas Cordoba Liso Lila</t>
  </si>
  <si>
    <t>8000008189532</t>
  </si>
  <si>
    <t>Quilt 2 Plazas Cordoba Liso Mostaza</t>
  </si>
  <si>
    <t>8000008189594</t>
  </si>
  <si>
    <t>Quilt 2 Plazas Cordoba Liso Rosado</t>
  </si>
  <si>
    <t>8000008189556</t>
  </si>
  <si>
    <t>Quilt 2 Plazas Cordoba Liso Turquesa</t>
  </si>
  <si>
    <t>8000008168926</t>
  </si>
  <si>
    <t>Quilt 2 Plazas Cordoba Liso Azul</t>
  </si>
  <si>
    <t>8000008168940</t>
  </si>
  <si>
    <t>Quilt 2 Plazas Cordoba Liso Coral</t>
  </si>
  <si>
    <t>8000008190200</t>
  </si>
  <si>
    <t>Quilt 2 Plazas Cosido Angel</t>
  </si>
  <si>
    <t>8000008190170</t>
  </si>
  <si>
    <t>Quilt 2 Plazas Cosido Arrow</t>
  </si>
  <si>
    <t>8000008190231</t>
  </si>
  <si>
    <t>Quilt 2 Plazas Cosido Clouds</t>
  </si>
  <si>
    <t>8000008190385</t>
  </si>
  <si>
    <t>Quilt 2 Plazas Cosido Patchwork Aries</t>
  </si>
  <si>
    <t>8000008190477</t>
  </si>
  <si>
    <t>Quilt 2 Plazas Cosido Patchwork Geminis</t>
  </si>
  <si>
    <t>800000819035</t>
  </si>
  <si>
    <t>Quilt 2 Plazas Cosido Patchwork Leo</t>
  </si>
  <si>
    <t>8000008190415</t>
  </si>
  <si>
    <t>Quilt 2 Plazas Cosido Patchwork Piscis</t>
  </si>
  <si>
    <t>8000008190507</t>
  </si>
  <si>
    <t>Quilt 2 Plazas Cosido Patchwork Virgo</t>
  </si>
  <si>
    <t>8000008223502</t>
  </si>
  <si>
    <t>Quilt 2 Plazas Microfibra Estampado Circle</t>
  </si>
  <si>
    <t>8000008223564</t>
  </si>
  <si>
    <t>Quilt 2 Plazas Microfibra Estampado Indo</t>
  </si>
  <si>
    <t>800000822365</t>
  </si>
  <si>
    <t>Quilt 2 Plazas Microfibra Estampado Loa</t>
  </si>
  <si>
    <t>8000008223472</t>
  </si>
  <si>
    <t>Quilt 2 Plazas Microfibra Estampado Rodano</t>
  </si>
  <si>
    <t>800000822374</t>
  </si>
  <si>
    <t>Quilt 2 Plazas Microfibra Estampado Solei</t>
  </si>
  <si>
    <t>8000008224042</t>
  </si>
  <si>
    <t>Quilt 2 Plazas Microfibra Gris-Amarillo</t>
  </si>
  <si>
    <t>8000008223953</t>
  </si>
  <si>
    <t>Quilt 2 Plazas Microfibra Terracota-Coral</t>
  </si>
  <si>
    <t>8000008190088</t>
  </si>
  <si>
    <t>Quilt 2 Plazas Portugal Estampado Ginger</t>
  </si>
  <si>
    <t>8000008190118</t>
  </si>
  <si>
    <t>Quilt 2 Plazas Portugal Estampado Lilium</t>
  </si>
  <si>
    <t>8000008189709</t>
  </si>
  <si>
    <t>Quilt King Plazas Bicolor Liso Amarillo/Turquesa</t>
  </si>
  <si>
    <t>8000008189679</t>
  </si>
  <si>
    <t>Quilt King Plazas Bicolor Liso Arena/Marengo</t>
  </si>
  <si>
    <t>8000008189730</t>
  </si>
  <si>
    <t>Quilt King Plazas Bicolor Liso Celeste/Azul</t>
  </si>
  <si>
    <t>8000008189648</t>
  </si>
  <si>
    <t>Quilt King Plazas Bicolor Liso Gris/Coral</t>
  </si>
  <si>
    <t>800000816920</t>
  </si>
  <si>
    <t>Quilt King Plazas Bicolor Liso Negro/Mostaza</t>
  </si>
  <si>
    <t>8000008189761</t>
  </si>
  <si>
    <t>Quilt King Plazas Bicolor Liso Gris/Rosado</t>
  </si>
  <si>
    <t>8000008190217</t>
  </si>
  <si>
    <t>Quilt King Plazas Cosido Angel</t>
  </si>
  <si>
    <t>8000008190484</t>
  </si>
  <si>
    <t>Quilt King Plazas Cosido Patchwork Geminis</t>
  </si>
  <si>
    <t>800000819051</t>
  </si>
  <si>
    <t>Quilt King Plazas Cosido Patchwork Virgo</t>
  </si>
  <si>
    <t>8000008223519</t>
  </si>
  <si>
    <t>Quilt King Plazas Microfibra Estampado Circle</t>
  </si>
  <si>
    <t>8000008223489</t>
  </si>
  <si>
    <t>Quilt King Plazas Microfibra Estampado Rodano</t>
  </si>
  <si>
    <t>Quilt King Plazas Microfibra Estampado Solei</t>
  </si>
  <si>
    <t>800000822404</t>
  </si>
  <si>
    <t>Quilt King Plazas Microfibra Gris-Amarillo</t>
  </si>
  <si>
    <t>800000822396</t>
  </si>
  <si>
    <t>Quilt King Plazas Microfibra Terracota-Coral</t>
  </si>
  <si>
    <t>8000008189204</t>
  </si>
  <si>
    <t>Quilt Microfibra Estampado 1.5 Plazas Barraquitas</t>
  </si>
  <si>
    <t>8000008189327</t>
  </si>
  <si>
    <t>Quilt Microfibra Estampado 1.5 Plazas Luquillo</t>
  </si>
  <si>
    <t>8000008189235</t>
  </si>
  <si>
    <t>Quilt Microfibra Estampado 1.5 Plazas Cayey</t>
  </si>
  <si>
    <t>8000008189297</t>
  </si>
  <si>
    <t>Quilt Microfibra Estampado 1.5 Plazas Hatillo</t>
  </si>
  <si>
    <t>8000008189266</t>
  </si>
  <si>
    <t>Quilt Microfibra Estampado 1.5 Plazas Aguada</t>
  </si>
  <si>
    <t>800000818933</t>
  </si>
  <si>
    <t>Quilt Microfibra Estampado 2 Plazas Luquillo</t>
  </si>
  <si>
    <t>8000008189211</t>
  </si>
  <si>
    <t>Quilt Microfibra Estampado 2 Plazas Barraquitas</t>
  </si>
  <si>
    <t>8000008189242</t>
  </si>
  <si>
    <t>Quilt Microfibra Estampado 2 Plazas Cayey</t>
  </si>
  <si>
    <t>8000008189303</t>
  </si>
  <si>
    <t>Quilt Microfibra Estampado 2 Plazas Hatillo</t>
  </si>
  <si>
    <t>8000008189273</t>
  </si>
  <si>
    <t>Quilt Microfibra Estampado 2 Plazas Aguada</t>
  </si>
  <si>
    <t>8000008189259</t>
  </si>
  <si>
    <t>Quilt Microfibra Estampado King Cayey</t>
  </si>
  <si>
    <t>8000008189228</t>
  </si>
  <si>
    <t>Quilt Microfibra Estampado King Barraquitas</t>
  </si>
  <si>
    <t>8000008189341</t>
  </si>
  <si>
    <t>Quilt Microfibra Estampado King Luquillo</t>
  </si>
  <si>
    <t>8000008189310</t>
  </si>
  <si>
    <t>8000008189280</t>
  </si>
  <si>
    <t>Quilt Microfibra Estampado King Aguada</t>
  </si>
  <si>
    <t>8000008202521</t>
  </si>
  <si>
    <t>Quilt Sherpa 1.5 Plazas Liso Beige</t>
  </si>
  <si>
    <t>8000008202408</t>
  </si>
  <si>
    <t>Quilt Sherpa 1.5 Plazas Liso Burdeo</t>
  </si>
  <si>
    <t>8000008202569</t>
  </si>
  <si>
    <t>Quilt Sherpa 1.5 Plazas Liso Gris</t>
  </si>
  <si>
    <t>8000008202446</t>
  </si>
  <si>
    <t>Quilt Sherpa 1.5 Plazas Liso Naranjo</t>
  </si>
  <si>
    <t>8000008202484</t>
  </si>
  <si>
    <t>Quilt Sherpa 1.5 Plazas Liso Verde</t>
  </si>
  <si>
    <t>8000008202378</t>
  </si>
  <si>
    <t>Quilt Sherpa 2 Plazas Liso Azul</t>
  </si>
  <si>
    <t>8000008202538</t>
  </si>
  <si>
    <t>Quilt Sherpa 2 Plazas Liso Beige</t>
  </si>
  <si>
    <t>800000820241</t>
  </si>
  <si>
    <t>Quilt Sherpa 2 Plazas Liso Burdeo</t>
  </si>
  <si>
    <t>8000008202576</t>
  </si>
  <si>
    <t>Quilt Sherpa 2 Plazas Liso gris</t>
  </si>
  <si>
    <t>8000008202453</t>
  </si>
  <si>
    <t>Quilt Sherpa 2 Plazas Liso Naranjo</t>
  </si>
  <si>
    <t>8000008202491</t>
  </si>
  <si>
    <t>Quilt Sherpa 2 Plazas Liso Verde</t>
  </si>
  <si>
    <t>8000008202385</t>
  </si>
  <si>
    <t>Quilt Sherpa King Liso Azul</t>
  </si>
  <si>
    <t>8000008202545</t>
  </si>
  <si>
    <t>Quilt Sherpa King Liso Beige</t>
  </si>
  <si>
    <t>8000008202422</t>
  </si>
  <si>
    <t>Quilt Sherpa King Liso Burdeo</t>
  </si>
  <si>
    <t>8000008202583</t>
  </si>
  <si>
    <t>Quilt Sherpa King Liso Gris</t>
  </si>
  <si>
    <t>800000820246</t>
  </si>
  <si>
    <t>Quilt Sherpa King Liso Naranjo</t>
  </si>
  <si>
    <t>8000008202507</t>
  </si>
  <si>
    <t>Quilt Sherpa King Liso Verde</t>
  </si>
  <si>
    <t>800000822913</t>
  </si>
  <si>
    <t>Set 2 Almohadas Microfibra Rectas 50x70 cm Blanca</t>
  </si>
  <si>
    <t>8000008180904</t>
  </si>
  <si>
    <t>Set 2 Toallas Ares 460 grs Arena</t>
  </si>
  <si>
    <t>800000818098</t>
  </si>
  <si>
    <t>Set 2 Toallas Ares 460 grs Azul</t>
  </si>
  <si>
    <t>8000008180898</t>
  </si>
  <si>
    <t>Set 2 Toallas Ares 460 grs Blanco</t>
  </si>
  <si>
    <t>8000008180966</t>
  </si>
  <si>
    <t>Set 2 Toallas Ares 460 grs Coral</t>
  </si>
  <si>
    <t>8000008180935</t>
  </si>
  <si>
    <t>Set 2 Toallas Ares 460 grs Gris</t>
  </si>
  <si>
    <t>8000008180928</t>
  </si>
  <si>
    <t>Set 2 Toallas Ares 460 grs Lila</t>
  </si>
  <si>
    <t>8000008180997</t>
  </si>
  <si>
    <t>Set 2 Toallas Ares 460 grs Marengo</t>
  </si>
  <si>
    <t>8000008180911</t>
  </si>
  <si>
    <t>Set 2 Toallas Ares 460 grs Rosa</t>
  </si>
  <si>
    <t>8000008180959</t>
  </si>
  <si>
    <t>Set 2 Toallas Ares 460 grs Turquesa</t>
  </si>
  <si>
    <t>8000008226893</t>
  </si>
  <si>
    <t>Set 2 Toallas Egyptia 460 grs Coral</t>
  </si>
  <si>
    <t>8000008015916</t>
  </si>
  <si>
    <t>Set 2 Toallas Egyptia 460 grs Blanco</t>
  </si>
  <si>
    <t>8000008226879</t>
  </si>
  <si>
    <t>Set 2 Toallas Egyptia 460 grs Turquesa</t>
  </si>
  <si>
    <t>8000008226855</t>
  </si>
  <si>
    <t>Set 2 Toallas Egyptia 460 grs Marengo</t>
  </si>
  <si>
    <t>8000008226909</t>
  </si>
  <si>
    <t>Set 2 Toallas Egyptia 460 grs Amarillo</t>
  </si>
  <si>
    <t>8000008226886</t>
  </si>
  <si>
    <t>Set 2 Toallas Egyptia 460 grs Rosado</t>
  </si>
  <si>
    <t>8000008226862</t>
  </si>
  <si>
    <t>Set 2 Toallas Egyptia 460 grs Gris</t>
  </si>
  <si>
    <t>8000008186715</t>
  </si>
  <si>
    <t>Set 2 Toallas Elite 450 grs Blanco</t>
  </si>
  <si>
    <t>8000008186760</t>
  </si>
  <si>
    <t>Set 2 Toallas Elite 450 grs Calipso</t>
  </si>
  <si>
    <t>8000008186739</t>
  </si>
  <si>
    <t>Set 2 Toallas Elite 450 grs Celeste</t>
  </si>
  <si>
    <t>8000008186722</t>
  </si>
  <si>
    <t>Set 2 Toallas Elite 450 grs Crudo</t>
  </si>
  <si>
    <t>8000008186746</t>
  </si>
  <si>
    <t>Set 2 Toallas Elite 450 grs Lila</t>
  </si>
  <si>
    <t>8000008186753</t>
  </si>
  <si>
    <t>Set 2 Toallas Elite 450 grs Taupe</t>
  </si>
  <si>
    <t>800000810805</t>
  </si>
  <si>
    <t>Set Cortinas 11 Piezas Tubo Diana Denim</t>
  </si>
  <si>
    <t>800000810810</t>
  </si>
  <si>
    <t>Set Cortinas 11 Piezas Tubo Kate Denim</t>
  </si>
  <si>
    <t>800000810815</t>
  </si>
  <si>
    <t>Set Cortinas 11 Piezas Tubo Leticia Denim</t>
  </si>
  <si>
    <t>800000810787</t>
  </si>
  <si>
    <t>Set Cortinas 8 Piezas Argolla Leticia Mostaza</t>
  </si>
  <si>
    <t>800000810821</t>
  </si>
  <si>
    <t>Set Cortinas Velo Lino Argolla Beige</t>
  </si>
  <si>
    <t>800000810820</t>
  </si>
  <si>
    <t>Set Cortinas Velo Lino Presilla Beige</t>
  </si>
  <si>
    <t>800000810818</t>
  </si>
  <si>
    <t>Set Cortinas Velo Lino Presilla Blanca</t>
  </si>
  <si>
    <t>800000818636</t>
  </si>
  <si>
    <t>Sábana 1.5 Plazas 144 Hilos Azul</t>
  </si>
  <si>
    <t>8000008172114</t>
  </si>
  <si>
    <t>Sábana 1.5 Plazas 144 Hilos Bordada Line Azul</t>
  </si>
  <si>
    <t>8000008196615</t>
  </si>
  <si>
    <t>Sábana 1.5 Plazas 144 Hilos Bordada Line Beige</t>
  </si>
  <si>
    <t>8000008172190</t>
  </si>
  <si>
    <t>Sábana 1.5 Plazas 144 Hilos Bordada Line Gris</t>
  </si>
  <si>
    <t>8000008172152</t>
  </si>
  <si>
    <t>Sábana 1.5 Plazas 144 Hilos Bordada Line Rosado</t>
  </si>
  <si>
    <t>8000008196318</t>
  </si>
  <si>
    <t>Sábana 1.5 Plazas 144 Hilos Colores Lisos Verde</t>
  </si>
  <si>
    <t>8000008224257</t>
  </si>
  <si>
    <t>Sábana 1.5 Plazas 144 Hilos Estampada Bari</t>
  </si>
  <si>
    <t>8000008224293</t>
  </si>
  <si>
    <t>Sábana 1.5 Plazas 144 Hilos Estampada Catania</t>
  </si>
  <si>
    <t>8000008224332</t>
  </si>
  <si>
    <t>Sábana 1.5 Plazas 144 Hilos Estampada Ferrara</t>
  </si>
  <si>
    <t>8000008224370</t>
  </si>
  <si>
    <t>Sábana 1.5 Plazas 144 Hilos Estampada Parma</t>
  </si>
  <si>
    <t>8000008224455</t>
  </si>
  <si>
    <t>Sábana 1.5 Plazas 144 Hilos Estampada Trento</t>
  </si>
  <si>
    <t>8000008195106</t>
  </si>
  <si>
    <t>Sábana 1.5 Plazas 144 Hilos Estampado Azafran</t>
  </si>
  <si>
    <t>8000008195199</t>
  </si>
  <si>
    <t>Sábana 1.5 Plazas 144 Hilos Estampado Curcuma</t>
  </si>
  <si>
    <t>8000008195229</t>
  </si>
  <si>
    <t>Sábana 1.5 Plazas 144 Hilos Estampado Ginger</t>
  </si>
  <si>
    <t>8000008195250</t>
  </si>
  <si>
    <t>Sábana 1.5 Plazas 144 Hilos Estampado Paprika</t>
  </si>
  <si>
    <t>8000008174712</t>
  </si>
  <si>
    <t>Sábana 1.5 Plazas 144 Hilos Gris</t>
  </si>
  <si>
    <t>8000008174811</t>
  </si>
  <si>
    <t>Sábana 1.5 Plazas 180 Hilos Crudo</t>
  </si>
  <si>
    <t>8000008195670</t>
  </si>
  <si>
    <t>Sábana 1.5 Plazas 180 Hilos Estampado Daisy</t>
  </si>
  <si>
    <t>8000008195755</t>
  </si>
  <si>
    <t>Sábana 1.5 Plazas 180 Hilos Estampado Lily</t>
  </si>
  <si>
    <t>8000008174866</t>
  </si>
  <si>
    <t>Sábana 1.5 Plazas 180 Hilos Gris</t>
  </si>
  <si>
    <t>800000819534</t>
  </si>
  <si>
    <t>Sábana 1.5 Plazas Broderie Bricks Crudo</t>
  </si>
  <si>
    <t>8000008195311</t>
  </si>
  <si>
    <t>Sábana 1.5 Plazas Broderie Bricks Rosado</t>
  </si>
  <si>
    <t>8000008195434</t>
  </si>
  <si>
    <t>Sábana 1.5 Plazas Broderie Bricks Verde</t>
  </si>
  <si>
    <t>8000008105860</t>
  </si>
  <si>
    <t>Sábana 1.5 Plazas Microfibra Luna Roller Time</t>
  </si>
  <si>
    <t>8000008186371</t>
  </si>
  <si>
    <t>Sábana 2 Plazas 144 Hilos Azul</t>
  </si>
  <si>
    <t>Sábana 2 Plazas 144 Hilos Bordada Line Azul</t>
  </si>
  <si>
    <t>8000008172206</t>
  </si>
  <si>
    <t>Sábana 2 Plazas 144 Hilos Bordada Line Gris</t>
  </si>
  <si>
    <t>Sábana 2 Plazas 144 Hilos Bordada Line Rosado</t>
  </si>
  <si>
    <t>8000008196660</t>
  </si>
  <si>
    <t>Sábana 2 Plazas 144 Hilos Bordada Line Terracota</t>
  </si>
  <si>
    <t>8000008196585</t>
  </si>
  <si>
    <t>Sábana 2 Plazas 144 Hilos Bordada Line Verde</t>
  </si>
  <si>
    <t>8000008195356</t>
  </si>
  <si>
    <t>Sábana 2 Plazas 144 Hilos Colores Lisos Mostaza</t>
  </si>
  <si>
    <t>8000008224264</t>
  </si>
  <si>
    <t>8000008224301</t>
  </si>
  <si>
    <t>Sábana 2 Plazas 144 Hilos Estampada Catania</t>
  </si>
  <si>
    <t>8000008224349</t>
  </si>
  <si>
    <t>Sábana 2 Plazas 144 Hilos Estampada Ferrara</t>
  </si>
  <si>
    <t>8000008224387</t>
  </si>
  <si>
    <t>Sábana 2 Plazas 144 Hilos Estampada Parma</t>
  </si>
  <si>
    <t>8000008224462</t>
  </si>
  <si>
    <t>Sábana 2 Plazas 144 Hilos Estampada Trento</t>
  </si>
  <si>
    <t>8000008195113</t>
  </si>
  <si>
    <t>Sábana 2 Plazas 144 Hilos Estampado Azafrán</t>
  </si>
  <si>
    <t>8000008195205</t>
  </si>
  <si>
    <t>Sábana 2 Plazas 144 Hilos Estampado Curcuma</t>
  </si>
  <si>
    <t>8000008195236</t>
  </si>
  <si>
    <t>Sábana 2 Plazas 144 Hilos Estampado Ginger</t>
  </si>
  <si>
    <t>8000008195267</t>
  </si>
  <si>
    <t>Sábana 2 Plazas 144 Hilos Estampado Paprika</t>
  </si>
  <si>
    <t>8000008188702</t>
  </si>
  <si>
    <t>Sábana 2 Plazas 144 Hilos Estampado Sidón</t>
  </si>
  <si>
    <t>8000008174729</t>
  </si>
  <si>
    <t>Sábana 2 Plazas 144 Hilos Gris</t>
  </si>
  <si>
    <t>8000008186494</t>
  </si>
  <si>
    <t>Sábana 2 Plazas 180 Hilos Bordada Celeste</t>
  </si>
  <si>
    <t>8000008186531</t>
  </si>
  <si>
    <t>Sábana 2 Plazas 180 Hilos Bordada Coral</t>
  </si>
  <si>
    <t>8000008174828</t>
  </si>
  <si>
    <t>Sábana 2 Plazas 180 Hilos Crudo</t>
  </si>
  <si>
    <t>8000008195687</t>
  </si>
  <si>
    <t>Sábana 2 Plazas 180 Hilos Estampado Daisy</t>
  </si>
  <si>
    <t>8000008195762</t>
  </si>
  <si>
    <t>Sábana 2 Plazas 180 Hilos Estampado Liliy</t>
  </si>
  <si>
    <t>8000008188504</t>
  </si>
  <si>
    <t>Sábana 2 Plazas 180 Hilos Estampado Tebas</t>
  </si>
  <si>
    <t>8000008174873</t>
  </si>
  <si>
    <t>Sábana 2 Plazas 180 Hilos Gris</t>
  </si>
  <si>
    <t>8000008195328</t>
  </si>
  <si>
    <t>Sábana 2 Plazas Broderie Bricks Rosado Angel</t>
  </si>
  <si>
    <t>8000008195441</t>
  </si>
  <si>
    <t>Sábana 2 Plazas Broderie Bricks Verde</t>
  </si>
  <si>
    <t>8000008186388</t>
  </si>
  <si>
    <t>Sábana King 144 Hilos Azul</t>
  </si>
  <si>
    <t>800000819542</t>
  </si>
  <si>
    <t>Sábana King 144 Hilos Broderie Bricks Amarillo</t>
  </si>
  <si>
    <t>800000819632</t>
  </si>
  <si>
    <t>Sábana King 144 Hilos Colores Lisos Verde</t>
  </si>
  <si>
    <t>8000008224271</t>
  </si>
  <si>
    <t>Sábana King 144 Hilos Estampada Bari</t>
  </si>
  <si>
    <t>8000008224318</t>
  </si>
  <si>
    <t>Sábana King 144 Hilos Estampada Catania</t>
  </si>
  <si>
    <t>8000008224356</t>
  </si>
  <si>
    <t>Sábana King 144 Hilos Estampada Ferrara</t>
  </si>
  <si>
    <t>8000008224431</t>
  </si>
  <si>
    <t>Sábana King 144 Hilos Estampada Ravena</t>
  </si>
  <si>
    <t>8000008224479</t>
  </si>
  <si>
    <t>Sábana King 144 Hilos Estampada Trento</t>
  </si>
  <si>
    <t>8000008195120</t>
  </si>
  <si>
    <t>Sábana King 144 Hilos Estampado Azafrán</t>
  </si>
  <si>
    <t>8000008195212</t>
  </si>
  <si>
    <t>Sábana King 144 Hilos Estampado Curcuma</t>
  </si>
  <si>
    <t>8000008195274</t>
  </si>
  <si>
    <t>Sábana King 144 Hilos Estampado Paprika</t>
  </si>
  <si>
    <t>8000008188719</t>
  </si>
  <si>
    <t>Sábana King 144 Hilos Estampado Sidón</t>
  </si>
  <si>
    <t>8000008174736</t>
  </si>
  <si>
    <t>Sábana King 144 Hilos Gris</t>
  </si>
  <si>
    <t>8000008174835</t>
  </si>
  <si>
    <t>Sábana King 180 Hilos Crudo</t>
  </si>
  <si>
    <t>8000008195694</t>
  </si>
  <si>
    <t>Sábana King 180 Hilos Estampado Daisy</t>
  </si>
  <si>
    <t>8000008195779</t>
  </si>
  <si>
    <t>Sábana King 180 Hilos Estampado Lily</t>
  </si>
  <si>
    <t>8000008174880</t>
  </si>
  <si>
    <t>Sábana King 180 Hilos Gris</t>
  </si>
  <si>
    <t>8000008172138</t>
  </si>
  <si>
    <t>Sábana King Plazas 144 Hilos Bordada Line Azul</t>
  </si>
  <si>
    <t>8000008196639</t>
  </si>
  <si>
    <t>Sábana King Plazas 144 Hilos Bordada Line Beige</t>
  </si>
  <si>
    <t>8000008172213</t>
  </si>
  <si>
    <t>Sábana King Plazas 144 Hilos Bordada Line Gris</t>
  </si>
  <si>
    <t>8000008172176</t>
  </si>
  <si>
    <t>Sábana King Plazas 144 Hilos Bordada Line Rosado</t>
  </si>
  <si>
    <t>8000008196677</t>
  </si>
  <si>
    <t>Sábana King Plazas 144 Hilos Bordada Line Terracota</t>
  </si>
  <si>
    <t>8000008196592</t>
  </si>
  <si>
    <t>Sábana King Plazas 144 Hilos Bordada Line Verde</t>
  </si>
  <si>
    <t>800000819539</t>
  </si>
  <si>
    <t>Sábana King Plazas Broderie Bricks Celeste spa</t>
  </si>
  <si>
    <t>8000008195335</t>
  </si>
  <si>
    <t>Sábana King Plazas Broderie Bricks Rosado Angel</t>
  </si>
  <si>
    <t>8000008195458</t>
  </si>
  <si>
    <t>Sábana King Plazas Broderie Bricks Verde</t>
  </si>
  <si>
    <t>8000008216160</t>
  </si>
  <si>
    <t>Sábana Polar Estampada 1.5 Plazas Boston</t>
  </si>
  <si>
    <t>8000008216252</t>
  </si>
  <si>
    <t>Sábana Polar Estampada 1.5 Plazas Orleans</t>
  </si>
  <si>
    <t>8000008216221</t>
  </si>
  <si>
    <t>Sábana Polar Estampada 1.5 Plazas Tulsa</t>
  </si>
  <si>
    <t>8000008216191</t>
  </si>
  <si>
    <t>Sábana Polar Estampada 1.5 Plazas Wishita</t>
  </si>
  <si>
    <t>8000008216177</t>
  </si>
  <si>
    <t>Sábana Polar Estampada 2 Plazas Boston</t>
  </si>
  <si>
    <t>8000008216269</t>
  </si>
  <si>
    <t>Sábana Polar Estampada 2 Plazas Orleans</t>
  </si>
  <si>
    <t>8000008216238</t>
  </si>
  <si>
    <t>Sábana Polar Estampada 2 Plazas Tulsa</t>
  </si>
  <si>
    <t>8000008216207</t>
  </si>
  <si>
    <t>Sábana Polar Estampada 2 Plazas Wishita</t>
  </si>
  <si>
    <t>8000008216184</t>
  </si>
  <si>
    <t>Sábana Polar Estampada King Boston</t>
  </si>
  <si>
    <t>8000008216214</t>
  </si>
  <si>
    <t>Sábana Polar Estampada King Wishita</t>
  </si>
  <si>
    <t>8000008196332</t>
  </si>
  <si>
    <t>Sábana Super King 144 Hilos Colores Lisos Verde</t>
  </si>
  <si>
    <t>800000818816</t>
  </si>
  <si>
    <t>Toalla Playa 70x140 Perezoso</t>
  </si>
  <si>
    <t>Baúl Infantil Ludo</t>
  </si>
  <si>
    <t>8000001272007</t>
  </si>
  <si>
    <t>Closet 2 Puertas Corredera</t>
  </si>
  <si>
    <t>8000001316409</t>
  </si>
  <si>
    <t>1657659144653</t>
  </si>
  <si>
    <t>Closet 3 Puertas 2 Cajones</t>
  </si>
  <si>
    <t>2082004740289</t>
  </si>
  <si>
    <t>8304487172708</t>
  </si>
  <si>
    <t>Closet 4 Puertas 2 Cajones</t>
  </si>
  <si>
    <t>2082004550611</t>
  </si>
  <si>
    <t>Cómoda 4 Cajones</t>
  </si>
  <si>
    <t>8000001316407</t>
  </si>
  <si>
    <t>Cómoda 5 Cajones</t>
  </si>
  <si>
    <t>2082004550598</t>
  </si>
  <si>
    <t>Cómoda 6 Cajones</t>
  </si>
  <si>
    <t>2082004511124</t>
  </si>
  <si>
    <t>Cómoda Misuri 3 Cajones</t>
  </si>
  <si>
    <t>2082004551847</t>
  </si>
  <si>
    <t>2082004511148</t>
  </si>
  <si>
    <t>Cómoda Misuri 6 Cajones</t>
  </si>
  <si>
    <t>2082004551861</t>
  </si>
  <si>
    <t>2082004550659</t>
  </si>
  <si>
    <t>Escritorio 2 Cajones c/ Llave</t>
  </si>
  <si>
    <t>2082003940567</t>
  </si>
  <si>
    <t>2189939461083</t>
  </si>
  <si>
    <t>Escritorio Bilbao Carvalo</t>
  </si>
  <si>
    <t>2082003955301</t>
  </si>
  <si>
    <t>Escritorio Básico</t>
  </si>
  <si>
    <t>2082004364126</t>
  </si>
  <si>
    <t>Escritorio Granada</t>
  </si>
  <si>
    <t>2082003940581</t>
  </si>
  <si>
    <t>Escritorio Misuri</t>
  </si>
  <si>
    <t>2082004550550</t>
  </si>
  <si>
    <t>Escritorio PC Urbano</t>
  </si>
  <si>
    <t>2082004434805</t>
  </si>
  <si>
    <t>Escritorio Toledo</t>
  </si>
  <si>
    <t>2082002530660</t>
  </si>
  <si>
    <t>Estante 5 Niveles</t>
  </si>
  <si>
    <t>2082004740241</t>
  </si>
  <si>
    <t>Estante 5 Niveles con Puertas</t>
  </si>
  <si>
    <t>2082004740265</t>
  </si>
  <si>
    <t>2082003940543</t>
  </si>
  <si>
    <t>2082003750144</t>
  </si>
  <si>
    <t>Estante Modular Bremen</t>
  </si>
  <si>
    <t>2082003770553</t>
  </si>
  <si>
    <t>Gabinete Base 40</t>
  </si>
  <si>
    <t>2082003770621</t>
  </si>
  <si>
    <t>Gabinete Base Despensa</t>
  </si>
  <si>
    <t>2082003770614</t>
  </si>
  <si>
    <t>Gabinete Base Lavaplatos 100</t>
  </si>
  <si>
    <t>6715175950727</t>
  </si>
  <si>
    <t>9095536403120</t>
  </si>
  <si>
    <t>3579488758731</t>
  </si>
  <si>
    <t>Gabinete Base Lavaplatos 120</t>
  </si>
  <si>
    <t>3579488758732</t>
  </si>
  <si>
    <t>7442595090046</t>
  </si>
  <si>
    <t>Gabinete Base Lavaplatos 80</t>
  </si>
  <si>
    <t>2398119167911</t>
  </si>
  <si>
    <t>2398119167912</t>
  </si>
  <si>
    <t>3196986386565</t>
  </si>
  <si>
    <t>Gabinete Compacto 110</t>
  </si>
  <si>
    <t>3196986386566</t>
  </si>
  <si>
    <t>6539339803760</t>
  </si>
  <si>
    <t>Gabinete Compacto 120</t>
  </si>
  <si>
    <t>9493673747642</t>
  </si>
  <si>
    <t>Gabinete Compacto 90</t>
  </si>
  <si>
    <t>9493673747643</t>
  </si>
  <si>
    <t>2082003478152</t>
  </si>
  <si>
    <t>Gabinete Compacto Aconcagua</t>
  </si>
  <si>
    <t>9195251274326</t>
  </si>
  <si>
    <t>Gabinete Compacto Lonquimay 120</t>
  </si>
  <si>
    <t>2082004546300</t>
  </si>
  <si>
    <t>Gabinete Despensero Maxi</t>
  </si>
  <si>
    <t>2082004546301</t>
  </si>
  <si>
    <t>2485089498965</t>
  </si>
  <si>
    <t>Gabinete Mural 40</t>
  </si>
  <si>
    <t>2082003770652</t>
  </si>
  <si>
    <t>Gabinete Mural 80</t>
  </si>
  <si>
    <t>2082002185372</t>
  </si>
  <si>
    <t>Gabinete Mural Microondas</t>
  </si>
  <si>
    <t>2082003770645</t>
  </si>
  <si>
    <t>Gabinete Mural Vidriado 40</t>
  </si>
  <si>
    <t>2082003770669</t>
  </si>
  <si>
    <t>Gabinete Mural Vidriado 80</t>
  </si>
  <si>
    <t>2082003685475</t>
  </si>
  <si>
    <t>Librero Puzzle</t>
  </si>
  <si>
    <t>3123025511512</t>
  </si>
  <si>
    <t>Organizador Infantil</t>
  </si>
  <si>
    <t>Rack Bar Kazan</t>
  </si>
  <si>
    <t>2082004550475</t>
  </si>
  <si>
    <t>Rack TV Nantes</t>
  </si>
  <si>
    <t>2082004550499</t>
  </si>
  <si>
    <t>Rack TV Navarra</t>
  </si>
  <si>
    <t>2082003685482</t>
  </si>
  <si>
    <t>Rack TV Praga</t>
  </si>
  <si>
    <t>2082004511087</t>
  </si>
  <si>
    <t>Velador Misuri</t>
  </si>
  <si>
    <t>2082004511101</t>
  </si>
  <si>
    <t>Velador Misuri 2 Cajones</t>
  </si>
  <si>
    <t>2082004511100</t>
  </si>
  <si>
    <t>8000010120015</t>
  </si>
  <si>
    <t>Buffet Línea Vintage</t>
  </si>
  <si>
    <t>3363011332922</t>
  </si>
  <si>
    <t>Cajonera Bolonia 1 Cajón 2 Kardex</t>
  </si>
  <si>
    <t>9130033776835</t>
  </si>
  <si>
    <t>9886911183623</t>
  </si>
  <si>
    <t>7834104878879</t>
  </si>
  <si>
    <t>4049378482936</t>
  </si>
  <si>
    <t>1647767907994</t>
  </si>
  <si>
    <t>Cajonera Bolonia 3 Cajones 1 Kardex</t>
  </si>
  <si>
    <t>4772060806139</t>
  </si>
  <si>
    <t>9007192558031</t>
  </si>
  <si>
    <t>8492918534158</t>
  </si>
  <si>
    <t>5036444927103</t>
  </si>
  <si>
    <t>3758219020802</t>
  </si>
  <si>
    <t>8000010070025</t>
  </si>
  <si>
    <t>Cajonera Erika</t>
  </si>
  <si>
    <t>8000010070030</t>
  </si>
  <si>
    <t>8000010070050</t>
  </si>
  <si>
    <t>Cajonera Línea Vintage</t>
  </si>
  <si>
    <t>7757752347059</t>
  </si>
  <si>
    <t>Cajonera Retorno Móvil</t>
  </si>
  <si>
    <t>3616290977994</t>
  </si>
  <si>
    <t>7649226399992</t>
  </si>
  <si>
    <t>5840948683937</t>
  </si>
  <si>
    <t>2324034586278</t>
  </si>
  <si>
    <t>7979000514223</t>
  </si>
  <si>
    <t>8000010110110</t>
  </si>
  <si>
    <t>Cama Metal 1 Plaza</t>
  </si>
  <si>
    <t>8000010140009</t>
  </si>
  <si>
    <t>Closet 120x50x180 2 Puertas 2 Cajones Cerezo</t>
  </si>
  <si>
    <t>8000010140020</t>
  </si>
  <si>
    <t>Closet 120x50x180 2 Puertas 2 Cajones Jerez</t>
  </si>
  <si>
    <t>8000010140022</t>
  </si>
  <si>
    <t>Closet 60x50x180 1 Puerta Jerez</t>
  </si>
  <si>
    <t>8000010140021</t>
  </si>
  <si>
    <t>Closet 80x50x180 2 Puertas 2 Cajones Jerez</t>
  </si>
  <si>
    <t>8000010120014</t>
  </si>
  <si>
    <t>Comedor Vintage</t>
  </si>
  <si>
    <t>80000010030020</t>
  </si>
  <si>
    <t>Disco de Asado 45cm</t>
  </si>
  <si>
    <t>8000010040004</t>
  </si>
  <si>
    <t>Escala Tijera 2 Peldaños</t>
  </si>
  <si>
    <t>8000010040005</t>
  </si>
  <si>
    <t>Escala Tijera 3 Peldaños</t>
  </si>
  <si>
    <t>8000010040006</t>
  </si>
  <si>
    <t>Escala Tijera 4 Peldaños</t>
  </si>
  <si>
    <t>8000010040007</t>
  </si>
  <si>
    <t>Escala Tijera 5 Peldaños</t>
  </si>
  <si>
    <t>8000010040008</t>
  </si>
  <si>
    <t>Escala Tijera 6 Peldaños</t>
  </si>
  <si>
    <t>211212121215</t>
  </si>
  <si>
    <t>Escritorio 150cm Medio Punto</t>
  </si>
  <si>
    <t>8000010070040</t>
  </si>
  <si>
    <t>Escritorio Arrimo</t>
  </si>
  <si>
    <t>6808278133629</t>
  </si>
  <si>
    <t>Escritorio Ferrara Tipo L 120cm</t>
  </si>
  <si>
    <t>6808278133630</t>
  </si>
  <si>
    <t>6808278133631</t>
  </si>
  <si>
    <t>6808278133632</t>
  </si>
  <si>
    <t>6808278133633</t>
  </si>
  <si>
    <t>6808278133634</t>
  </si>
  <si>
    <t>6808278133635</t>
  </si>
  <si>
    <t>6808278133636</t>
  </si>
  <si>
    <t>9239504864477</t>
  </si>
  <si>
    <t>Escritorio Ferrara Tipo L 150 cm</t>
  </si>
  <si>
    <t>9239504864478</t>
  </si>
  <si>
    <t>9239504864479</t>
  </si>
  <si>
    <t>9239504864480</t>
  </si>
  <si>
    <t>9239504864481</t>
  </si>
  <si>
    <t>9239504864482</t>
  </si>
  <si>
    <t>9239504864483</t>
  </si>
  <si>
    <t>9239504864484</t>
  </si>
  <si>
    <t>5579954575039</t>
  </si>
  <si>
    <t>Escritorio Ferrara Tipo L 180cm</t>
  </si>
  <si>
    <t>5579954575040</t>
  </si>
  <si>
    <t>5579954575041</t>
  </si>
  <si>
    <t>5579954575042</t>
  </si>
  <si>
    <t>5579954575043</t>
  </si>
  <si>
    <t>5579954575044</t>
  </si>
  <si>
    <t>5579954575045</t>
  </si>
  <si>
    <t>5579954575046</t>
  </si>
  <si>
    <t>Escritorio Froli 170cm</t>
  </si>
  <si>
    <t>9537675456139</t>
  </si>
  <si>
    <t>Escritorio Kit Imola</t>
  </si>
  <si>
    <t>4127798735595</t>
  </si>
  <si>
    <t>7615399002577</t>
  </si>
  <si>
    <t>3397124943924</t>
  </si>
  <si>
    <t>8614388411670</t>
  </si>
  <si>
    <t>6576618470077</t>
  </si>
  <si>
    <t>5654055834853</t>
  </si>
  <si>
    <t>Escritorio Linea SI 120cm</t>
  </si>
  <si>
    <t>6680903258026</t>
  </si>
  <si>
    <t>2130468028689</t>
  </si>
  <si>
    <t>6194823480608</t>
  </si>
  <si>
    <t>Escritorio Linea SI 150cm</t>
  </si>
  <si>
    <t>8238200808755</t>
  </si>
  <si>
    <t>8278360486663</t>
  </si>
  <si>
    <t>Escritorio Linea SI 180cm</t>
  </si>
  <si>
    <t>6677939153897</t>
  </si>
  <si>
    <t>9326476276404</t>
  </si>
  <si>
    <t>6276449864520</t>
  </si>
  <si>
    <t>Escritorio Linea SI 90cm</t>
  </si>
  <si>
    <t>6313487128203</t>
  </si>
  <si>
    <t>8924767975422</t>
  </si>
  <si>
    <t>5526648703414</t>
  </si>
  <si>
    <t>Escritorio Ontranto 180cm</t>
  </si>
  <si>
    <t>9490983301348</t>
  </si>
  <si>
    <t>Escritorio Thor con Llave</t>
  </si>
  <si>
    <t>8000010070037</t>
  </si>
  <si>
    <t>Escritorio Tobi Jerez</t>
  </si>
  <si>
    <t>8000010070039</t>
  </si>
  <si>
    <t>Escritorio Torre</t>
  </si>
  <si>
    <t>8000010070038</t>
  </si>
  <si>
    <t>Escritorio Venus</t>
  </si>
  <si>
    <t>8000010070060</t>
  </si>
  <si>
    <t>Escritorio Vintage</t>
  </si>
  <si>
    <t>8000010070034</t>
  </si>
  <si>
    <t>Escritorio Worki</t>
  </si>
  <si>
    <t>8000010070033</t>
  </si>
  <si>
    <t>8000010070041</t>
  </si>
  <si>
    <t>Estación de Trabajo 120</t>
  </si>
  <si>
    <t>Estación de Trabajo 150 Jerez</t>
  </si>
  <si>
    <t>8000010070021</t>
  </si>
  <si>
    <t>8000010070012</t>
  </si>
  <si>
    <t>Estación de Trabajo 150 Provenzal</t>
  </si>
  <si>
    <t>8000010070013</t>
  </si>
  <si>
    <t>8000010100053</t>
  </si>
  <si>
    <t>Estante 4 Repisas Vintage Jerez</t>
  </si>
  <si>
    <t>Estante 5 Repisas</t>
  </si>
  <si>
    <t>8000010100032</t>
  </si>
  <si>
    <t>Estante 50 Vintage Jerez</t>
  </si>
  <si>
    <t>9486283488311</t>
  </si>
  <si>
    <t>Estante Terminal 165</t>
  </si>
  <si>
    <t>9486283488312</t>
  </si>
  <si>
    <t>1220226829771</t>
  </si>
  <si>
    <t>Estante Terminal 75</t>
  </si>
  <si>
    <t>2379608717116</t>
  </si>
  <si>
    <t>Estante Turin</t>
  </si>
  <si>
    <t>2379608717117</t>
  </si>
  <si>
    <t>Estante Turín Con 2 Puertas</t>
  </si>
  <si>
    <t>8000010100027</t>
  </si>
  <si>
    <t>Estante Worki</t>
  </si>
  <si>
    <t>8000010100025</t>
  </si>
  <si>
    <t>Funda Mesa Ping Pong Profesional / Junior</t>
  </si>
  <si>
    <t>Gabinete Base 2 Puertas</t>
  </si>
  <si>
    <t>8000010050018</t>
  </si>
  <si>
    <t>Kit de Bisagras Mesa Ping Pong</t>
  </si>
  <si>
    <t>8000010120005</t>
  </si>
  <si>
    <t>Kit Lavaplatos 100</t>
  </si>
  <si>
    <t>8000010120004</t>
  </si>
  <si>
    <t>Kit Lavaplatos 120</t>
  </si>
  <si>
    <t>8000010120007</t>
  </si>
  <si>
    <t>8000010120002</t>
  </si>
  <si>
    <t>Kit Lavaplatos 80</t>
  </si>
  <si>
    <t>8000010120006</t>
  </si>
  <si>
    <t>8000010010005</t>
  </si>
  <si>
    <t>Mesa Arrimo Línea Vintage</t>
  </si>
  <si>
    <t>Mesa Auxiliar Plegable</t>
  </si>
  <si>
    <t>8000010090015</t>
  </si>
  <si>
    <t>8000010090002</t>
  </si>
  <si>
    <t>Mesa Casino Armable 120</t>
  </si>
  <si>
    <t>8000010090008</t>
  </si>
  <si>
    <t>Mesa Casino Armable 150</t>
  </si>
  <si>
    <t>Mesa Casino Armable 180</t>
  </si>
  <si>
    <t>8000010090006</t>
  </si>
  <si>
    <t>Mesa Casino Armable 76</t>
  </si>
  <si>
    <t>8000010050021</t>
  </si>
  <si>
    <t>Mesa de Ping Pong Frontón Plus</t>
  </si>
  <si>
    <t>8000010050022</t>
  </si>
  <si>
    <t>Mesa de Ping Pong Junior</t>
  </si>
  <si>
    <t>8000010050011</t>
  </si>
  <si>
    <t>Mesa de Ping Pong Match</t>
  </si>
  <si>
    <t>8000010050002</t>
  </si>
  <si>
    <t>Mesa de Ping Pong Optima</t>
  </si>
  <si>
    <t>8000010050026</t>
  </si>
  <si>
    <t>Mesa de Ping Pong Profesional</t>
  </si>
  <si>
    <t>8000010010010</t>
  </si>
  <si>
    <t>Mesa Nido</t>
  </si>
  <si>
    <t>8000010090013</t>
  </si>
  <si>
    <t>Mesa Plegable 83 Cuadrada</t>
  </si>
  <si>
    <t>8000010090012</t>
  </si>
  <si>
    <t>8000010090026</t>
  </si>
  <si>
    <t>Mesa Plegable Cama Multimesa</t>
  </si>
  <si>
    <t>8000010090022</t>
  </si>
  <si>
    <t>Mesa Plegable Eventos 150</t>
  </si>
  <si>
    <t>Mesa Plegable Redonda</t>
  </si>
  <si>
    <t>80000010090011</t>
  </si>
  <si>
    <t>Mesa Plegable Tetrix 90cm</t>
  </si>
  <si>
    <t>9774026410396</t>
  </si>
  <si>
    <t>Mesa Reunion</t>
  </si>
  <si>
    <t>800000010030010</t>
  </si>
  <si>
    <t>Parrilla 1/2 Tambor XL</t>
  </si>
  <si>
    <t>800000010030008</t>
  </si>
  <si>
    <t>Parrilla Fogata Paseo</t>
  </si>
  <si>
    <t>800000010030004</t>
  </si>
  <si>
    <t>Parrilla Fogón Extra</t>
  </si>
  <si>
    <t>Piso Escala Titán</t>
  </si>
  <si>
    <t>8000010040021</t>
  </si>
  <si>
    <t>Piso Titán</t>
  </si>
  <si>
    <t>8000010080008</t>
  </si>
  <si>
    <t>Rack TV Línea Vintage</t>
  </si>
  <si>
    <t>Red c/ Soportes Repuesto Mesa Ping Pong</t>
  </si>
  <si>
    <t>8000010100005</t>
  </si>
  <si>
    <t>Repisa Bicicletero</t>
  </si>
  <si>
    <t>8000010100040</t>
  </si>
  <si>
    <t>Repisa Blanca C/Soporte Azul</t>
  </si>
  <si>
    <t>8000010050019</t>
  </si>
  <si>
    <t>Set de Ruedas Ping Pong Junior / Frontón</t>
  </si>
  <si>
    <t>8000010130049</t>
  </si>
  <si>
    <t>8000010150009</t>
  </si>
  <si>
    <t>Taca Taca Junior</t>
  </si>
  <si>
    <t>8000010150002</t>
  </si>
  <si>
    <t>Taca Taca Plywood</t>
  </si>
  <si>
    <t>8000010150006</t>
  </si>
  <si>
    <t>Taca Taca Standard</t>
  </si>
  <si>
    <t>1000093774658</t>
  </si>
  <si>
    <t>Silla De Ruedas Estándar Manual Plegable Con Frenos</t>
  </si>
  <si>
    <t>1560713559072</t>
  </si>
  <si>
    <t>Mesa Plegable 152 Cm Tipo Maletin Blanca</t>
  </si>
  <si>
    <t>1655702661050</t>
  </si>
  <si>
    <t>Comedor Berna, 4 Sillas.</t>
  </si>
  <si>
    <t>2043883856903</t>
  </si>
  <si>
    <t>Bicicleta Apolo 21 Cambios, Acero, Aro 26 , Marco Mtb.</t>
  </si>
  <si>
    <t>2043883856904</t>
  </si>
  <si>
    <t>2043883856906</t>
  </si>
  <si>
    <t>2166645323184</t>
  </si>
  <si>
    <t>Bicicleta Hermes Doble Suspensión Frenos Disco 21 Cambios</t>
  </si>
  <si>
    <t>2166645323186</t>
  </si>
  <si>
    <t>2166645323187</t>
  </si>
  <si>
    <t>2166645323188</t>
  </si>
  <si>
    <t>2175483575860</t>
  </si>
  <si>
    <t>Cuatrimoto Atv Cuatro Ruedas Apv-r 125cc</t>
  </si>
  <si>
    <t>2175483575862</t>
  </si>
  <si>
    <t>2175483575869</t>
  </si>
  <si>
    <t>2454877290701</t>
  </si>
  <si>
    <t>Silla Plegable Fold Negra</t>
  </si>
  <si>
    <t>3796975560089</t>
  </si>
  <si>
    <t>Comedor Baden, 4 Sillas</t>
  </si>
  <si>
    <t>3968597611832</t>
  </si>
  <si>
    <t>4441790164551</t>
  </si>
  <si>
    <t>Andador Plegable Altura Ajustable</t>
  </si>
  <si>
    <t>5682605238917</t>
  </si>
  <si>
    <t>Bicicleta Mountain Demeter Aro 29 Eurobike Marco Aluminio</t>
  </si>
  <si>
    <t>5904734219789</t>
  </si>
  <si>
    <t>Bicicleta Paseo Mujer Aro 26 Urbana</t>
  </si>
  <si>
    <t>7045457846835</t>
  </si>
  <si>
    <t>Bicicleta Estática Estacionaria De Ejercicio Volante 4,5kg</t>
  </si>
  <si>
    <t>7260800051777</t>
  </si>
  <si>
    <t>Toldo Plegable 3x3 Antioxidable Impermeable Envío Gratis</t>
  </si>
  <si>
    <t>7539742231477</t>
  </si>
  <si>
    <t>Máquina De Remo Plegable</t>
  </si>
  <si>
    <t>7807992743549</t>
  </si>
  <si>
    <t>Kit Taladro Percutor Bauker 900w 13mm 3000rpm+57 Accesorios</t>
  </si>
  <si>
    <t>9162942758192</t>
  </si>
  <si>
    <t>9626613525476</t>
  </si>
  <si>
    <t>Bicicleta Urbana 3 Cambios Shimano Nexus Talla M Aro 28</t>
  </si>
  <si>
    <t>MAQ-REM-02</t>
  </si>
  <si>
    <t>Máquina De Remo 8 Niveles Remadora Magnética 8 Velocidades</t>
  </si>
  <si>
    <t>1100111016831</t>
  </si>
  <si>
    <t>Piso Ducha</t>
  </si>
  <si>
    <t>40736466174088</t>
  </si>
  <si>
    <t>40736483541128</t>
  </si>
  <si>
    <t>Gabinete Base 80 Con 2 Puertas</t>
  </si>
  <si>
    <t>40925921476744</t>
  </si>
  <si>
    <t>40966918930568</t>
  </si>
  <si>
    <t>Funda Mesa Ping Pong Agm Profesional / Junior</t>
  </si>
  <si>
    <t>40966923780232</t>
  </si>
  <si>
    <t>Funda Mesa Ping Pong Frontón Marca Agm</t>
  </si>
  <si>
    <t>7094464758256</t>
  </si>
  <si>
    <t>Mesa Restaurante Cuadrada 70 X 70 Cm Cubierta 24 Mm</t>
  </si>
  <si>
    <t>8000000819048</t>
  </si>
  <si>
    <t>800000817472</t>
  </si>
  <si>
    <t>Sábana 2 Plazas 144 Hilos Marca Mashini</t>
  </si>
  <si>
    <t>800000818671</t>
  </si>
  <si>
    <t>Set 2 Toallas Elite 450 Grs Marca Mashini Color Blanco</t>
  </si>
  <si>
    <t>800000818672</t>
  </si>
  <si>
    <t>Set 2 Toallas Elite 450 Grs Marca Mashini Color Crudo</t>
  </si>
  <si>
    <t>Set 2 Toallas Elite 450 Grs Marca Mashini</t>
  </si>
  <si>
    <t>800000818674</t>
  </si>
  <si>
    <t>800000818675</t>
  </si>
  <si>
    <t>800000819522</t>
  </si>
  <si>
    <t>Sábana 1.5 Plazas 144 Hilos Estampado Marca Mashini</t>
  </si>
  <si>
    <t>800000819531</t>
  </si>
  <si>
    <t>Sábana 1.5 Plazas Broderie Bricks Marca Mashini</t>
  </si>
  <si>
    <t>800000819543</t>
  </si>
  <si>
    <t>800000819633</t>
  </si>
  <si>
    <t>Sábanas Super King Arredo Algodón Peinado Lisas Color Verde Claro Diseño De La Tela Liso</t>
  </si>
  <si>
    <t>800000819729</t>
  </si>
  <si>
    <t>Alfombra Frise Boutique 200x290 Cm Destello</t>
  </si>
  <si>
    <t>800000821508</t>
  </si>
  <si>
    <t>Plumón Coral Sherpa 1.5 Plazas</t>
  </si>
  <si>
    <t>800000821521</t>
  </si>
  <si>
    <t>Plumón Coral Sherpa 2 Plazas</t>
  </si>
  <si>
    <t>800000821529</t>
  </si>
  <si>
    <t>800000822366</t>
  </si>
  <si>
    <t>8820179549573</t>
  </si>
  <si>
    <t>Mesa Plegable Redonda 1mt 100cm Blanca</t>
  </si>
  <si>
    <t>9456525325073</t>
  </si>
  <si>
    <t>Bicicleta Paseo Mujer Aro 24 Urbana</t>
  </si>
  <si>
    <t>RC409004G</t>
  </si>
  <si>
    <t>Contenedor De Basura 660 Litros</t>
  </si>
  <si>
    <t>9999999999901</t>
  </si>
  <si>
    <t>9999999999902</t>
  </si>
  <si>
    <t>Mesa De Ping Pong Agm Profesional Fabricada En Mdf Color Azul</t>
  </si>
  <si>
    <t>3112752496660</t>
  </si>
  <si>
    <t>Meson De Acero Central 180cm</t>
  </si>
  <si>
    <t>568965895689</t>
  </si>
  <si>
    <t>9557829855671</t>
  </si>
  <si>
    <t>8000008190255</t>
  </si>
  <si>
    <t>8741685441215</t>
  </si>
  <si>
    <t>Puños Con Fijación Rojo</t>
  </si>
  <si>
    <t>Silla ISO Polipropileno - Rojo</t>
  </si>
  <si>
    <t>Taburete ISO Polipropileno - Rojo</t>
  </si>
  <si>
    <t>Banqueta ISO Polipropileno Pata Luna - 2 / Negro</t>
  </si>
  <si>
    <t>Banqueta ISO Polipropileno Pata Luna - 3 / Negro</t>
  </si>
  <si>
    <t>Estación de Trabajo 120 Dakar - Derecho</t>
  </si>
  <si>
    <t>Sábana Sherpa Lisa 2 Plazas Terra</t>
  </si>
  <si>
    <t>Sábana Sherpa Lisa 2 Plazas Verde</t>
  </si>
  <si>
    <t>Silla Casino Adulto Zincada</t>
  </si>
  <si>
    <t>Empresa</t>
  </si>
  <si>
    <t>Servicio</t>
  </si>
  <si>
    <t>Factura</t>
  </si>
  <si>
    <t>Vencimiento</t>
  </si>
  <si>
    <t>Valor</t>
  </si>
  <si>
    <t>Detalle</t>
  </si>
  <si>
    <t>Starken Spa</t>
  </si>
  <si>
    <t>Empresa de envios y despachos a regiones</t>
  </si>
  <si>
    <t>Variable</t>
  </si>
  <si>
    <t>Pullman Cargo SA</t>
  </si>
  <si>
    <t>2495976</t>
  </si>
  <si>
    <t>30/08/2025</t>
  </si>
  <si>
    <t>FedEx TNT Express Chile Limitada</t>
  </si>
  <si>
    <t>9751994 9753106</t>
  </si>
  <si>
    <t xml:space="preserve"> Variable</t>
  </si>
  <si>
    <t>Service Chile Soluciones Informáticas</t>
  </si>
  <si>
    <t>Impresora Barroso (periodo Julio 2025)</t>
  </si>
  <si>
    <t>10190</t>
  </si>
  <si>
    <t>05/08/2025</t>
  </si>
  <si>
    <t>Codde Soluciones Informáticas Ltda.</t>
  </si>
  <si>
    <t>Cotización Web Plataforma para emitir cotizaciones y órdenes de compras</t>
  </si>
  <si>
    <t>24/08/2025</t>
  </si>
  <si>
    <t>Mi Internet</t>
  </si>
  <si>
    <t>Servicio de internet por fibra óptica de Barroso (Periodo Mayo 2025)</t>
  </si>
  <si>
    <t>14/08/2025</t>
  </si>
  <si>
    <t>Internet Movistar</t>
  </si>
  <si>
    <t>Servicio de internet de soporte (Periodo Mayo 2025)</t>
  </si>
  <si>
    <t>Google</t>
  </si>
  <si>
    <t xml:space="preserve">Publicidad página web Relámpago </t>
  </si>
  <si>
    <t>04/08/2025</t>
  </si>
  <si>
    <t>Agosto se recarga sólo $ 360.231</t>
  </si>
  <si>
    <t>11/08/2025</t>
  </si>
  <si>
    <t>18/08/2025</t>
  </si>
  <si>
    <t>Publicidad página web Relámpago</t>
  </si>
  <si>
    <t>SHOPIFY</t>
  </si>
  <si>
    <t>Pagina web de Relámpago.shop</t>
  </si>
  <si>
    <t>107,08 $US</t>
  </si>
  <si>
    <t>MONDAY</t>
  </si>
  <si>
    <t>Plataforma para organizar las órdenes de compra emitidas por el mercado publico</t>
  </si>
  <si>
    <t>71 $US</t>
  </si>
  <si>
    <t>GO DADDY</t>
  </si>
  <si>
    <t>Correos Eléctronicos de Relámpago Shop</t>
  </si>
  <si>
    <t>sep-25</t>
  </si>
  <si>
    <t>$60,00 Anual</t>
  </si>
  <si>
    <t>INVERSIONES GARCO LTDA</t>
  </si>
  <si>
    <t>Arriendo propiedad A. Barroso 827</t>
  </si>
  <si>
    <t>10/08/2025</t>
  </si>
  <si>
    <t>20 UF</t>
  </si>
  <si>
    <t>PATENTE COMERCIAL</t>
  </si>
  <si>
    <t>Almirante Barroso 827 853 esta por ASIENTA S.A. pago 1er semestre</t>
  </si>
  <si>
    <t>31/01/2025</t>
  </si>
  <si>
    <t>$ 114366 Semestral</t>
  </si>
  <si>
    <t>$ Trabajadores</t>
  </si>
  <si>
    <t>Remuneraciones</t>
  </si>
  <si>
    <t>HAULMER Levem</t>
  </si>
  <si>
    <t>Sistema de facturación</t>
  </si>
  <si>
    <t>23/08/2025</t>
  </si>
  <si>
    <t>$ 428400 Anual</t>
  </si>
  <si>
    <t>ENEL</t>
  </si>
  <si>
    <t>Electricidad</t>
  </si>
  <si>
    <t>Ultimo Pago (03/07/2025)</t>
  </si>
  <si>
    <t>Aguas Andinas</t>
  </si>
  <si>
    <t>Aguas</t>
  </si>
  <si>
    <t>Ultimo Pago (15/09/2025)</t>
  </si>
  <si>
    <t>Total Gastos</t>
  </si>
  <si>
    <t>Categoría</t>
  </si>
  <si>
    <t>Arriendo</t>
  </si>
  <si>
    <t>Pago mensual por el arriendo del galpón/bodega</t>
  </si>
  <si>
    <t>Servicios básicos</t>
  </si>
  <si>
    <t>Electricidad, agua, gas, internet</t>
  </si>
  <si>
    <t>Personal</t>
  </si>
  <si>
    <t>Sueldos y beneficios de operarios, supervisores y administrativos</t>
  </si>
  <si>
    <t>Seguridad</t>
  </si>
  <si>
    <t>Guardias, cámaras de seguridad, seguros contra robo/incendio</t>
  </si>
  <si>
    <t>Equipamiento</t>
  </si>
  <si>
    <t>Estanterías, racks, carretillas, montacargas</t>
  </si>
  <si>
    <t>Mantención</t>
  </si>
  <si>
    <t>Reparaciones y mantenimiento de equipos e infraestructura</t>
  </si>
  <si>
    <t>Logística interna</t>
  </si>
  <si>
    <t>Embalajes, cajas, cintas, etiquetas, pallets</t>
  </si>
  <si>
    <t>Software</t>
  </si>
  <si>
    <t>Sistemas de gestión de inventario, ERP, licencias</t>
  </si>
  <si>
    <t>Impuestos y contribuciones</t>
  </si>
  <si>
    <t>Patentes comerciales, contribuciones municipales</t>
  </si>
  <si>
    <t>Otros gastos</t>
  </si>
  <si>
    <t>Gastos administrativos menores, limpieza,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</si>
</sst>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&quot;$&quot;\-#,##0"/>
    <numFmt numFmtId="8" formatCode="&quot;$&quot;#,##0.00;[Red]&quot;$&quot;\-#,##0.00"/>
    <numFmt numFmtId="42" formatCode="_ &quot;$&quot;* #,##0_ ;_ &quot;$&quot;* \-#,##0_ ;_ &quot;$&quot;* &quot;-&quot;_ ;_ @_ "/>
    <numFmt numFmtId="41" formatCode="_ * #,##0_ ;_ * \-#,##0_ ;_ * &quot;-&quot;_ ;_ @_ "/>
    <numFmt numFmtId="164" formatCode="_ * #,##0.00_ ;_ * \-#,##0.00_ ;_ * &quot;-&quot;_ ;_ @_ "/>
    <numFmt numFmtId="165" formatCode="_ * #,##0.000000_ ;_ * \-#,##0.000000_ ;_ * &quot;-&quot;_ ;_ @_ "/>
    <numFmt numFmtId="166" formatCode="yyyy\-mm\-dd\ hh:mm:ss"/>
    <numFmt numFmtId="167" formatCode="&quot;$&quot;#,##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indexed="8"/>
      <name val="Aptos Narrow"/>
      <family val="2"/>
      <scheme val="minor"/>
    </font>
    <font>
      <sz val="10"/>
      <name val="Calibri"/>
      <family val="2"/>
    </font>
    <font>
      <sz val="11"/>
      <name val="Calibri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/>
    <xf numFmtId="42" fontId="1" fillId="0" borderId="0"/>
  </cellStyleXfs>
  <cellXfs count="104">
    <xf numFmtId="0" fontId="0" fillId="0" borderId="0" xfId="0"/>
    <xf numFmtId="1" fontId="0" fillId="0" borderId="0" xfId="0" applyNumberFormat="1"/>
    <xf numFmtId="41" fontId="0" fillId="0" borderId="0" xfId="0" applyNumberFormat="1"/>
    <xf numFmtId="164" fontId="0" fillId="0" borderId="0" xfId="0" applyNumberFormat="1"/>
    <xf numFmtId="41" fontId="0" fillId="0" borderId="0" xfId="1" applyFont="1"/>
    <xf numFmtId="0" fontId="0" fillId="2" borderId="0" xfId="0" applyFill="1"/>
    <xf numFmtId="1" fontId="0" fillId="2" borderId="0" xfId="0" applyNumberFormat="1" applyFill="1"/>
    <xf numFmtId="41" fontId="0" fillId="0" borderId="0" xfId="2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" fontId="0" fillId="0" borderId="0" xfId="1" applyNumberFormat="1" applyFont="1"/>
    <xf numFmtId="165" fontId="0" fillId="0" borderId="0" xfId="1" applyNumberFormat="1" applyFont="1" applyAlignment="1">
      <alignment horizontal="right"/>
    </xf>
    <xf numFmtId="41" fontId="0" fillId="0" borderId="0" xfId="1" applyFont="1" applyAlignment="1">
      <alignment horizontal="center"/>
    </xf>
    <xf numFmtId="166" fontId="0" fillId="0" borderId="0" xfId="0" applyNumberFormat="1"/>
    <xf numFmtId="0" fontId="0" fillId="0" borderId="0" xfId="0" applyAlignment="1">
      <alignment horizontal="right"/>
    </xf>
    <xf numFmtId="3" fontId="3" fillId="0" borderId="0" xfId="3" applyNumberFormat="1"/>
    <xf numFmtId="0" fontId="4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right" vertical="center"/>
      <protection locked="0"/>
    </xf>
    <xf numFmtId="1" fontId="4" fillId="0" borderId="0" xfId="3" applyNumberFormat="1" applyFont="1" applyAlignment="1" applyProtection="1">
      <alignment horizontal="left" vertical="center"/>
      <protection locked="0"/>
    </xf>
    <xf numFmtId="0" fontId="4" fillId="2" borderId="0" xfId="3" applyFont="1" applyFill="1" applyAlignment="1" applyProtection="1">
      <alignment horizontal="right" vertical="center"/>
      <protection locked="0"/>
    </xf>
    <xf numFmtId="0" fontId="5" fillId="2" borderId="0" xfId="3" applyFont="1" applyFill="1" applyAlignment="1" applyProtection="1">
      <alignment horizontal="right" vertical="center"/>
      <protection locked="0"/>
    </xf>
    <xf numFmtId="49" fontId="0" fillId="0" borderId="0" xfId="0" applyNumberFormat="1" applyAlignment="1">
      <alignment horizontal="left" wrapText="1"/>
    </xf>
    <xf numFmtId="3" fontId="0" fillId="0" borderId="0" xfId="0" applyNumberFormat="1" applyAlignment="1">
      <alignment horizontal="right"/>
    </xf>
    <xf numFmtId="41" fontId="0" fillId="0" borderId="0" xfId="1" applyFont="1" applyAlignment="1">
      <alignment horizontal="right"/>
    </xf>
    <xf numFmtId="41" fontId="0" fillId="2" borderId="0" xfId="1" applyFont="1" applyFill="1"/>
    <xf numFmtId="0" fontId="0" fillId="2" borderId="0" xfId="0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0" borderId="0" xfId="0" applyNumberFormat="1"/>
    <xf numFmtId="14" fontId="0" fillId="0" borderId="1" xfId="0" applyNumberFormat="1" applyBorder="1"/>
    <xf numFmtId="0" fontId="0" fillId="0" borderId="1" xfId="0" applyBorder="1"/>
    <xf numFmtId="167" fontId="0" fillId="0" borderId="1" xfId="0" applyNumberFormat="1" applyBorder="1"/>
    <xf numFmtId="167" fontId="0" fillId="0" borderId="0" xfId="0" applyNumberFormat="1"/>
    <xf numFmtId="0" fontId="3" fillId="3" borderId="1" xfId="3" applyFill="1" applyBorder="1"/>
    <xf numFmtId="3" fontId="3" fillId="3" borderId="1" xfId="3" applyNumberFormat="1" applyFill="1" applyBorder="1"/>
    <xf numFmtId="0" fontId="6" fillId="2" borderId="0" xfId="3" applyFont="1" applyFill="1" applyAlignment="1">
      <alignment horizontal="left" vertical="top"/>
    </xf>
    <xf numFmtId="1" fontId="6" fillId="2" borderId="1" xfId="3" applyNumberFormat="1" applyFont="1" applyFill="1" applyBorder="1" applyAlignment="1">
      <alignment horizontal="left" vertical="top"/>
    </xf>
    <xf numFmtId="0" fontId="3" fillId="0" borderId="1" xfId="3" applyBorder="1"/>
    <xf numFmtId="3" fontId="3" fillId="0" borderId="1" xfId="3" applyNumberFormat="1" applyBorder="1"/>
    <xf numFmtId="1" fontId="2" fillId="0" borderId="0" xfId="0" applyNumberFormat="1" applyFont="1" applyAlignment="1">
      <alignment horizontal="left"/>
    </xf>
    <xf numFmtId="0" fontId="3" fillId="0" borderId="0" xfId="3"/>
    <xf numFmtId="0" fontId="3" fillId="0" borderId="1" xfId="3" applyBorder="1" applyAlignment="1">
      <alignment horizontal="left"/>
    </xf>
    <xf numFmtId="1" fontId="6" fillId="2" borderId="0" xfId="3" applyNumberFormat="1" applyFont="1" applyFill="1" applyAlignment="1">
      <alignment horizontal="left" vertical="top"/>
    </xf>
    <xf numFmtId="1" fontId="3" fillId="0" borderId="1" xfId="3" applyNumberFormat="1" applyBorder="1" applyAlignment="1">
      <alignment horizontal="right"/>
    </xf>
    <xf numFmtId="0" fontId="3" fillId="0" borderId="1" xfId="3" applyBorder="1" applyAlignment="1">
      <alignment horizontal="right"/>
    </xf>
    <xf numFmtId="0" fontId="0" fillId="2" borderId="1" xfId="0" applyFill="1" applyBorder="1"/>
    <xf numFmtId="0" fontId="4" fillId="0" borderId="1" xfId="3" applyFont="1" applyBorder="1" applyAlignment="1" applyProtection="1">
      <alignment vertical="center"/>
      <protection locked="0"/>
    </xf>
    <xf numFmtId="1" fontId="0" fillId="0" borderId="0" xfId="0" applyNumberFormat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left" vertical="top"/>
    </xf>
    <xf numFmtId="1" fontId="0" fillId="0" borderId="1" xfId="0" applyNumberFormat="1" applyBorder="1" applyAlignment="1">
      <alignment horizontal="left"/>
    </xf>
    <xf numFmtId="1" fontId="3" fillId="3" borderId="1" xfId="3" applyNumberFormat="1" applyFill="1" applyBorder="1" applyAlignment="1">
      <alignment horizontal="left" vertical="top"/>
    </xf>
    <xf numFmtId="1" fontId="3" fillId="0" borderId="1" xfId="3" applyNumberFormat="1" applyBorder="1" applyAlignment="1">
      <alignment horizontal="left" vertical="top"/>
    </xf>
    <xf numFmtId="1" fontId="2" fillId="0" borderId="1" xfId="3" applyNumberFormat="1" applyFont="1" applyBorder="1" applyAlignment="1">
      <alignment horizontal="left" vertical="top"/>
    </xf>
    <xf numFmtId="1" fontId="2" fillId="0" borderId="0" xfId="3" applyNumberFormat="1" applyFont="1" applyAlignment="1">
      <alignment horizontal="left" vertical="top"/>
    </xf>
    <xf numFmtId="1" fontId="0" fillId="0" borderId="1" xfId="0" applyNumberFormat="1" applyBorder="1" applyAlignment="1">
      <alignment horizontal="left" vertical="top"/>
    </xf>
    <xf numFmtId="1" fontId="4" fillId="0" borderId="1" xfId="3" applyNumberFormat="1" applyFont="1" applyBorder="1" applyAlignment="1" applyProtection="1">
      <alignment horizontal="left" vertical="top"/>
      <protection locked="0"/>
    </xf>
    <xf numFmtId="1" fontId="2" fillId="0" borderId="1" xfId="0" applyNumberFormat="1" applyFont="1" applyBorder="1" applyAlignment="1">
      <alignment horizontal="left" vertical="top"/>
    </xf>
    <xf numFmtId="1" fontId="0" fillId="4" borderId="0" xfId="0" applyNumberFormat="1" applyFill="1"/>
    <xf numFmtId="1" fontId="0" fillId="5" borderId="0" xfId="0" applyNumberFormat="1" applyFill="1"/>
    <xf numFmtId="1" fontId="6" fillId="5" borderId="1" xfId="3" applyNumberFormat="1" applyFont="1" applyFill="1" applyBorder="1" applyAlignment="1">
      <alignment horizontal="left" vertical="top"/>
    </xf>
    <xf numFmtId="0" fontId="3" fillId="5" borderId="1" xfId="3" applyFill="1" applyBorder="1"/>
    <xf numFmtId="3" fontId="3" fillId="5" borderId="1" xfId="3" applyNumberFormat="1" applyFill="1" applyBorder="1"/>
    <xf numFmtId="0" fontId="6" fillId="5" borderId="0" xfId="3" applyFont="1" applyFill="1" applyAlignment="1">
      <alignment horizontal="left" vertical="top"/>
    </xf>
    <xf numFmtId="1" fontId="3" fillId="4" borderId="1" xfId="3" applyNumberFormat="1" applyFill="1" applyBorder="1" applyAlignment="1">
      <alignment horizontal="left" vertical="top"/>
    </xf>
    <xf numFmtId="0" fontId="3" fillId="4" borderId="1" xfId="3" applyFill="1" applyBorder="1"/>
    <xf numFmtId="0" fontId="6" fillId="4" borderId="0" xfId="3" applyFont="1" applyFill="1" applyAlignment="1">
      <alignment horizontal="left" vertical="top"/>
    </xf>
    <xf numFmtId="1" fontId="3" fillId="5" borderId="1" xfId="3" applyNumberFormat="1" applyFill="1" applyBorder="1" applyAlignment="1">
      <alignment horizontal="left" vertical="top"/>
    </xf>
    <xf numFmtId="0" fontId="6" fillId="6" borderId="0" xfId="3" applyFont="1" applyFill="1" applyAlignment="1">
      <alignment horizontal="left" vertical="top"/>
    </xf>
    <xf numFmtId="1" fontId="0" fillId="6" borderId="0" xfId="0" applyNumberFormat="1" applyFill="1"/>
    <xf numFmtId="1" fontId="3" fillId="0" borderId="0" xfId="3" applyNumberFormat="1" applyAlignment="1">
      <alignment horizontal="left" vertical="top"/>
    </xf>
    <xf numFmtId="41" fontId="0" fillId="2" borderId="0" xfId="0" applyNumberFormat="1" applyFill="1"/>
    <xf numFmtId="164" fontId="0" fillId="2" borderId="0" xfId="0" applyNumberFormat="1" applyFill="1"/>
    <xf numFmtId="0" fontId="3" fillId="2" borderId="1" xfId="3" applyFill="1" applyBorder="1"/>
    <xf numFmtId="3" fontId="3" fillId="2" borderId="1" xfId="3" applyNumberFormat="1" applyFill="1" applyBorder="1"/>
    <xf numFmtId="1" fontId="3" fillId="2" borderId="1" xfId="3" applyNumberFormat="1" applyFill="1" applyBorder="1" applyAlignment="1">
      <alignment horizontal="left" vertical="top"/>
    </xf>
    <xf numFmtId="0" fontId="3" fillId="2" borderId="1" xfId="3" applyFill="1" applyBorder="1" applyAlignment="1">
      <alignment horizontal="right"/>
    </xf>
    <xf numFmtId="1" fontId="2" fillId="2" borderId="1" xfId="3" applyNumberFormat="1" applyFont="1" applyFill="1" applyBorder="1" applyAlignment="1">
      <alignment horizontal="left" vertical="top"/>
    </xf>
    <xf numFmtId="2" fontId="0" fillId="0" borderId="0" xfId="0" applyNumberForma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14" fontId="5" fillId="0" borderId="1" xfId="0" applyNumberFormat="1" applyFont="1" applyBorder="1" applyAlignment="1">
      <alignment horizontal="center" vertical="top"/>
    </xf>
    <xf numFmtId="6" fontId="0" fillId="0" borderId="1" xfId="0" applyNumberFormat="1" applyBorder="1"/>
    <xf numFmtId="6" fontId="5" fillId="0" borderId="1" xfId="0" applyNumberFormat="1" applyFont="1" applyBorder="1" applyAlignment="1">
      <alignment horizontal="right" vertical="top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6" fontId="0" fillId="0" borderId="0" xfId="0" applyNumberFormat="1"/>
    <xf numFmtId="42" fontId="0" fillId="0" borderId="1" xfId="4" applyFont="1" applyBorder="1"/>
    <xf numFmtId="8" fontId="5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right"/>
    </xf>
    <xf numFmtId="42" fontId="1" fillId="0" borderId="0" xfId="4"/>
    <xf numFmtId="1" fontId="0" fillId="0" borderId="1" xfId="0" applyNumberFormat="1" applyBorder="1" applyAlignment="1">
      <alignment horizontal="center"/>
    </xf>
    <xf numFmtId="0" fontId="0" fillId="0" borderId="3" xfId="0" applyBorder="1"/>
    <xf numFmtId="42" fontId="0" fillId="0" borderId="3" xfId="4" applyFont="1" applyBorder="1"/>
    <xf numFmtId="0" fontId="7" fillId="0" borderId="1" xfId="0" applyFont="1" applyBorder="1" applyAlignment="1">
      <alignment horizontal="center" vertical="top"/>
    </xf>
    <xf numFmtId="6" fontId="0" fillId="0" borderId="2" xfId="0" applyNumberFormat="1" applyBorder="1" applyAlignment="1">
      <alignment horizontal="right" vertical="center"/>
    </xf>
    <xf numFmtId="6" fontId="0" fillId="0" borderId="3" xfId="0" applyNumberFormat="1" applyBorder="1" applyAlignment="1">
      <alignment horizontal="right" vertical="center"/>
    </xf>
    <xf numFmtId="6" fontId="0" fillId="0" borderId="4" xfId="0" applyNumberForma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5">
    <cellStyle name="Millares [0]" xfId="1" builtinId="6"/>
    <cellStyle name="Millares [0] 2" xfId="2" xr:uid="{045C80B3-F896-4C58-8E7F-A3009780290A}"/>
    <cellStyle name="Moneda [0] 2" xfId="4" xr:uid="{AA7C3B9A-2856-43AE-B242-B7D5EF73048A}"/>
    <cellStyle name="Normal" xfId="0" builtinId="0"/>
    <cellStyle name="Normal 2" xfId="3" xr:uid="{156C9673-645C-4DEE-B33C-9FB41C3C43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0275-E43E-455D-9F4B-89BCE824A2EB}">
  <dimension ref="A1:F130"/>
  <sheetViews>
    <sheetView zoomScaleNormal="100" workbookViewId="0">
      <selection activeCell="E2" sqref="E2:E6"/>
    </sheetView>
  </sheetViews>
  <sheetFormatPr baseColWidth="10" defaultColWidth="8.88671875" defaultRowHeight="14.4" x14ac:dyDescent="0.3"/>
  <cols>
    <col min="1" max="1" width="31.5546875" style="8" bestFit="1" customWidth="1"/>
    <col min="2" max="2" width="68.6640625" bestFit="1" customWidth="1"/>
    <col min="3" max="3" width="15.44140625" bestFit="1" customWidth="1"/>
    <col min="4" max="4" width="21.21875" style="8" bestFit="1" customWidth="1"/>
    <col min="5" max="5" width="36.6640625" bestFit="1" customWidth="1"/>
    <col min="6" max="6" width="28.44140625" customWidth="1"/>
    <col min="7" max="7" width="23.33203125" bestFit="1" customWidth="1"/>
    <col min="8" max="8" width="68.6640625" bestFit="1" customWidth="1"/>
    <col min="9" max="9" width="10.33203125" customWidth="1"/>
    <col min="10" max="10" width="19.44140625" customWidth="1"/>
  </cols>
  <sheetData>
    <row r="1" spans="1:6" x14ac:dyDescent="0.3">
      <c r="A1" s="79" t="s">
        <v>1640</v>
      </c>
      <c r="B1" s="80" t="s">
        <v>1641</v>
      </c>
      <c r="C1" s="80" t="s">
        <v>1642</v>
      </c>
      <c r="D1" s="81" t="s">
        <v>1643</v>
      </c>
      <c r="E1" s="80" t="s">
        <v>1644</v>
      </c>
      <c r="F1" s="80" t="s">
        <v>1645</v>
      </c>
    </row>
    <row r="2" spans="1:6" x14ac:dyDescent="0.3">
      <c r="A2" s="82" t="s">
        <v>1646</v>
      </c>
      <c r="B2" s="83" t="s">
        <v>1647</v>
      </c>
      <c r="C2" s="30"/>
      <c r="D2" s="84">
        <v>45899</v>
      </c>
      <c r="E2" s="85">
        <v>518900</v>
      </c>
      <c r="F2" s="83" t="s">
        <v>1648</v>
      </c>
    </row>
    <row r="3" spans="1:6" x14ac:dyDescent="0.3">
      <c r="A3" s="82" t="s">
        <v>1646</v>
      </c>
      <c r="B3" s="83" t="s">
        <v>1647</v>
      </c>
      <c r="C3" s="82"/>
      <c r="D3" s="84">
        <v>45899</v>
      </c>
      <c r="E3" s="86">
        <v>154210</v>
      </c>
      <c r="F3" s="83" t="s">
        <v>1648</v>
      </c>
    </row>
    <row r="4" spans="1:6" x14ac:dyDescent="0.3">
      <c r="A4" s="87" t="s">
        <v>1649</v>
      </c>
      <c r="B4" s="30" t="s">
        <v>1647</v>
      </c>
      <c r="C4" s="30" t="s">
        <v>1650</v>
      </c>
      <c r="D4" s="87" t="s">
        <v>1651</v>
      </c>
      <c r="E4" s="85">
        <v>258725</v>
      </c>
      <c r="F4" s="30" t="s">
        <v>1648</v>
      </c>
    </row>
    <row r="5" spans="1:6" x14ac:dyDescent="0.3">
      <c r="A5" s="87" t="s">
        <v>1652</v>
      </c>
      <c r="B5" s="30" t="s">
        <v>1647</v>
      </c>
      <c r="C5" s="30" t="s">
        <v>1653</v>
      </c>
      <c r="D5" s="88">
        <v>45885</v>
      </c>
      <c r="E5" s="85">
        <v>123301</v>
      </c>
      <c r="F5" s="83" t="s">
        <v>1648</v>
      </c>
    </row>
    <row r="6" spans="1:6" x14ac:dyDescent="0.3">
      <c r="A6" s="87" t="s">
        <v>1652</v>
      </c>
      <c r="B6" s="30" t="s">
        <v>1647</v>
      </c>
      <c r="C6" s="30" t="s">
        <v>1653</v>
      </c>
      <c r="D6" s="88">
        <v>45896</v>
      </c>
      <c r="E6" s="89">
        <v>170744</v>
      </c>
      <c r="F6" s="30" t="s">
        <v>1654</v>
      </c>
    </row>
    <row r="7" spans="1:6" x14ac:dyDescent="0.3">
      <c r="A7" s="87" t="s">
        <v>1655</v>
      </c>
      <c r="B7" s="30" t="s">
        <v>1656</v>
      </c>
      <c r="C7" s="30" t="s">
        <v>1657</v>
      </c>
      <c r="D7" s="87" t="s">
        <v>1658</v>
      </c>
      <c r="E7" s="85">
        <v>117806</v>
      </c>
      <c r="F7" s="30"/>
    </row>
    <row r="8" spans="1:6" x14ac:dyDescent="0.3">
      <c r="A8" s="87" t="s">
        <v>1659</v>
      </c>
      <c r="B8" s="30" t="s">
        <v>1660</v>
      </c>
      <c r="C8" s="30"/>
      <c r="D8" s="87" t="s">
        <v>1661</v>
      </c>
      <c r="E8" s="85">
        <v>36878</v>
      </c>
      <c r="F8" s="30"/>
    </row>
    <row r="9" spans="1:6" x14ac:dyDescent="0.3">
      <c r="A9" s="87" t="s">
        <v>1662</v>
      </c>
      <c r="B9" s="30" t="s">
        <v>1663</v>
      </c>
      <c r="C9" s="30"/>
      <c r="D9" s="87" t="s">
        <v>1664</v>
      </c>
      <c r="E9" s="85">
        <v>32403</v>
      </c>
      <c r="F9" s="30"/>
    </row>
    <row r="10" spans="1:6" x14ac:dyDescent="0.3">
      <c r="A10" s="87" t="s">
        <v>1665</v>
      </c>
      <c r="B10" s="30" t="s">
        <v>1666</v>
      </c>
      <c r="C10" s="30"/>
      <c r="D10" s="87" t="s">
        <v>1664</v>
      </c>
      <c r="E10" s="89">
        <v>31153</v>
      </c>
      <c r="F10" s="30"/>
    </row>
    <row r="11" spans="1:6" x14ac:dyDescent="0.3">
      <c r="A11" s="87" t="s">
        <v>1667</v>
      </c>
      <c r="B11" s="30" t="s">
        <v>1668</v>
      </c>
      <c r="C11" s="30"/>
      <c r="D11" s="87" t="s">
        <v>1669</v>
      </c>
      <c r="E11" s="98">
        <v>360231</v>
      </c>
      <c r="F11" s="101" t="s">
        <v>1670</v>
      </c>
    </row>
    <row r="12" spans="1:6" ht="19.2" customHeight="1" x14ac:dyDescent="0.3">
      <c r="A12" s="87" t="s">
        <v>1667</v>
      </c>
      <c r="B12" s="30" t="s">
        <v>1668</v>
      </c>
      <c r="C12" s="30"/>
      <c r="D12" s="87" t="s">
        <v>1671</v>
      </c>
      <c r="E12" s="99"/>
      <c r="F12" s="102"/>
    </row>
    <row r="13" spans="1:6" ht="20.399999999999999" customHeight="1" x14ac:dyDescent="0.3">
      <c r="A13" s="87" t="s">
        <v>1667</v>
      </c>
      <c r="B13" s="30" t="s">
        <v>1668</v>
      </c>
      <c r="C13" s="30"/>
      <c r="D13" s="8" t="s">
        <v>1672</v>
      </c>
      <c r="E13" s="99"/>
      <c r="F13" s="102"/>
    </row>
    <row r="14" spans="1:6" x14ac:dyDescent="0.3">
      <c r="A14" s="87" t="s">
        <v>1667</v>
      </c>
      <c r="B14" s="30" t="s">
        <v>1673</v>
      </c>
      <c r="C14" s="30"/>
      <c r="D14" s="88">
        <v>45889</v>
      </c>
      <c r="E14" s="100"/>
      <c r="F14" s="103"/>
    </row>
    <row r="15" spans="1:6" x14ac:dyDescent="0.3">
      <c r="A15" s="82" t="s">
        <v>1674</v>
      </c>
      <c r="B15" s="83" t="s">
        <v>1675</v>
      </c>
      <c r="C15" s="82"/>
      <c r="D15" s="87"/>
      <c r="E15" s="90">
        <v>101598</v>
      </c>
      <c r="F15" s="91" t="s">
        <v>1676</v>
      </c>
    </row>
    <row r="16" spans="1:6" x14ac:dyDescent="0.3">
      <c r="A16" s="87" t="s">
        <v>1677</v>
      </c>
      <c r="B16" s="30" t="s">
        <v>1678</v>
      </c>
      <c r="C16" s="30"/>
      <c r="D16" s="87"/>
      <c r="E16" s="90">
        <v>67299</v>
      </c>
      <c r="F16" s="92" t="s">
        <v>1679</v>
      </c>
    </row>
    <row r="17" spans="1:6" x14ac:dyDescent="0.3">
      <c r="A17" s="87" t="s">
        <v>1680</v>
      </c>
      <c r="B17" s="30" t="s">
        <v>1681</v>
      </c>
      <c r="C17" s="30"/>
      <c r="D17" s="87" t="s">
        <v>1682</v>
      </c>
      <c r="E17" s="90">
        <v>4739</v>
      </c>
      <c r="F17" s="30" t="s">
        <v>1683</v>
      </c>
    </row>
    <row r="18" spans="1:6" x14ac:dyDescent="0.3">
      <c r="A18" s="87" t="s">
        <v>1684</v>
      </c>
      <c r="B18" s="30" t="s">
        <v>1685</v>
      </c>
      <c r="C18" s="30"/>
      <c r="D18" s="87" t="s">
        <v>1686</v>
      </c>
      <c r="E18" s="90">
        <v>789713</v>
      </c>
      <c r="F18" s="30" t="s">
        <v>1687</v>
      </c>
    </row>
    <row r="19" spans="1:6" x14ac:dyDescent="0.3">
      <c r="A19" s="87" t="s">
        <v>1688</v>
      </c>
      <c r="B19" s="30" t="s">
        <v>1689</v>
      </c>
      <c r="C19" s="30"/>
      <c r="D19" s="87" t="s">
        <v>1690</v>
      </c>
      <c r="E19" s="90">
        <v>19061</v>
      </c>
      <c r="F19" s="30" t="s">
        <v>1691</v>
      </c>
    </row>
    <row r="20" spans="1:6" x14ac:dyDescent="0.3">
      <c r="A20" s="87" t="s">
        <v>1692</v>
      </c>
      <c r="B20" s="30" t="s">
        <v>1693</v>
      </c>
      <c r="C20" s="30"/>
      <c r="D20" s="87"/>
      <c r="E20" s="93">
        <v>3310000</v>
      </c>
      <c r="F20" s="30"/>
    </row>
    <row r="21" spans="1:6" x14ac:dyDescent="0.3">
      <c r="A21" s="87" t="s">
        <v>1694</v>
      </c>
      <c r="B21" s="30" t="s">
        <v>1695</v>
      </c>
      <c r="C21" s="30"/>
      <c r="D21" s="87" t="s">
        <v>1696</v>
      </c>
      <c r="E21" s="90">
        <v>35700</v>
      </c>
      <c r="F21" s="30" t="s">
        <v>1697</v>
      </c>
    </row>
    <row r="22" spans="1:6" x14ac:dyDescent="0.3">
      <c r="A22" s="94" t="s">
        <v>1698</v>
      </c>
      <c r="B22" s="30" t="s">
        <v>1699</v>
      </c>
      <c r="C22" s="30"/>
      <c r="D22" s="87"/>
      <c r="E22" s="85">
        <v>102898</v>
      </c>
      <c r="F22" s="30" t="s">
        <v>1700</v>
      </c>
    </row>
    <row r="23" spans="1:6" x14ac:dyDescent="0.3">
      <c r="A23" s="87" t="s">
        <v>1701</v>
      </c>
      <c r="B23" s="95" t="s">
        <v>1702</v>
      </c>
      <c r="D23" s="87"/>
      <c r="E23" s="96">
        <v>47670</v>
      </c>
      <c r="F23" s="30" t="s">
        <v>1703</v>
      </c>
    </row>
    <row r="24" spans="1:6" x14ac:dyDescent="0.3">
      <c r="A24" s="87"/>
      <c r="B24" s="30"/>
      <c r="C24" s="30"/>
      <c r="D24" s="87"/>
      <c r="E24" s="85"/>
      <c r="F24" s="30"/>
    </row>
    <row r="25" spans="1:6" x14ac:dyDescent="0.3">
      <c r="A25" s="87" t="s">
        <v>1704</v>
      </c>
      <c r="B25" s="30"/>
      <c r="C25" s="30"/>
      <c r="D25" s="87"/>
      <c r="E25" s="85">
        <f>SUM(E2:E23)</f>
        <v>6283029</v>
      </c>
      <c r="F25" s="30"/>
    </row>
    <row r="26" spans="1:6" x14ac:dyDescent="0.3">
      <c r="B26" s="8"/>
    </row>
    <row r="28" spans="1:6" x14ac:dyDescent="0.3">
      <c r="E28" s="89"/>
      <c r="F28" s="85"/>
    </row>
    <row r="29" spans="1:6" x14ac:dyDescent="0.3">
      <c r="F29" s="89"/>
    </row>
    <row r="30" spans="1:6" x14ac:dyDescent="0.3">
      <c r="F30" s="89"/>
    </row>
    <row r="120" spans="1:2" x14ac:dyDescent="0.3">
      <c r="A120" s="97" t="s">
        <v>1705</v>
      </c>
      <c r="B120" s="97" t="s">
        <v>51</v>
      </c>
    </row>
    <row r="121" spans="1:2" x14ac:dyDescent="0.3">
      <c r="A121" s="87" t="s">
        <v>1706</v>
      </c>
      <c r="B121" s="30" t="s">
        <v>1707</v>
      </c>
    </row>
    <row r="122" spans="1:2" x14ac:dyDescent="0.3">
      <c r="A122" s="87" t="s">
        <v>1708</v>
      </c>
      <c r="B122" s="30" t="s">
        <v>1709</v>
      </c>
    </row>
    <row r="123" spans="1:2" x14ac:dyDescent="0.3">
      <c r="A123" s="87" t="s">
        <v>1710</v>
      </c>
      <c r="B123" s="30" t="s">
        <v>1711</v>
      </c>
    </row>
    <row r="124" spans="1:2" x14ac:dyDescent="0.3">
      <c r="A124" s="87" t="s">
        <v>1712</v>
      </c>
      <c r="B124" s="30" t="s">
        <v>1713</v>
      </c>
    </row>
    <row r="125" spans="1:2" x14ac:dyDescent="0.3">
      <c r="A125" s="87" t="s">
        <v>1714</v>
      </c>
      <c r="B125" s="30" t="s">
        <v>1715</v>
      </c>
    </row>
    <row r="126" spans="1:2" x14ac:dyDescent="0.3">
      <c r="A126" s="87" t="s">
        <v>1716</v>
      </c>
      <c r="B126" s="30" t="s">
        <v>1717</v>
      </c>
    </row>
    <row r="127" spans="1:2" x14ac:dyDescent="0.3">
      <c r="A127" s="87" t="s">
        <v>1718</v>
      </c>
      <c r="B127" s="30" t="s">
        <v>1719</v>
      </c>
    </row>
    <row r="128" spans="1:2" x14ac:dyDescent="0.3">
      <c r="A128" s="87" t="s">
        <v>1720</v>
      </c>
      <c r="B128" s="30" t="s">
        <v>1721</v>
      </c>
    </row>
    <row r="129" spans="1:2" x14ac:dyDescent="0.3">
      <c r="A129" s="87" t="s">
        <v>1722</v>
      </c>
      <c r="B129" s="30" t="s">
        <v>1723</v>
      </c>
    </row>
    <row r="130" spans="1:2" x14ac:dyDescent="0.3">
      <c r="A130" s="87" t="s">
        <v>1724</v>
      </c>
      <c r="B130" s="30" t="s">
        <v>1725</v>
      </c>
    </row>
  </sheetData>
  <mergeCells count="2">
    <mergeCell ref="E11:E14"/>
    <mergeCell ref="F11:F1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D376-90FD-4102-9673-5B945D66CEE1}">
  <dimension ref="A1:I709"/>
  <sheetViews>
    <sheetView topLeftCell="A651" zoomScale="130" zoomScaleNormal="130" workbookViewId="0">
      <selection activeCell="A659" sqref="A659:XFD659"/>
    </sheetView>
  </sheetViews>
  <sheetFormatPr baseColWidth="10" defaultColWidth="8" defaultRowHeight="14.4" x14ac:dyDescent="0.3"/>
  <cols>
    <col min="1" max="1" width="16.21875" style="42" customWidth="1"/>
    <col min="2" max="2" width="58.44140625" style="40" bestFit="1" customWidth="1"/>
    <col min="3" max="3" width="8.77734375" style="16" bestFit="1" customWidth="1"/>
    <col min="4" max="4" width="8" style="35" customWidth="1"/>
    <col min="5" max="7" width="8" style="35"/>
    <col min="8" max="8" width="50.5546875" style="35" bestFit="1" customWidth="1"/>
    <col min="9" max="9" width="14.21875" style="1" customWidth="1"/>
    <col min="10" max="16384" width="8" style="35"/>
  </cols>
  <sheetData>
    <row r="1" spans="1:9" ht="15" customHeight="1" x14ac:dyDescent="0.3">
      <c r="A1" s="51" t="s">
        <v>507</v>
      </c>
      <c r="B1" s="33" t="s">
        <v>508</v>
      </c>
      <c r="C1" s="34" t="s">
        <v>509</v>
      </c>
    </row>
    <row r="2" spans="1:9" ht="15" customHeight="1" x14ac:dyDescent="0.3">
      <c r="A2" s="75">
        <v>2082004550659</v>
      </c>
      <c r="B2" s="73" t="s">
        <v>21</v>
      </c>
      <c r="C2" s="76">
        <v>41900</v>
      </c>
      <c r="D2" s="68"/>
      <c r="E2" s="68"/>
      <c r="F2" s="68"/>
      <c r="G2" s="68"/>
      <c r="H2" s="68"/>
      <c r="I2" s="69"/>
    </row>
    <row r="3" spans="1:9" ht="15" customHeight="1" x14ac:dyDescent="0.3">
      <c r="A3" s="77">
        <v>8000010070042</v>
      </c>
      <c r="B3" s="73" t="s">
        <v>23</v>
      </c>
      <c r="C3" s="76">
        <v>39828</v>
      </c>
      <c r="D3" s="68"/>
      <c r="E3" s="68"/>
      <c r="F3" s="68"/>
      <c r="G3" s="68"/>
      <c r="H3" s="68"/>
      <c r="I3" s="69"/>
    </row>
    <row r="4" spans="1:9" ht="15" customHeight="1" x14ac:dyDescent="0.3">
      <c r="A4" s="36" t="s">
        <v>510</v>
      </c>
      <c r="B4" s="37" t="s">
        <v>511</v>
      </c>
      <c r="C4" s="38">
        <v>14899</v>
      </c>
      <c r="H4"/>
    </row>
    <row r="5" spans="1:9" ht="15" customHeight="1" x14ac:dyDescent="0.3">
      <c r="A5" s="36" t="s">
        <v>512</v>
      </c>
      <c r="B5" s="37" t="s">
        <v>513</v>
      </c>
      <c r="C5" s="38">
        <v>18361</v>
      </c>
      <c r="H5"/>
    </row>
    <row r="6" spans="1:9" ht="15" customHeight="1" x14ac:dyDescent="0.3">
      <c r="A6" s="36" t="s">
        <v>514</v>
      </c>
      <c r="B6" s="37" t="s">
        <v>515</v>
      </c>
      <c r="C6" s="38">
        <v>2811</v>
      </c>
      <c r="H6"/>
    </row>
    <row r="7" spans="1:9" ht="15" customHeight="1" x14ac:dyDescent="0.3">
      <c r="A7" s="36" t="s">
        <v>516</v>
      </c>
      <c r="B7" s="37" t="s">
        <v>517</v>
      </c>
      <c r="C7" s="38">
        <v>21261</v>
      </c>
      <c r="H7"/>
    </row>
    <row r="8" spans="1:9" ht="15" customHeight="1" x14ac:dyDescent="0.3">
      <c r="A8" s="36" t="s">
        <v>518</v>
      </c>
      <c r="B8" s="37" t="s">
        <v>519</v>
      </c>
      <c r="C8" s="38">
        <v>28571</v>
      </c>
      <c r="H8"/>
    </row>
    <row r="9" spans="1:9" ht="15" customHeight="1" x14ac:dyDescent="0.3">
      <c r="A9" s="36" t="s">
        <v>520</v>
      </c>
      <c r="B9" s="37" t="s">
        <v>521</v>
      </c>
      <c r="C9" s="38">
        <v>28571</v>
      </c>
      <c r="H9"/>
    </row>
    <row r="10" spans="1:9" ht="15" customHeight="1" x14ac:dyDescent="0.3">
      <c r="A10" s="36" t="s">
        <v>522</v>
      </c>
      <c r="B10" s="37" t="s">
        <v>523</v>
      </c>
      <c r="C10" s="38">
        <v>30882</v>
      </c>
      <c r="H10"/>
    </row>
    <row r="11" spans="1:9" ht="15" customHeight="1" x14ac:dyDescent="0.3">
      <c r="A11" s="36" t="s">
        <v>524</v>
      </c>
      <c r="B11" s="37" t="s">
        <v>525</v>
      </c>
      <c r="C11" s="38">
        <v>28571</v>
      </c>
      <c r="H11"/>
    </row>
    <row r="12" spans="1:9" ht="15" customHeight="1" x14ac:dyDescent="0.3">
      <c r="A12" s="36" t="s">
        <v>526</v>
      </c>
      <c r="B12" s="37" t="s">
        <v>527</v>
      </c>
      <c r="C12" s="38">
        <v>28571</v>
      </c>
      <c r="H12"/>
    </row>
    <row r="13" spans="1:9" ht="15" customHeight="1" x14ac:dyDescent="0.3">
      <c r="A13" s="36" t="s">
        <v>528</v>
      </c>
      <c r="B13" s="37" t="s">
        <v>529</v>
      </c>
      <c r="C13" s="38">
        <v>42941</v>
      </c>
      <c r="H13"/>
    </row>
    <row r="14" spans="1:9" ht="15" customHeight="1" x14ac:dyDescent="0.3">
      <c r="A14" s="36" t="s">
        <v>530</v>
      </c>
      <c r="B14" s="37" t="s">
        <v>531</v>
      </c>
      <c r="C14" s="38">
        <v>42941</v>
      </c>
      <c r="H14"/>
    </row>
    <row r="15" spans="1:9" ht="15" customHeight="1" x14ac:dyDescent="0.3">
      <c r="A15" s="36" t="s">
        <v>532</v>
      </c>
      <c r="B15" s="37" t="s">
        <v>533</v>
      </c>
      <c r="C15" s="38">
        <v>42941</v>
      </c>
      <c r="H15"/>
    </row>
    <row r="16" spans="1:9" ht="15" customHeight="1" x14ac:dyDescent="0.3">
      <c r="A16" s="36" t="s">
        <v>534</v>
      </c>
      <c r="B16" s="37" t="s">
        <v>535</v>
      </c>
      <c r="C16" s="38">
        <v>42941</v>
      </c>
      <c r="H16"/>
    </row>
    <row r="17" spans="1:8" ht="15" customHeight="1" x14ac:dyDescent="0.3">
      <c r="A17" s="36" t="s">
        <v>536</v>
      </c>
      <c r="B17" s="37" t="s">
        <v>537</v>
      </c>
      <c r="C17" s="38">
        <v>42941</v>
      </c>
      <c r="H17"/>
    </row>
    <row r="18" spans="1:8" ht="15" customHeight="1" x14ac:dyDescent="0.3">
      <c r="A18" s="36" t="s">
        <v>538</v>
      </c>
      <c r="B18" s="37" t="s">
        <v>539</v>
      </c>
      <c r="C18" s="38">
        <v>42941</v>
      </c>
      <c r="H18"/>
    </row>
    <row r="19" spans="1:8" ht="15" customHeight="1" x14ac:dyDescent="0.3">
      <c r="A19" s="36" t="s">
        <v>540</v>
      </c>
      <c r="B19" s="37" t="s">
        <v>541</v>
      </c>
      <c r="C19" s="38">
        <v>42941</v>
      </c>
      <c r="H19"/>
    </row>
    <row r="20" spans="1:8" ht="15" customHeight="1" x14ac:dyDescent="0.3">
      <c r="A20" s="36" t="s">
        <v>542</v>
      </c>
      <c r="B20" s="37" t="s">
        <v>543</v>
      </c>
      <c r="C20" s="38">
        <v>42941</v>
      </c>
      <c r="H20"/>
    </row>
    <row r="21" spans="1:8" ht="15" customHeight="1" x14ac:dyDescent="0.3">
      <c r="A21" s="36" t="s">
        <v>544</v>
      </c>
      <c r="B21" s="37" t="s">
        <v>545</v>
      </c>
      <c r="C21" s="38">
        <v>42941</v>
      </c>
      <c r="H21"/>
    </row>
    <row r="22" spans="1:8" ht="15" customHeight="1" x14ac:dyDescent="0.3">
      <c r="A22" s="36" t="s">
        <v>546</v>
      </c>
      <c r="B22" s="37" t="s">
        <v>547</v>
      </c>
      <c r="C22" s="38">
        <v>42941</v>
      </c>
      <c r="H22"/>
    </row>
    <row r="23" spans="1:8" ht="15" customHeight="1" x14ac:dyDescent="0.3">
      <c r="A23" s="36" t="s">
        <v>548</v>
      </c>
      <c r="B23" s="37" t="s">
        <v>549</v>
      </c>
      <c r="C23" s="38">
        <v>42941</v>
      </c>
      <c r="H23"/>
    </row>
    <row r="24" spans="1:8" ht="15" customHeight="1" x14ac:dyDescent="0.3">
      <c r="A24" s="36" t="s">
        <v>550</v>
      </c>
      <c r="B24" s="37" t="s">
        <v>551</v>
      </c>
      <c r="C24" s="38">
        <v>18824</v>
      </c>
      <c r="H24"/>
    </row>
    <row r="25" spans="1:8" ht="15" customHeight="1" x14ac:dyDescent="0.3">
      <c r="A25" s="36" t="s">
        <v>552</v>
      </c>
      <c r="B25" s="37" t="s">
        <v>553</v>
      </c>
      <c r="C25" s="38">
        <v>5181</v>
      </c>
      <c r="H25"/>
    </row>
    <row r="26" spans="1:8" ht="15" customHeight="1" x14ac:dyDescent="0.3">
      <c r="A26" s="36" t="s">
        <v>554</v>
      </c>
      <c r="B26" s="37" t="s">
        <v>555</v>
      </c>
      <c r="C26" s="38">
        <v>52101</v>
      </c>
      <c r="H26"/>
    </row>
    <row r="27" spans="1:8" ht="15" customHeight="1" x14ac:dyDescent="0.3">
      <c r="A27" s="36" t="s">
        <v>556</v>
      </c>
      <c r="B27" s="37" t="s">
        <v>557</v>
      </c>
      <c r="C27" s="38">
        <v>52101</v>
      </c>
      <c r="H27"/>
    </row>
    <row r="28" spans="1:8" ht="15" customHeight="1" x14ac:dyDescent="0.3">
      <c r="A28" s="36" t="s">
        <v>558</v>
      </c>
      <c r="B28" s="37" t="s">
        <v>559</v>
      </c>
      <c r="C28" s="38">
        <v>13950</v>
      </c>
      <c r="H28"/>
    </row>
    <row r="29" spans="1:8" ht="15" customHeight="1" x14ac:dyDescent="0.3">
      <c r="A29" s="36" t="s">
        <v>560</v>
      </c>
      <c r="B29" s="37" t="s">
        <v>561</v>
      </c>
      <c r="C29" s="38">
        <v>17479</v>
      </c>
      <c r="H29"/>
    </row>
    <row r="30" spans="1:8" ht="15" customHeight="1" x14ac:dyDescent="0.3">
      <c r="A30" s="36" t="s">
        <v>562</v>
      </c>
      <c r="B30" s="37" t="s">
        <v>563</v>
      </c>
      <c r="C30" s="38">
        <v>40042</v>
      </c>
      <c r="H30"/>
    </row>
    <row r="31" spans="1:8" ht="15" customHeight="1" x14ac:dyDescent="0.3">
      <c r="A31" s="36" t="s">
        <v>564</v>
      </c>
      <c r="B31" s="37" t="s">
        <v>565</v>
      </c>
      <c r="C31" s="38">
        <v>24202</v>
      </c>
      <c r="H31"/>
    </row>
    <row r="32" spans="1:8" ht="15" customHeight="1" x14ac:dyDescent="0.3">
      <c r="A32" s="36" t="s">
        <v>566</v>
      </c>
      <c r="B32" s="37" t="s">
        <v>567</v>
      </c>
      <c r="C32" s="38">
        <v>33319</v>
      </c>
    </row>
    <row r="33" spans="1:3" ht="15" customHeight="1" x14ac:dyDescent="0.3">
      <c r="A33" s="36" t="s">
        <v>568</v>
      </c>
      <c r="B33" s="37" t="s">
        <v>569</v>
      </c>
      <c r="C33" s="38">
        <v>33319</v>
      </c>
    </row>
    <row r="34" spans="1:3" ht="15" customHeight="1" x14ac:dyDescent="0.3">
      <c r="A34" s="36" t="s">
        <v>570</v>
      </c>
      <c r="B34" s="37" t="s">
        <v>571</v>
      </c>
      <c r="C34" s="38">
        <v>5798</v>
      </c>
    </row>
    <row r="35" spans="1:3" ht="15" customHeight="1" x14ac:dyDescent="0.3">
      <c r="A35" s="36" t="s">
        <v>572</v>
      </c>
      <c r="B35" s="37" t="s">
        <v>573</v>
      </c>
      <c r="C35" s="38">
        <v>20126</v>
      </c>
    </row>
    <row r="36" spans="1:3" ht="15" customHeight="1" x14ac:dyDescent="0.3">
      <c r="A36" s="36" t="s">
        <v>574</v>
      </c>
      <c r="B36" s="37" t="s">
        <v>575</v>
      </c>
      <c r="C36" s="38">
        <v>15008</v>
      </c>
    </row>
    <row r="37" spans="1:3" ht="15" customHeight="1" x14ac:dyDescent="0.3">
      <c r="A37" s="36" t="s">
        <v>576</v>
      </c>
      <c r="B37" s="37" t="s">
        <v>577</v>
      </c>
      <c r="C37" s="38">
        <v>15008</v>
      </c>
    </row>
    <row r="38" spans="1:3" ht="15" customHeight="1" x14ac:dyDescent="0.3">
      <c r="A38" s="36" t="s">
        <v>578</v>
      </c>
      <c r="B38" s="37" t="s">
        <v>579</v>
      </c>
      <c r="C38" s="38">
        <v>15008</v>
      </c>
    </row>
    <row r="39" spans="1:3" ht="15" customHeight="1" x14ac:dyDescent="0.3">
      <c r="A39" s="36" t="s">
        <v>580</v>
      </c>
      <c r="B39" s="37" t="s">
        <v>581</v>
      </c>
      <c r="C39" s="38">
        <v>15008</v>
      </c>
    </row>
    <row r="40" spans="1:3" ht="15" customHeight="1" x14ac:dyDescent="0.3">
      <c r="A40" s="36" t="s">
        <v>582</v>
      </c>
      <c r="B40" s="37" t="s">
        <v>583</v>
      </c>
      <c r="C40" s="38">
        <v>15008</v>
      </c>
    </row>
    <row r="41" spans="1:3" ht="15" customHeight="1" x14ac:dyDescent="0.3">
      <c r="A41" s="36" t="s">
        <v>584</v>
      </c>
      <c r="B41" s="37" t="s">
        <v>585</v>
      </c>
      <c r="C41" s="38">
        <v>15008</v>
      </c>
    </row>
    <row r="42" spans="1:3" ht="15" customHeight="1" x14ac:dyDescent="0.3">
      <c r="A42" s="36" t="s">
        <v>586</v>
      </c>
      <c r="B42" s="37" t="s">
        <v>587</v>
      </c>
      <c r="C42" s="38">
        <v>15008</v>
      </c>
    </row>
    <row r="43" spans="1:3" ht="15" customHeight="1" x14ac:dyDescent="0.3">
      <c r="A43" s="36" t="s">
        <v>588</v>
      </c>
      <c r="B43" s="37" t="s">
        <v>589</v>
      </c>
      <c r="C43" s="38">
        <v>15008</v>
      </c>
    </row>
    <row r="44" spans="1:3" ht="15" customHeight="1" x14ac:dyDescent="0.3">
      <c r="A44" s="36" t="s">
        <v>590</v>
      </c>
      <c r="B44" s="37" t="s">
        <v>591</v>
      </c>
      <c r="C44" s="38">
        <v>15008</v>
      </c>
    </row>
    <row r="45" spans="1:3" ht="15" customHeight="1" x14ac:dyDescent="0.3">
      <c r="A45" s="36" t="s">
        <v>592</v>
      </c>
      <c r="B45" s="37" t="s">
        <v>593</v>
      </c>
      <c r="C45" s="38">
        <v>15008</v>
      </c>
    </row>
    <row r="46" spans="1:3" ht="15" customHeight="1" x14ac:dyDescent="0.3">
      <c r="A46" s="36" t="s">
        <v>594</v>
      </c>
      <c r="B46" s="37" t="s">
        <v>595</v>
      </c>
      <c r="C46" s="38">
        <v>15008</v>
      </c>
    </row>
    <row r="47" spans="1:3" ht="15" customHeight="1" x14ac:dyDescent="0.3">
      <c r="A47" s="36" t="s">
        <v>596</v>
      </c>
      <c r="B47" s="37" t="s">
        <v>597</v>
      </c>
      <c r="C47" s="38">
        <v>20126</v>
      </c>
    </row>
    <row r="48" spans="1:3" ht="15" customHeight="1" x14ac:dyDescent="0.3">
      <c r="A48" s="36" t="s">
        <v>598</v>
      </c>
      <c r="B48" s="37" t="s">
        <v>599</v>
      </c>
      <c r="C48" s="38">
        <v>20126</v>
      </c>
    </row>
    <row r="49" spans="1:3" ht="15" customHeight="1" x14ac:dyDescent="0.3">
      <c r="A49" s="36" t="s">
        <v>600</v>
      </c>
      <c r="B49" s="37" t="s">
        <v>601</v>
      </c>
      <c r="C49" s="38">
        <v>20126</v>
      </c>
    </row>
    <row r="50" spans="1:3" ht="15" customHeight="1" x14ac:dyDescent="0.3">
      <c r="A50" s="36" t="s">
        <v>602</v>
      </c>
      <c r="B50" s="37" t="s">
        <v>603</v>
      </c>
      <c r="C50" s="38">
        <v>20126</v>
      </c>
    </row>
    <row r="51" spans="1:3" ht="15" customHeight="1" x14ac:dyDescent="0.3">
      <c r="A51" s="36" t="s">
        <v>604</v>
      </c>
      <c r="B51" s="37" t="s">
        <v>605</v>
      </c>
      <c r="C51" s="38">
        <v>20126</v>
      </c>
    </row>
    <row r="52" spans="1:3" ht="15" customHeight="1" x14ac:dyDescent="0.3">
      <c r="A52" s="36" t="s">
        <v>606</v>
      </c>
      <c r="B52" s="37" t="s">
        <v>607</v>
      </c>
      <c r="C52" s="38">
        <v>20126</v>
      </c>
    </row>
    <row r="53" spans="1:3" ht="15" customHeight="1" x14ac:dyDescent="0.3">
      <c r="A53" s="36" t="s">
        <v>608</v>
      </c>
      <c r="B53" s="37" t="s">
        <v>609</v>
      </c>
      <c r="C53" s="38">
        <v>34286</v>
      </c>
    </row>
    <row r="54" spans="1:3" ht="15" customHeight="1" x14ac:dyDescent="0.3">
      <c r="A54" s="36" t="s">
        <v>610</v>
      </c>
      <c r="B54" s="37" t="s">
        <v>611</v>
      </c>
      <c r="C54" s="38">
        <v>2185</v>
      </c>
    </row>
    <row r="55" spans="1:3" ht="15" customHeight="1" x14ac:dyDescent="0.3">
      <c r="A55" s="36" t="s">
        <v>612</v>
      </c>
      <c r="B55" s="37" t="s">
        <v>613</v>
      </c>
      <c r="C55" s="38">
        <v>8992</v>
      </c>
    </row>
    <row r="56" spans="1:3" ht="15" customHeight="1" x14ac:dyDescent="0.3">
      <c r="A56" s="36" t="s">
        <v>614</v>
      </c>
      <c r="B56" s="37" t="s">
        <v>615</v>
      </c>
      <c r="C56" s="38">
        <v>11790</v>
      </c>
    </row>
    <row r="57" spans="1:3" ht="15" customHeight="1" x14ac:dyDescent="0.3">
      <c r="A57" s="36" t="s">
        <v>616</v>
      </c>
      <c r="B57" s="37" t="s">
        <v>617</v>
      </c>
      <c r="C57" s="38">
        <v>7353</v>
      </c>
    </row>
    <row r="58" spans="1:3" ht="15" customHeight="1" x14ac:dyDescent="0.3">
      <c r="A58" s="36" t="s">
        <v>618</v>
      </c>
      <c r="B58" s="37" t="s">
        <v>619</v>
      </c>
      <c r="C58" s="38">
        <v>4286</v>
      </c>
    </row>
    <row r="59" spans="1:3" ht="15" customHeight="1" x14ac:dyDescent="0.3">
      <c r="A59" s="36" t="s">
        <v>620</v>
      </c>
      <c r="B59" s="37" t="s">
        <v>621</v>
      </c>
      <c r="C59" s="38">
        <v>4958</v>
      </c>
    </row>
    <row r="60" spans="1:3" ht="15" customHeight="1" x14ac:dyDescent="0.3">
      <c r="A60" s="36" t="s">
        <v>622</v>
      </c>
      <c r="B60" s="37" t="s">
        <v>623</v>
      </c>
      <c r="C60" s="38">
        <v>6395</v>
      </c>
    </row>
    <row r="61" spans="1:3" ht="15" customHeight="1" x14ac:dyDescent="0.3">
      <c r="A61" s="36" t="s">
        <v>624</v>
      </c>
      <c r="B61" s="37" t="s">
        <v>625</v>
      </c>
      <c r="C61" s="38">
        <v>6395</v>
      </c>
    </row>
    <row r="62" spans="1:3" ht="15" customHeight="1" x14ac:dyDescent="0.3">
      <c r="A62" s="36" t="s">
        <v>626</v>
      </c>
      <c r="B62" s="37" t="s">
        <v>627</v>
      </c>
      <c r="C62" s="38">
        <v>6395</v>
      </c>
    </row>
    <row r="63" spans="1:3" ht="15" customHeight="1" x14ac:dyDescent="0.3">
      <c r="A63" s="36" t="s">
        <v>628</v>
      </c>
      <c r="B63" s="37" t="s">
        <v>629</v>
      </c>
      <c r="C63" s="38">
        <v>8067</v>
      </c>
    </row>
    <row r="64" spans="1:3" ht="15" customHeight="1" x14ac:dyDescent="0.3">
      <c r="A64" s="36" t="s">
        <v>630</v>
      </c>
      <c r="B64" s="37" t="s">
        <v>631</v>
      </c>
      <c r="C64" s="38">
        <v>8067</v>
      </c>
    </row>
    <row r="65" spans="1:3" ht="15" customHeight="1" x14ac:dyDescent="0.3">
      <c r="A65" s="36" t="s">
        <v>632</v>
      </c>
      <c r="B65" s="37" t="s">
        <v>633</v>
      </c>
      <c r="C65" s="38">
        <v>8067</v>
      </c>
    </row>
    <row r="66" spans="1:3" ht="15" customHeight="1" x14ac:dyDescent="0.3">
      <c r="A66" s="36" t="s">
        <v>634</v>
      </c>
      <c r="B66" s="37" t="s">
        <v>635</v>
      </c>
      <c r="C66" s="38">
        <v>5462</v>
      </c>
    </row>
    <row r="67" spans="1:3" ht="15" customHeight="1" x14ac:dyDescent="0.3">
      <c r="A67" s="36" t="s">
        <v>636</v>
      </c>
      <c r="B67" s="37" t="s">
        <v>637</v>
      </c>
      <c r="C67" s="38">
        <v>5462</v>
      </c>
    </row>
    <row r="68" spans="1:3" ht="15" customHeight="1" x14ac:dyDescent="0.3">
      <c r="A68" s="36" t="s">
        <v>638</v>
      </c>
      <c r="B68" s="37" t="s">
        <v>639</v>
      </c>
      <c r="C68" s="38">
        <v>5462</v>
      </c>
    </row>
    <row r="69" spans="1:3" ht="15" customHeight="1" x14ac:dyDescent="0.3">
      <c r="A69" s="36" t="s">
        <v>640</v>
      </c>
      <c r="B69" s="37" t="s">
        <v>641</v>
      </c>
      <c r="C69" s="38">
        <v>5462</v>
      </c>
    </row>
    <row r="70" spans="1:3" ht="15" customHeight="1" x14ac:dyDescent="0.3">
      <c r="A70" s="36" t="s">
        <v>642</v>
      </c>
      <c r="B70" s="37" t="s">
        <v>643</v>
      </c>
      <c r="C70" s="38">
        <v>5462</v>
      </c>
    </row>
    <row r="71" spans="1:3" ht="15" customHeight="1" x14ac:dyDescent="0.3">
      <c r="A71" s="36" t="s">
        <v>644</v>
      </c>
      <c r="B71" s="37" t="s">
        <v>645</v>
      </c>
      <c r="C71" s="38">
        <v>5462</v>
      </c>
    </row>
    <row r="72" spans="1:3" ht="15" customHeight="1" x14ac:dyDescent="0.3">
      <c r="A72" s="36" t="s">
        <v>646</v>
      </c>
      <c r="B72" s="37" t="s">
        <v>647</v>
      </c>
      <c r="C72" s="38">
        <v>14269</v>
      </c>
    </row>
    <row r="73" spans="1:3" ht="15" customHeight="1" x14ac:dyDescent="0.3">
      <c r="A73" s="36" t="s">
        <v>648</v>
      </c>
      <c r="B73" s="37" t="s">
        <v>649</v>
      </c>
      <c r="C73" s="38">
        <v>14269</v>
      </c>
    </row>
    <row r="74" spans="1:3" ht="15" customHeight="1" x14ac:dyDescent="0.3">
      <c r="A74" s="36" t="s">
        <v>650</v>
      </c>
      <c r="B74" s="37" t="s">
        <v>651</v>
      </c>
      <c r="C74" s="38">
        <v>14269</v>
      </c>
    </row>
    <row r="75" spans="1:3" ht="15" customHeight="1" x14ac:dyDescent="0.3">
      <c r="A75" s="36" t="s">
        <v>652</v>
      </c>
      <c r="B75" s="37" t="s">
        <v>653</v>
      </c>
      <c r="C75" s="38">
        <v>14269</v>
      </c>
    </row>
    <row r="76" spans="1:3" ht="15" customHeight="1" x14ac:dyDescent="0.3">
      <c r="A76" s="36" t="s">
        <v>654</v>
      </c>
      <c r="B76" s="37" t="s">
        <v>655</v>
      </c>
      <c r="C76" s="38">
        <v>14269</v>
      </c>
    </row>
    <row r="77" spans="1:3" ht="15" customHeight="1" x14ac:dyDescent="0.3">
      <c r="A77" s="36" t="s">
        <v>656</v>
      </c>
      <c r="B77" s="37" t="s">
        <v>657</v>
      </c>
      <c r="C77" s="38">
        <v>14269</v>
      </c>
    </row>
    <row r="78" spans="1:3" ht="15" customHeight="1" x14ac:dyDescent="0.3">
      <c r="A78" s="36" t="s">
        <v>658</v>
      </c>
      <c r="B78" s="37" t="s">
        <v>659</v>
      </c>
      <c r="C78" s="38">
        <v>14269</v>
      </c>
    </row>
    <row r="79" spans="1:3" ht="15" customHeight="1" x14ac:dyDescent="0.3">
      <c r="A79" s="36" t="s">
        <v>660</v>
      </c>
      <c r="B79" s="37" t="s">
        <v>661</v>
      </c>
      <c r="C79" s="38">
        <v>14269</v>
      </c>
    </row>
    <row r="80" spans="1:3" ht="15" customHeight="1" x14ac:dyDescent="0.3">
      <c r="A80" s="36" t="s">
        <v>662</v>
      </c>
      <c r="B80" s="37" t="s">
        <v>663</v>
      </c>
      <c r="C80" s="38">
        <v>14269</v>
      </c>
    </row>
    <row r="81" spans="1:3" ht="15" customHeight="1" x14ac:dyDescent="0.3">
      <c r="A81" s="36" t="s">
        <v>664</v>
      </c>
      <c r="B81" s="37" t="s">
        <v>665</v>
      </c>
      <c r="C81" s="38">
        <v>16710</v>
      </c>
    </row>
    <row r="82" spans="1:3" ht="15" customHeight="1" x14ac:dyDescent="0.3">
      <c r="A82" s="36" t="s">
        <v>666</v>
      </c>
      <c r="B82" s="37" t="s">
        <v>667</v>
      </c>
      <c r="C82" s="38">
        <v>16710</v>
      </c>
    </row>
    <row r="83" spans="1:3" ht="15" customHeight="1" x14ac:dyDescent="0.3">
      <c r="A83" s="36" t="s">
        <v>668</v>
      </c>
      <c r="B83" s="37" t="s">
        <v>669</v>
      </c>
      <c r="C83" s="38">
        <v>16710</v>
      </c>
    </row>
    <row r="84" spans="1:3" ht="15" customHeight="1" x14ac:dyDescent="0.3">
      <c r="A84" s="36" t="s">
        <v>670</v>
      </c>
      <c r="B84" s="37" t="s">
        <v>671</v>
      </c>
      <c r="C84" s="38">
        <v>16710</v>
      </c>
    </row>
    <row r="85" spans="1:3" ht="15" customHeight="1" x14ac:dyDescent="0.3">
      <c r="A85" s="36" t="s">
        <v>672</v>
      </c>
      <c r="B85" s="37" t="s">
        <v>673</v>
      </c>
      <c r="C85" s="38">
        <v>16710</v>
      </c>
    </row>
    <row r="86" spans="1:3" ht="15" customHeight="1" x14ac:dyDescent="0.3">
      <c r="A86" s="36" t="s">
        <v>674</v>
      </c>
      <c r="B86" s="37" t="s">
        <v>675</v>
      </c>
      <c r="C86" s="38">
        <v>17227</v>
      </c>
    </row>
    <row r="87" spans="1:3" ht="15" customHeight="1" x14ac:dyDescent="0.3">
      <c r="A87" s="36" t="s">
        <v>676</v>
      </c>
      <c r="B87" s="37" t="s">
        <v>677</v>
      </c>
      <c r="C87" s="38">
        <v>17227</v>
      </c>
    </row>
    <row r="88" spans="1:3" ht="15" customHeight="1" x14ac:dyDescent="0.3">
      <c r="A88" s="36" t="s">
        <v>678</v>
      </c>
      <c r="B88" s="37" t="s">
        <v>679</v>
      </c>
      <c r="C88" s="38">
        <v>17227</v>
      </c>
    </row>
    <row r="89" spans="1:3" ht="15" customHeight="1" x14ac:dyDescent="0.3">
      <c r="A89" s="36" t="s">
        <v>680</v>
      </c>
      <c r="B89" s="37" t="s">
        <v>681</v>
      </c>
      <c r="C89" s="38">
        <v>17227</v>
      </c>
    </row>
    <row r="90" spans="1:3" ht="15" customHeight="1" x14ac:dyDescent="0.3">
      <c r="A90" s="36" t="s">
        <v>682</v>
      </c>
      <c r="B90" s="37" t="s">
        <v>683</v>
      </c>
      <c r="C90" s="38">
        <v>18403</v>
      </c>
    </row>
    <row r="91" spans="1:3" ht="15" customHeight="1" x14ac:dyDescent="0.3">
      <c r="A91" s="36" t="s">
        <v>684</v>
      </c>
      <c r="B91" s="37" t="s">
        <v>685</v>
      </c>
      <c r="C91" s="38">
        <v>18403</v>
      </c>
    </row>
    <row r="92" spans="1:3" ht="15" customHeight="1" x14ac:dyDescent="0.3">
      <c r="A92" s="36" t="s">
        <v>686</v>
      </c>
      <c r="B92" s="37" t="s">
        <v>687</v>
      </c>
      <c r="C92" s="38">
        <v>18403</v>
      </c>
    </row>
    <row r="93" spans="1:3" ht="15" customHeight="1" x14ac:dyDescent="0.3">
      <c r="A93" s="36" t="s">
        <v>688</v>
      </c>
      <c r="B93" s="37" t="s">
        <v>689</v>
      </c>
      <c r="C93" s="38">
        <v>18403</v>
      </c>
    </row>
    <row r="94" spans="1:3" ht="15" customHeight="1" x14ac:dyDescent="0.3">
      <c r="A94" s="36" t="s">
        <v>690</v>
      </c>
      <c r="B94" s="37" t="s">
        <v>691</v>
      </c>
      <c r="C94" s="38">
        <v>18403</v>
      </c>
    </row>
    <row r="95" spans="1:3" ht="15" customHeight="1" x14ac:dyDescent="0.3">
      <c r="A95" s="36" t="s">
        <v>692</v>
      </c>
      <c r="B95" s="37" t="s">
        <v>693</v>
      </c>
      <c r="C95" s="38">
        <v>18403</v>
      </c>
    </row>
    <row r="96" spans="1:3" ht="15" customHeight="1" x14ac:dyDescent="0.3">
      <c r="A96" s="36" t="s">
        <v>694</v>
      </c>
      <c r="B96" s="37" t="s">
        <v>695</v>
      </c>
      <c r="C96" s="38">
        <v>23109</v>
      </c>
    </row>
    <row r="97" spans="1:3" ht="15" customHeight="1" x14ac:dyDescent="0.3">
      <c r="A97" s="36" t="s">
        <v>696</v>
      </c>
      <c r="B97" s="37" t="s">
        <v>697</v>
      </c>
      <c r="C97" s="38">
        <v>23109</v>
      </c>
    </row>
    <row r="98" spans="1:3" ht="15" customHeight="1" x14ac:dyDescent="0.3">
      <c r="A98" s="36" t="s">
        <v>698</v>
      </c>
      <c r="B98" s="37" t="s">
        <v>699</v>
      </c>
      <c r="C98" s="38">
        <v>23109</v>
      </c>
    </row>
    <row r="99" spans="1:3" ht="15" customHeight="1" x14ac:dyDescent="0.3">
      <c r="A99" s="36" t="s">
        <v>700</v>
      </c>
      <c r="B99" s="37" t="s">
        <v>701</v>
      </c>
      <c r="C99" s="38">
        <v>23109</v>
      </c>
    </row>
    <row r="100" spans="1:3" ht="15" customHeight="1" x14ac:dyDescent="0.3">
      <c r="A100" s="36" t="s">
        <v>702</v>
      </c>
      <c r="B100" s="37" t="s">
        <v>703</v>
      </c>
      <c r="C100" s="38">
        <v>23109</v>
      </c>
    </row>
    <row r="101" spans="1:3" ht="15" customHeight="1" x14ac:dyDescent="0.3">
      <c r="A101" s="36" t="s">
        <v>704</v>
      </c>
      <c r="B101" s="37" t="s">
        <v>705</v>
      </c>
      <c r="C101" s="38">
        <v>23109</v>
      </c>
    </row>
    <row r="102" spans="1:3" ht="15" customHeight="1" x14ac:dyDescent="0.3">
      <c r="A102" s="36" t="s">
        <v>706</v>
      </c>
      <c r="B102" s="37" t="s">
        <v>707</v>
      </c>
      <c r="C102" s="38">
        <v>24916</v>
      </c>
    </row>
    <row r="103" spans="1:3" ht="15" customHeight="1" x14ac:dyDescent="0.3">
      <c r="A103" s="36" t="s">
        <v>708</v>
      </c>
      <c r="B103" s="37" t="s">
        <v>709</v>
      </c>
      <c r="C103" s="38">
        <v>24916</v>
      </c>
    </row>
    <row r="104" spans="1:3" ht="15" customHeight="1" x14ac:dyDescent="0.3">
      <c r="A104" s="36" t="s">
        <v>710</v>
      </c>
      <c r="B104" s="37" t="s">
        <v>711</v>
      </c>
      <c r="C104" s="38">
        <v>24916</v>
      </c>
    </row>
    <row r="105" spans="1:3" ht="15" customHeight="1" x14ac:dyDescent="0.3">
      <c r="A105" s="36" t="s">
        <v>712</v>
      </c>
      <c r="B105" s="37" t="s">
        <v>713</v>
      </c>
      <c r="C105" s="38">
        <v>24916</v>
      </c>
    </row>
    <row r="106" spans="1:3" ht="15" customHeight="1" x14ac:dyDescent="0.3">
      <c r="A106" s="36" t="s">
        <v>714</v>
      </c>
      <c r="B106" s="37" t="s">
        <v>715</v>
      </c>
      <c r="C106" s="38">
        <v>24916</v>
      </c>
    </row>
    <row r="107" spans="1:3" ht="15" customHeight="1" x14ac:dyDescent="0.3">
      <c r="A107" s="36" t="s">
        <v>716</v>
      </c>
      <c r="B107" s="37" t="s">
        <v>717</v>
      </c>
      <c r="C107" s="38">
        <v>19244</v>
      </c>
    </row>
    <row r="108" spans="1:3" ht="15" customHeight="1" x14ac:dyDescent="0.3">
      <c r="A108" s="36" t="s">
        <v>718</v>
      </c>
      <c r="B108" s="37" t="s">
        <v>719</v>
      </c>
      <c r="C108" s="38">
        <v>19244</v>
      </c>
    </row>
    <row r="109" spans="1:3" ht="15" customHeight="1" x14ac:dyDescent="0.3">
      <c r="A109" s="36" t="s">
        <v>720</v>
      </c>
      <c r="B109" s="37" t="s">
        <v>721</v>
      </c>
      <c r="C109" s="38">
        <v>19244</v>
      </c>
    </row>
    <row r="110" spans="1:3" ht="15" customHeight="1" x14ac:dyDescent="0.3">
      <c r="A110" s="36" t="s">
        <v>722</v>
      </c>
      <c r="B110" s="37" t="s">
        <v>723</v>
      </c>
      <c r="C110" s="38">
        <v>19244</v>
      </c>
    </row>
    <row r="111" spans="1:3" ht="15" customHeight="1" x14ac:dyDescent="0.3">
      <c r="A111" s="36" t="s">
        <v>724</v>
      </c>
      <c r="B111" s="37" t="s">
        <v>725</v>
      </c>
      <c r="C111" s="38">
        <v>18471</v>
      </c>
    </row>
    <row r="112" spans="1:3" ht="15" customHeight="1" x14ac:dyDescent="0.3">
      <c r="A112" s="42" t="s">
        <v>726</v>
      </c>
      <c r="B112" s="40" t="s">
        <v>727</v>
      </c>
      <c r="C112" s="38">
        <v>18471</v>
      </c>
    </row>
    <row r="113" spans="1:3" ht="15" customHeight="1" x14ac:dyDescent="0.3">
      <c r="A113" s="36" t="s">
        <v>728</v>
      </c>
      <c r="B113" s="37" t="s">
        <v>729</v>
      </c>
      <c r="C113" s="38">
        <v>18471</v>
      </c>
    </row>
    <row r="114" spans="1:3" ht="15" customHeight="1" x14ac:dyDescent="0.3">
      <c r="A114" s="57">
        <v>8000008215408</v>
      </c>
      <c r="B114" s="30" t="s">
        <v>346</v>
      </c>
      <c r="C114" s="38">
        <v>18471</v>
      </c>
    </row>
    <row r="115" spans="1:3" ht="15" customHeight="1" x14ac:dyDescent="0.3">
      <c r="A115" s="36" t="s">
        <v>730</v>
      </c>
      <c r="B115" s="37" t="s">
        <v>731</v>
      </c>
      <c r="C115" s="38">
        <v>21555</v>
      </c>
    </row>
    <row r="116" spans="1:3" ht="15" customHeight="1" x14ac:dyDescent="0.3">
      <c r="A116" s="36" t="s">
        <v>732</v>
      </c>
      <c r="B116" s="37" t="s">
        <v>733</v>
      </c>
      <c r="C116" s="38">
        <v>21555</v>
      </c>
    </row>
    <row r="117" spans="1:3" ht="15" customHeight="1" x14ac:dyDescent="0.3">
      <c r="A117" s="36" t="s">
        <v>734</v>
      </c>
      <c r="B117" s="37" t="s">
        <v>735</v>
      </c>
      <c r="C117" s="38">
        <v>21555</v>
      </c>
    </row>
    <row r="118" spans="1:3" ht="15" customHeight="1" x14ac:dyDescent="0.3">
      <c r="A118" s="36" t="s">
        <v>736</v>
      </c>
      <c r="B118" s="37" t="s">
        <v>737</v>
      </c>
      <c r="C118" s="38">
        <v>23319</v>
      </c>
    </row>
    <row r="119" spans="1:3" ht="15" customHeight="1" x14ac:dyDescent="0.3">
      <c r="A119" s="36" t="s">
        <v>738</v>
      </c>
      <c r="B119" s="37" t="s">
        <v>739</v>
      </c>
      <c r="C119" s="38">
        <v>23319</v>
      </c>
    </row>
    <row r="120" spans="1:3" ht="15" customHeight="1" x14ac:dyDescent="0.3">
      <c r="A120" s="36" t="s">
        <v>740</v>
      </c>
      <c r="B120" s="37" t="s">
        <v>741</v>
      </c>
      <c r="C120" s="38">
        <v>23319</v>
      </c>
    </row>
    <row r="121" spans="1:3" ht="15" customHeight="1" x14ac:dyDescent="0.3">
      <c r="A121" s="36" t="s">
        <v>742</v>
      </c>
      <c r="B121" s="37" t="s">
        <v>743</v>
      </c>
      <c r="C121" s="38">
        <v>7983</v>
      </c>
    </row>
    <row r="122" spans="1:3" ht="15" customHeight="1" x14ac:dyDescent="0.3">
      <c r="A122" s="36" t="s">
        <v>744</v>
      </c>
      <c r="B122" s="37" t="s">
        <v>745</v>
      </c>
      <c r="C122" s="38">
        <v>7983</v>
      </c>
    </row>
    <row r="123" spans="1:3" ht="15" customHeight="1" x14ac:dyDescent="0.3">
      <c r="A123" s="36" t="s">
        <v>746</v>
      </c>
      <c r="B123" s="37" t="s">
        <v>747</v>
      </c>
      <c r="C123" s="38">
        <v>7983</v>
      </c>
    </row>
    <row r="124" spans="1:3" ht="15" customHeight="1" x14ac:dyDescent="0.3">
      <c r="A124" s="36" t="s">
        <v>748</v>
      </c>
      <c r="B124" s="37" t="s">
        <v>749</v>
      </c>
      <c r="C124" s="38">
        <v>7983</v>
      </c>
    </row>
    <row r="125" spans="1:3" ht="15" customHeight="1" x14ac:dyDescent="0.3">
      <c r="A125" s="36" t="s">
        <v>750</v>
      </c>
      <c r="B125" s="37" t="s">
        <v>751</v>
      </c>
      <c r="C125" s="38">
        <v>7983</v>
      </c>
    </row>
    <row r="126" spans="1:3" ht="15" customHeight="1" x14ac:dyDescent="0.3">
      <c r="A126" s="36" t="s">
        <v>752</v>
      </c>
      <c r="B126" s="37" t="s">
        <v>753</v>
      </c>
      <c r="C126" s="38">
        <v>7983</v>
      </c>
    </row>
    <row r="127" spans="1:3" ht="15" customHeight="1" x14ac:dyDescent="0.3">
      <c r="A127" s="36" t="s">
        <v>754</v>
      </c>
      <c r="B127" s="37" t="s">
        <v>755</v>
      </c>
      <c r="C127" s="38">
        <v>7983</v>
      </c>
    </row>
    <row r="128" spans="1:3" ht="15" customHeight="1" x14ac:dyDescent="0.3">
      <c r="A128" s="36" t="s">
        <v>756</v>
      </c>
      <c r="B128" s="37" t="s">
        <v>757</v>
      </c>
      <c r="C128" s="38">
        <v>7983</v>
      </c>
    </row>
    <row r="129" spans="1:3" ht="15" customHeight="1" x14ac:dyDescent="0.3">
      <c r="A129" s="36" t="s">
        <v>754</v>
      </c>
      <c r="B129" s="37" t="s">
        <v>758</v>
      </c>
      <c r="C129" s="38">
        <v>4370</v>
      </c>
    </row>
    <row r="130" spans="1:3" ht="15" customHeight="1" x14ac:dyDescent="0.3">
      <c r="A130" s="36" t="s">
        <v>756</v>
      </c>
      <c r="B130" s="37" t="s">
        <v>759</v>
      </c>
      <c r="C130" s="38">
        <v>4370</v>
      </c>
    </row>
    <row r="131" spans="1:3" ht="15" customHeight="1" x14ac:dyDescent="0.3">
      <c r="A131" s="36" t="s">
        <v>760</v>
      </c>
      <c r="B131" s="37" t="s">
        <v>761</v>
      </c>
      <c r="C131" s="38">
        <v>4370</v>
      </c>
    </row>
    <row r="132" spans="1:3" ht="15" customHeight="1" x14ac:dyDescent="0.3">
      <c r="A132" s="36" t="s">
        <v>762</v>
      </c>
      <c r="B132" s="37" t="s">
        <v>763</v>
      </c>
      <c r="C132" s="38">
        <v>4370</v>
      </c>
    </row>
    <row r="133" spans="1:3" ht="15" customHeight="1" x14ac:dyDescent="0.3">
      <c r="A133" s="36" t="s">
        <v>764</v>
      </c>
      <c r="B133" s="37" t="s">
        <v>765</v>
      </c>
      <c r="C133" s="38">
        <v>4370</v>
      </c>
    </row>
    <row r="134" spans="1:3" ht="15" customHeight="1" x14ac:dyDescent="0.3">
      <c r="A134" s="36" t="s">
        <v>766</v>
      </c>
      <c r="B134" s="37" t="s">
        <v>767</v>
      </c>
      <c r="C134" s="38">
        <v>7227</v>
      </c>
    </row>
    <row r="135" spans="1:3" ht="15" customHeight="1" x14ac:dyDescent="0.3">
      <c r="A135" s="36" t="s">
        <v>768</v>
      </c>
      <c r="B135" s="37" t="s">
        <v>769</v>
      </c>
      <c r="C135" s="38">
        <v>7227</v>
      </c>
    </row>
    <row r="136" spans="1:3" ht="15" customHeight="1" x14ac:dyDescent="0.3">
      <c r="A136" s="36" t="s">
        <v>770</v>
      </c>
      <c r="B136" s="37" t="s">
        <v>771</v>
      </c>
      <c r="C136" s="38">
        <v>7227</v>
      </c>
    </row>
    <row r="137" spans="1:3" ht="15" customHeight="1" x14ac:dyDescent="0.3">
      <c r="A137" s="36" t="s">
        <v>772</v>
      </c>
      <c r="B137" s="37" t="s">
        <v>773</v>
      </c>
      <c r="C137" s="38">
        <v>7227</v>
      </c>
    </row>
    <row r="138" spans="1:3" ht="15" customHeight="1" x14ac:dyDescent="0.3">
      <c r="A138" s="36" t="s">
        <v>774</v>
      </c>
      <c r="B138" s="37" t="s">
        <v>775</v>
      </c>
      <c r="C138" s="38">
        <v>7227</v>
      </c>
    </row>
    <row r="139" spans="1:3" ht="15" customHeight="1" x14ac:dyDescent="0.3">
      <c r="A139" s="36" t="s">
        <v>776</v>
      </c>
      <c r="B139" s="37" t="s">
        <v>777</v>
      </c>
      <c r="C139" s="38">
        <v>7227</v>
      </c>
    </row>
    <row r="140" spans="1:3" ht="15" customHeight="1" x14ac:dyDescent="0.3">
      <c r="A140" s="36" t="s">
        <v>185</v>
      </c>
      <c r="B140" s="37" t="s">
        <v>778</v>
      </c>
      <c r="C140" s="38">
        <v>7227</v>
      </c>
    </row>
    <row r="141" spans="1:3" ht="15" customHeight="1" x14ac:dyDescent="0.3">
      <c r="A141" s="36" t="s">
        <v>779</v>
      </c>
      <c r="B141" s="37" t="s">
        <v>780</v>
      </c>
      <c r="C141" s="38">
        <v>7227</v>
      </c>
    </row>
    <row r="142" spans="1:3" ht="15" customHeight="1" x14ac:dyDescent="0.3">
      <c r="A142" s="36" t="s">
        <v>781</v>
      </c>
      <c r="B142" s="37" t="s">
        <v>782</v>
      </c>
      <c r="C142" s="38">
        <v>7227</v>
      </c>
    </row>
    <row r="143" spans="1:3" ht="15" customHeight="1" x14ac:dyDescent="0.3">
      <c r="A143" s="36" t="s">
        <v>783</v>
      </c>
      <c r="B143" s="37" t="s">
        <v>784</v>
      </c>
      <c r="C143" s="38">
        <v>11756</v>
      </c>
    </row>
    <row r="144" spans="1:3" ht="15" customHeight="1" x14ac:dyDescent="0.3">
      <c r="A144" s="36" t="s">
        <v>785</v>
      </c>
      <c r="B144" s="37" t="s">
        <v>786</v>
      </c>
      <c r="C144" s="38">
        <v>8044</v>
      </c>
    </row>
    <row r="145" spans="1:3" ht="15" customHeight="1" x14ac:dyDescent="0.3">
      <c r="A145" s="36" t="s">
        <v>787</v>
      </c>
      <c r="B145" s="37" t="s">
        <v>788</v>
      </c>
      <c r="C145" s="38">
        <v>11756</v>
      </c>
    </row>
    <row r="146" spans="1:3" ht="15" customHeight="1" x14ac:dyDescent="0.3">
      <c r="A146" s="36" t="s">
        <v>789</v>
      </c>
      <c r="B146" s="37" t="s">
        <v>790</v>
      </c>
      <c r="C146" s="38">
        <v>11756</v>
      </c>
    </row>
    <row r="147" spans="1:3" ht="15" customHeight="1" x14ac:dyDescent="0.3">
      <c r="A147" s="36" t="s">
        <v>791</v>
      </c>
      <c r="B147" s="37" t="s">
        <v>792</v>
      </c>
      <c r="C147" s="38">
        <v>11756</v>
      </c>
    </row>
    <row r="148" spans="1:3" ht="15" customHeight="1" x14ac:dyDescent="0.3">
      <c r="A148" s="36" t="s">
        <v>793</v>
      </c>
      <c r="B148" s="37" t="s">
        <v>794</v>
      </c>
      <c r="C148" s="38">
        <v>11756</v>
      </c>
    </row>
    <row r="149" spans="1:3" ht="15" customHeight="1" x14ac:dyDescent="0.3">
      <c r="A149" s="36" t="s">
        <v>795</v>
      </c>
      <c r="B149" s="37" t="s">
        <v>796</v>
      </c>
      <c r="C149" s="38">
        <v>11756</v>
      </c>
    </row>
    <row r="150" spans="1:3" ht="15" customHeight="1" x14ac:dyDescent="0.3">
      <c r="A150" s="36" t="s">
        <v>797</v>
      </c>
      <c r="B150" s="37" t="s">
        <v>798</v>
      </c>
      <c r="C150" s="38">
        <v>7227</v>
      </c>
    </row>
    <row r="151" spans="1:3" ht="15" customHeight="1" x14ac:dyDescent="0.3">
      <c r="A151" s="36" t="s">
        <v>799</v>
      </c>
      <c r="B151" s="37" t="s">
        <v>800</v>
      </c>
      <c r="C151" s="38">
        <v>3588</v>
      </c>
    </row>
    <row r="152" spans="1:3" ht="15" customHeight="1" x14ac:dyDescent="0.3">
      <c r="A152" s="36" t="s">
        <v>801</v>
      </c>
      <c r="B152" s="37" t="s">
        <v>802</v>
      </c>
      <c r="C152" s="38">
        <v>5529</v>
      </c>
    </row>
    <row r="153" spans="1:3" ht="15" customHeight="1" x14ac:dyDescent="0.3">
      <c r="A153" s="36" t="s">
        <v>803</v>
      </c>
      <c r="B153" s="37" t="s">
        <v>804</v>
      </c>
      <c r="C153" s="38">
        <v>5529</v>
      </c>
    </row>
    <row r="154" spans="1:3" ht="15" customHeight="1" x14ac:dyDescent="0.3">
      <c r="A154" s="36" t="s">
        <v>805</v>
      </c>
      <c r="B154" s="37" t="s">
        <v>806</v>
      </c>
      <c r="C154" s="38">
        <v>5529</v>
      </c>
    </row>
    <row r="155" spans="1:3" ht="15" customHeight="1" x14ac:dyDescent="0.3">
      <c r="A155" s="36" t="s">
        <v>807</v>
      </c>
      <c r="B155" s="37" t="s">
        <v>808</v>
      </c>
      <c r="C155" s="38">
        <v>5529</v>
      </c>
    </row>
    <row r="156" spans="1:3" ht="15" customHeight="1" x14ac:dyDescent="0.3">
      <c r="A156" s="36" t="s">
        <v>809</v>
      </c>
      <c r="B156" s="37" t="s">
        <v>810</v>
      </c>
      <c r="C156" s="38">
        <v>5529</v>
      </c>
    </row>
    <row r="157" spans="1:3" ht="15" customHeight="1" x14ac:dyDescent="0.3">
      <c r="A157" s="36" t="s">
        <v>811</v>
      </c>
      <c r="B157" s="37" t="s">
        <v>812</v>
      </c>
      <c r="C157" s="38">
        <v>5168</v>
      </c>
    </row>
    <row r="158" spans="1:3" ht="15" customHeight="1" x14ac:dyDescent="0.3">
      <c r="A158" s="36" t="s">
        <v>813</v>
      </c>
      <c r="B158" s="37" t="s">
        <v>814</v>
      </c>
      <c r="C158" s="38">
        <v>5147</v>
      </c>
    </row>
    <row r="159" spans="1:3" ht="15" customHeight="1" x14ac:dyDescent="0.3">
      <c r="A159" s="36" t="s">
        <v>815</v>
      </c>
      <c r="B159" s="37" t="s">
        <v>816</v>
      </c>
      <c r="C159" s="38">
        <v>8008</v>
      </c>
    </row>
    <row r="160" spans="1:3" ht="15" customHeight="1" x14ac:dyDescent="0.3">
      <c r="A160" s="36" t="s">
        <v>817</v>
      </c>
      <c r="B160" s="37" t="s">
        <v>818</v>
      </c>
      <c r="C160" s="38">
        <v>8008</v>
      </c>
    </row>
    <row r="161" spans="1:3" ht="15" customHeight="1" x14ac:dyDescent="0.3">
      <c r="A161" s="36" t="s">
        <v>819</v>
      </c>
      <c r="B161" s="37" t="s">
        <v>820</v>
      </c>
      <c r="C161" s="38">
        <v>8008</v>
      </c>
    </row>
    <row r="162" spans="1:3" ht="15" customHeight="1" x14ac:dyDescent="0.3">
      <c r="A162" s="36" t="s">
        <v>821</v>
      </c>
      <c r="B162" s="37" t="s">
        <v>822</v>
      </c>
      <c r="C162" s="38">
        <v>8067</v>
      </c>
    </row>
    <row r="163" spans="1:3" ht="15" customHeight="1" x14ac:dyDescent="0.3">
      <c r="A163" s="36" t="s">
        <v>823</v>
      </c>
      <c r="B163" s="37" t="s">
        <v>824</v>
      </c>
      <c r="C163" s="38">
        <v>8067</v>
      </c>
    </row>
    <row r="164" spans="1:3" ht="15" customHeight="1" x14ac:dyDescent="0.3">
      <c r="A164" s="36" t="s">
        <v>825</v>
      </c>
      <c r="B164" s="37" t="s">
        <v>826</v>
      </c>
      <c r="C164" s="38">
        <v>8067</v>
      </c>
    </row>
    <row r="165" spans="1:3" ht="15" customHeight="1" x14ac:dyDescent="0.3">
      <c r="A165" s="36" t="s">
        <v>827</v>
      </c>
      <c r="B165" s="37" t="s">
        <v>828</v>
      </c>
      <c r="C165" s="38">
        <v>8067</v>
      </c>
    </row>
    <row r="166" spans="1:3" ht="15" customHeight="1" x14ac:dyDescent="0.3">
      <c r="A166" s="36" t="s">
        <v>829</v>
      </c>
      <c r="B166" s="37" t="s">
        <v>830</v>
      </c>
      <c r="C166" s="38">
        <v>8067</v>
      </c>
    </row>
    <row r="167" spans="1:3" ht="15" customHeight="1" x14ac:dyDescent="0.3">
      <c r="A167" s="36" t="s">
        <v>831</v>
      </c>
      <c r="B167" s="37" t="s">
        <v>832</v>
      </c>
      <c r="C167" s="38">
        <v>8067</v>
      </c>
    </row>
    <row r="168" spans="1:3" ht="15" customHeight="1" x14ac:dyDescent="0.3">
      <c r="A168" s="36" t="s">
        <v>833</v>
      </c>
      <c r="B168" s="37" t="s">
        <v>834</v>
      </c>
      <c r="C168" s="38">
        <v>8067</v>
      </c>
    </row>
    <row r="169" spans="1:3" ht="15" customHeight="1" x14ac:dyDescent="0.3">
      <c r="A169" s="36" t="s">
        <v>835</v>
      </c>
      <c r="B169" s="37" t="s">
        <v>836</v>
      </c>
      <c r="C169" s="38">
        <v>8067</v>
      </c>
    </row>
    <row r="170" spans="1:3" ht="15" customHeight="1" x14ac:dyDescent="0.3">
      <c r="A170" s="36" t="s">
        <v>837</v>
      </c>
      <c r="B170" s="37" t="s">
        <v>838</v>
      </c>
      <c r="C170" s="38">
        <v>5353</v>
      </c>
    </row>
    <row r="171" spans="1:3" ht="15" customHeight="1" x14ac:dyDescent="0.3">
      <c r="A171" s="36" t="s">
        <v>839</v>
      </c>
      <c r="B171" s="37" t="s">
        <v>840</v>
      </c>
      <c r="C171" s="38">
        <v>5353</v>
      </c>
    </row>
    <row r="172" spans="1:3" ht="15" customHeight="1" x14ac:dyDescent="0.3">
      <c r="A172" s="36" t="s">
        <v>841</v>
      </c>
      <c r="B172" s="37" t="s">
        <v>842</v>
      </c>
      <c r="C172" s="38">
        <v>5353</v>
      </c>
    </row>
    <row r="173" spans="1:3" ht="15" customHeight="1" x14ac:dyDescent="0.3">
      <c r="A173" s="36" t="s">
        <v>843</v>
      </c>
      <c r="B173" s="37" t="s">
        <v>844</v>
      </c>
      <c r="C173" s="38">
        <v>5353</v>
      </c>
    </row>
    <row r="174" spans="1:3" ht="15" customHeight="1" x14ac:dyDescent="0.3">
      <c r="A174" s="36" t="s">
        <v>845</v>
      </c>
      <c r="B174" s="37" t="s">
        <v>846</v>
      </c>
      <c r="C174" s="38">
        <v>8067</v>
      </c>
    </row>
    <row r="175" spans="1:3" ht="15" customHeight="1" x14ac:dyDescent="0.3">
      <c r="A175" s="36" t="s">
        <v>847</v>
      </c>
      <c r="B175" s="37" t="s">
        <v>848</v>
      </c>
      <c r="C175" s="38">
        <v>8067</v>
      </c>
    </row>
    <row r="176" spans="1:3" ht="15" customHeight="1" x14ac:dyDescent="0.3">
      <c r="A176" s="36" t="s">
        <v>849</v>
      </c>
      <c r="B176" s="37" t="s">
        <v>850</v>
      </c>
      <c r="C176" s="38">
        <v>8067</v>
      </c>
    </row>
    <row r="177" spans="1:3" ht="15" customHeight="1" x14ac:dyDescent="0.3">
      <c r="A177" s="36" t="s">
        <v>851</v>
      </c>
      <c r="B177" s="37" t="s">
        <v>852</v>
      </c>
      <c r="C177" s="38">
        <v>8067</v>
      </c>
    </row>
    <row r="178" spans="1:3" ht="15" customHeight="1" x14ac:dyDescent="0.3">
      <c r="A178" s="36" t="s">
        <v>853</v>
      </c>
      <c r="B178" s="37" t="s">
        <v>854</v>
      </c>
      <c r="C178" s="38">
        <v>8067</v>
      </c>
    </row>
    <row r="179" spans="1:3" ht="15" customHeight="1" x14ac:dyDescent="0.3">
      <c r="A179" s="36" t="s">
        <v>855</v>
      </c>
      <c r="B179" s="37" t="s">
        <v>856</v>
      </c>
      <c r="C179" s="38">
        <v>8067</v>
      </c>
    </row>
    <row r="180" spans="1:3" ht="15" customHeight="1" x14ac:dyDescent="0.3">
      <c r="A180" s="36" t="s">
        <v>857</v>
      </c>
      <c r="B180" s="37" t="s">
        <v>858</v>
      </c>
      <c r="C180" s="38">
        <v>8067</v>
      </c>
    </row>
    <row r="181" spans="1:3" ht="15" customHeight="1" x14ac:dyDescent="0.3">
      <c r="A181" s="36" t="s">
        <v>859</v>
      </c>
      <c r="B181" s="37" t="s">
        <v>860</v>
      </c>
      <c r="C181" s="38">
        <v>8067</v>
      </c>
    </row>
    <row r="182" spans="1:3" ht="15" customHeight="1" x14ac:dyDescent="0.3">
      <c r="A182" s="36" t="s">
        <v>861</v>
      </c>
      <c r="B182" s="37" t="s">
        <v>862</v>
      </c>
      <c r="C182" s="38">
        <v>14521</v>
      </c>
    </row>
    <row r="183" spans="1:3" ht="15" customHeight="1" x14ac:dyDescent="0.3">
      <c r="A183" s="36" t="s">
        <v>863</v>
      </c>
      <c r="B183" s="37" t="s">
        <v>864</v>
      </c>
      <c r="C183" s="38">
        <v>14521</v>
      </c>
    </row>
    <row r="184" spans="1:3" ht="15" customHeight="1" x14ac:dyDescent="0.3">
      <c r="A184" s="36" t="s">
        <v>865</v>
      </c>
      <c r="B184" s="37" t="s">
        <v>866</v>
      </c>
      <c r="C184" s="38">
        <v>14521</v>
      </c>
    </row>
    <row r="185" spans="1:3" ht="15" customHeight="1" x14ac:dyDescent="0.3">
      <c r="A185" s="36" t="s">
        <v>867</v>
      </c>
      <c r="B185" s="37" t="s">
        <v>868</v>
      </c>
      <c r="C185" s="38">
        <v>14521</v>
      </c>
    </row>
    <row r="186" spans="1:3" ht="15" customHeight="1" x14ac:dyDescent="0.3">
      <c r="A186" s="36" t="s">
        <v>869</v>
      </c>
      <c r="B186" s="37" t="s">
        <v>870</v>
      </c>
      <c r="C186" s="38">
        <v>14521</v>
      </c>
    </row>
    <row r="187" spans="1:3" ht="15" customHeight="1" x14ac:dyDescent="0.3">
      <c r="A187" s="36" t="s">
        <v>871</v>
      </c>
      <c r="B187" s="37" t="s">
        <v>872</v>
      </c>
      <c r="C187" s="38">
        <v>14521</v>
      </c>
    </row>
    <row r="188" spans="1:3" ht="15" customHeight="1" x14ac:dyDescent="0.3">
      <c r="A188" s="36" t="s">
        <v>873</v>
      </c>
      <c r="B188" s="37" t="s">
        <v>874</v>
      </c>
      <c r="C188" s="38">
        <v>9118</v>
      </c>
    </row>
    <row r="189" spans="1:3" ht="15" customHeight="1" x14ac:dyDescent="0.3">
      <c r="A189" s="36" t="s">
        <v>875</v>
      </c>
      <c r="B189" s="37" t="s">
        <v>876</v>
      </c>
      <c r="C189" s="38">
        <v>14529</v>
      </c>
    </row>
    <row r="190" spans="1:3" ht="15" customHeight="1" x14ac:dyDescent="0.3">
      <c r="A190" s="36" t="s">
        <v>877</v>
      </c>
      <c r="B190" s="37" t="s">
        <v>878</v>
      </c>
      <c r="C190" s="38">
        <v>6983</v>
      </c>
    </row>
    <row r="191" spans="1:3" ht="15" customHeight="1" x14ac:dyDescent="0.3">
      <c r="A191" s="36" t="s">
        <v>879</v>
      </c>
      <c r="B191" s="37" t="s">
        <v>880</v>
      </c>
      <c r="C191" s="38">
        <v>6983</v>
      </c>
    </row>
    <row r="192" spans="1:3" ht="15" customHeight="1" x14ac:dyDescent="0.3">
      <c r="A192" s="36" t="s">
        <v>881</v>
      </c>
      <c r="B192" s="37" t="s">
        <v>882</v>
      </c>
      <c r="C192" s="38">
        <v>6983</v>
      </c>
    </row>
    <row r="193" spans="1:3" ht="15" customHeight="1" x14ac:dyDescent="0.3">
      <c r="A193" s="36" t="s">
        <v>883</v>
      </c>
      <c r="B193" s="37" t="s">
        <v>884</v>
      </c>
      <c r="C193" s="38">
        <v>6983</v>
      </c>
    </row>
    <row r="194" spans="1:3" ht="15" customHeight="1" x14ac:dyDescent="0.3">
      <c r="A194" s="36" t="s">
        <v>885</v>
      </c>
      <c r="B194" s="37" t="s">
        <v>886</v>
      </c>
      <c r="C194" s="38">
        <v>6983</v>
      </c>
    </row>
    <row r="195" spans="1:3" ht="15" customHeight="1" x14ac:dyDescent="0.3">
      <c r="A195" s="36" t="s">
        <v>887</v>
      </c>
      <c r="B195" s="37" t="s">
        <v>888</v>
      </c>
      <c r="C195" s="38">
        <v>6479</v>
      </c>
    </row>
    <row r="196" spans="1:3" ht="15" customHeight="1" x14ac:dyDescent="0.3">
      <c r="A196" s="36" t="s">
        <v>889</v>
      </c>
      <c r="B196" s="37" t="s">
        <v>890</v>
      </c>
      <c r="C196" s="38">
        <v>6479</v>
      </c>
    </row>
    <row r="197" spans="1:3" ht="15" customHeight="1" x14ac:dyDescent="0.3">
      <c r="A197" s="36" t="s">
        <v>891</v>
      </c>
      <c r="B197" s="37" t="s">
        <v>892</v>
      </c>
      <c r="C197" s="38">
        <v>8672</v>
      </c>
    </row>
    <row r="198" spans="1:3" ht="15" customHeight="1" x14ac:dyDescent="0.3">
      <c r="A198" s="36" t="s">
        <v>893</v>
      </c>
      <c r="B198" s="37" t="s">
        <v>894</v>
      </c>
      <c r="C198" s="38">
        <v>8672</v>
      </c>
    </row>
    <row r="199" spans="1:3" ht="15" customHeight="1" x14ac:dyDescent="0.3">
      <c r="A199" s="36" t="s">
        <v>895</v>
      </c>
      <c r="B199" s="37" t="s">
        <v>896</v>
      </c>
      <c r="C199" s="38">
        <v>11092</v>
      </c>
    </row>
    <row r="200" spans="1:3" ht="15" customHeight="1" x14ac:dyDescent="0.3">
      <c r="A200" s="36" t="s">
        <v>897</v>
      </c>
      <c r="B200" s="37" t="s">
        <v>898</v>
      </c>
      <c r="C200" s="38">
        <v>11092</v>
      </c>
    </row>
    <row r="201" spans="1:3" ht="15" customHeight="1" x14ac:dyDescent="0.3">
      <c r="A201" s="36" t="s">
        <v>899</v>
      </c>
      <c r="B201" s="37" t="s">
        <v>900</v>
      </c>
      <c r="C201" s="38">
        <v>11092</v>
      </c>
    </row>
    <row r="202" spans="1:3" ht="15" customHeight="1" x14ac:dyDescent="0.3">
      <c r="A202" s="36" t="s">
        <v>901</v>
      </c>
      <c r="B202" s="37" t="s">
        <v>902</v>
      </c>
      <c r="C202" s="38">
        <v>11092</v>
      </c>
    </row>
    <row r="203" spans="1:3" ht="15" customHeight="1" x14ac:dyDescent="0.3">
      <c r="A203" s="36" t="s">
        <v>903</v>
      </c>
      <c r="B203" s="37" t="s">
        <v>904</v>
      </c>
      <c r="C203" s="38">
        <v>11092</v>
      </c>
    </row>
    <row r="204" spans="1:3" ht="15" customHeight="1" x14ac:dyDescent="0.3">
      <c r="A204" s="36" t="s">
        <v>905</v>
      </c>
      <c r="B204" s="37" t="s">
        <v>906</v>
      </c>
      <c r="C204" s="38">
        <v>11092</v>
      </c>
    </row>
    <row r="205" spans="1:3" ht="15" customHeight="1" x14ac:dyDescent="0.3">
      <c r="A205" s="36" t="s">
        <v>907</v>
      </c>
      <c r="B205" s="37" t="s">
        <v>908</v>
      </c>
      <c r="C205" s="38">
        <v>16655</v>
      </c>
    </row>
    <row r="206" spans="1:3" ht="15" customHeight="1" x14ac:dyDescent="0.3">
      <c r="A206" s="36" t="s">
        <v>909</v>
      </c>
      <c r="B206" s="37" t="s">
        <v>910</v>
      </c>
      <c r="C206" s="38">
        <v>16655</v>
      </c>
    </row>
    <row r="207" spans="1:3" ht="15" customHeight="1" x14ac:dyDescent="0.3">
      <c r="A207" s="36" t="s">
        <v>911</v>
      </c>
      <c r="B207" s="37" t="s">
        <v>912</v>
      </c>
      <c r="C207" s="38">
        <v>16655</v>
      </c>
    </row>
    <row r="208" spans="1:3" ht="15" customHeight="1" x14ac:dyDescent="0.3">
      <c r="A208" s="36" t="s">
        <v>913</v>
      </c>
      <c r="B208" s="37" t="s">
        <v>914</v>
      </c>
      <c r="C208" s="38">
        <v>7941</v>
      </c>
    </row>
    <row r="209" spans="1:3" ht="15" customHeight="1" x14ac:dyDescent="0.3">
      <c r="A209" s="36" t="s">
        <v>332</v>
      </c>
      <c r="B209" s="37" t="s">
        <v>333</v>
      </c>
      <c r="C209" s="38">
        <v>7941</v>
      </c>
    </row>
    <row r="210" spans="1:3" ht="15" customHeight="1" x14ac:dyDescent="0.3">
      <c r="A210" s="36" t="s">
        <v>915</v>
      </c>
      <c r="B210" s="37" t="s">
        <v>916</v>
      </c>
      <c r="C210" s="38">
        <v>7941</v>
      </c>
    </row>
    <row r="211" spans="1:3" ht="15" customHeight="1" x14ac:dyDescent="0.3">
      <c r="A211" s="36" t="s">
        <v>102</v>
      </c>
      <c r="B211" s="37" t="s">
        <v>917</v>
      </c>
      <c r="C211" s="38">
        <v>7941</v>
      </c>
    </row>
    <row r="212" spans="1:3" ht="15" customHeight="1" x14ac:dyDescent="0.3">
      <c r="A212" s="36" t="s">
        <v>918</v>
      </c>
      <c r="B212" s="37" t="s">
        <v>919</v>
      </c>
      <c r="C212" s="38">
        <v>7462</v>
      </c>
    </row>
    <row r="213" spans="1:3" ht="15" customHeight="1" x14ac:dyDescent="0.3">
      <c r="A213" s="36" t="s">
        <v>920</v>
      </c>
      <c r="B213" s="37" t="s">
        <v>921</v>
      </c>
      <c r="C213" s="38">
        <v>7462</v>
      </c>
    </row>
    <row r="214" spans="1:3" ht="15" customHeight="1" x14ac:dyDescent="0.3">
      <c r="A214" s="36" t="s">
        <v>922</v>
      </c>
      <c r="B214" s="37" t="s">
        <v>923</v>
      </c>
      <c r="C214" s="38">
        <v>6975</v>
      </c>
    </row>
    <row r="215" spans="1:3" ht="15" customHeight="1" x14ac:dyDescent="0.3">
      <c r="A215" s="36" t="s">
        <v>924</v>
      </c>
      <c r="B215" s="37" t="s">
        <v>925</v>
      </c>
      <c r="C215" s="38">
        <v>6975</v>
      </c>
    </row>
    <row r="216" spans="1:3" ht="15" customHeight="1" x14ac:dyDescent="0.3">
      <c r="A216" s="36" t="s">
        <v>926</v>
      </c>
      <c r="B216" s="37" t="s">
        <v>927</v>
      </c>
      <c r="C216" s="38">
        <v>6975</v>
      </c>
    </row>
    <row r="217" spans="1:3" ht="15" customHeight="1" x14ac:dyDescent="0.3">
      <c r="A217" s="36" t="s">
        <v>928</v>
      </c>
      <c r="B217" s="37" t="s">
        <v>929</v>
      </c>
      <c r="C217" s="38">
        <v>6975</v>
      </c>
    </row>
    <row r="218" spans="1:3" ht="15" customHeight="1" x14ac:dyDescent="0.3">
      <c r="A218" s="36" t="s">
        <v>930</v>
      </c>
      <c r="B218" s="37" t="s">
        <v>931</v>
      </c>
      <c r="C218" s="38">
        <v>6975</v>
      </c>
    </row>
    <row r="219" spans="1:3" ht="15" customHeight="1" x14ac:dyDescent="0.3">
      <c r="A219" s="36" t="s">
        <v>932</v>
      </c>
      <c r="B219" s="37" t="s">
        <v>933</v>
      </c>
      <c r="C219" s="38">
        <v>7815</v>
      </c>
    </row>
    <row r="220" spans="1:3" ht="15" customHeight="1" x14ac:dyDescent="0.3">
      <c r="A220" s="36" t="s">
        <v>934</v>
      </c>
      <c r="B220" s="37" t="s">
        <v>935</v>
      </c>
      <c r="C220" s="38">
        <v>7815</v>
      </c>
    </row>
    <row r="221" spans="1:3" ht="15" customHeight="1" x14ac:dyDescent="0.3">
      <c r="A221" s="36" t="s">
        <v>936</v>
      </c>
      <c r="B221" s="37" t="s">
        <v>937</v>
      </c>
      <c r="C221" s="38">
        <v>7815</v>
      </c>
    </row>
    <row r="222" spans="1:3" ht="15" customHeight="1" x14ac:dyDescent="0.3">
      <c r="A222" s="36" t="s">
        <v>938</v>
      </c>
      <c r="B222" s="37" t="s">
        <v>939</v>
      </c>
      <c r="C222" s="38">
        <v>7815</v>
      </c>
    </row>
    <row r="223" spans="1:3" ht="15" customHeight="1" x14ac:dyDescent="0.3">
      <c r="A223" s="36" t="s">
        <v>940</v>
      </c>
      <c r="B223" s="37" t="s">
        <v>941</v>
      </c>
      <c r="C223" s="38">
        <v>7815</v>
      </c>
    </row>
    <row r="224" spans="1:3" ht="15" customHeight="1" x14ac:dyDescent="0.3">
      <c r="A224" s="36" t="s">
        <v>942</v>
      </c>
      <c r="B224" s="37" t="s">
        <v>943</v>
      </c>
      <c r="C224" s="38">
        <v>10000</v>
      </c>
    </row>
    <row r="225" spans="1:3" ht="15" customHeight="1" x14ac:dyDescent="0.3">
      <c r="A225" s="36" t="s">
        <v>944</v>
      </c>
      <c r="B225" s="37" t="s">
        <v>945</v>
      </c>
      <c r="C225" s="38">
        <v>10000</v>
      </c>
    </row>
    <row r="226" spans="1:3" ht="15" customHeight="1" x14ac:dyDescent="0.3">
      <c r="A226" s="36" t="s">
        <v>946</v>
      </c>
      <c r="B226" s="37" t="s">
        <v>947</v>
      </c>
      <c r="C226" s="38">
        <v>10000</v>
      </c>
    </row>
    <row r="227" spans="1:3" ht="15" customHeight="1" x14ac:dyDescent="0.3">
      <c r="A227" s="36" t="s">
        <v>948</v>
      </c>
      <c r="B227" s="37" t="s">
        <v>325</v>
      </c>
      <c r="C227" s="38">
        <v>10000</v>
      </c>
    </row>
    <row r="228" spans="1:3" ht="15" customHeight="1" x14ac:dyDescent="0.3">
      <c r="A228" s="36" t="s">
        <v>949</v>
      </c>
      <c r="B228" s="37" t="s">
        <v>950</v>
      </c>
      <c r="C228" s="38">
        <v>10000</v>
      </c>
    </row>
    <row r="229" spans="1:3" ht="15" customHeight="1" x14ac:dyDescent="0.3">
      <c r="A229" s="36" t="s">
        <v>237</v>
      </c>
      <c r="B229" s="37" t="s">
        <v>238</v>
      </c>
      <c r="C229" s="38">
        <v>13200</v>
      </c>
    </row>
    <row r="230" spans="1:3" ht="15" customHeight="1" x14ac:dyDescent="0.3">
      <c r="A230" s="36" t="s">
        <v>951</v>
      </c>
      <c r="B230" s="37" t="s">
        <v>952</v>
      </c>
      <c r="C230" s="38">
        <v>13200</v>
      </c>
    </row>
    <row r="231" spans="1:3" ht="15" customHeight="1" x14ac:dyDescent="0.3">
      <c r="A231" s="36" t="s">
        <v>953</v>
      </c>
      <c r="B231" s="37" t="s">
        <v>954</v>
      </c>
      <c r="C231" s="38">
        <v>13200</v>
      </c>
    </row>
    <row r="232" spans="1:3" ht="15" customHeight="1" x14ac:dyDescent="0.3">
      <c r="A232" s="36" t="s">
        <v>955</v>
      </c>
      <c r="B232" s="37" t="s">
        <v>956</v>
      </c>
      <c r="C232" s="38">
        <v>13200</v>
      </c>
    </row>
    <row r="233" spans="1:3" ht="15" customHeight="1" x14ac:dyDescent="0.3">
      <c r="A233" s="36" t="s">
        <v>957</v>
      </c>
      <c r="B233" s="37" t="s">
        <v>958</v>
      </c>
      <c r="C233" s="38">
        <v>13200</v>
      </c>
    </row>
    <row r="234" spans="1:3" ht="15" customHeight="1" x14ac:dyDescent="0.3">
      <c r="A234" s="36" t="s">
        <v>959</v>
      </c>
      <c r="B234" s="37" t="s">
        <v>960</v>
      </c>
      <c r="C234" s="38">
        <v>13200</v>
      </c>
    </row>
    <row r="235" spans="1:3" ht="15" customHeight="1" x14ac:dyDescent="0.3">
      <c r="A235" s="36" t="s">
        <v>961</v>
      </c>
      <c r="B235" s="37" t="s">
        <v>962</v>
      </c>
      <c r="C235" s="38">
        <v>15100</v>
      </c>
    </row>
    <row r="236" spans="1:3" ht="15" customHeight="1" x14ac:dyDescent="0.3">
      <c r="A236" s="36" t="s">
        <v>963</v>
      </c>
      <c r="B236" s="37" t="s">
        <v>964</v>
      </c>
      <c r="C236" s="38">
        <v>15100</v>
      </c>
    </row>
    <row r="237" spans="1:3" ht="15" customHeight="1" x14ac:dyDescent="0.3">
      <c r="A237" s="36" t="s">
        <v>965</v>
      </c>
      <c r="B237" s="37" t="s">
        <v>966</v>
      </c>
      <c r="C237" s="38">
        <v>15100</v>
      </c>
    </row>
    <row r="238" spans="1:3" ht="15" customHeight="1" x14ac:dyDescent="0.3">
      <c r="A238" s="36" t="s">
        <v>967</v>
      </c>
      <c r="B238" s="37" t="s">
        <v>968</v>
      </c>
      <c r="C238" s="38">
        <v>15100</v>
      </c>
    </row>
    <row r="239" spans="1:3" ht="15" customHeight="1" x14ac:dyDescent="0.3">
      <c r="A239" s="36" t="s">
        <v>969</v>
      </c>
      <c r="B239" s="37" t="s">
        <v>970</v>
      </c>
      <c r="C239" s="38">
        <v>15100</v>
      </c>
    </row>
    <row r="240" spans="1:3" ht="15" customHeight="1" x14ac:dyDescent="0.3">
      <c r="A240" s="36" t="s">
        <v>971</v>
      </c>
      <c r="B240" s="37" t="s">
        <v>972</v>
      </c>
      <c r="C240" s="38">
        <v>15100</v>
      </c>
    </row>
    <row r="241" spans="1:3" ht="15" customHeight="1" x14ac:dyDescent="0.3">
      <c r="A241" s="36" t="s">
        <v>973</v>
      </c>
      <c r="B241" s="37" t="s">
        <v>974</v>
      </c>
      <c r="C241" s="38">
        <v>16900</v>
      </c>
    </row>
    <row r="242" spans="1:3" ht="15" customHeight="1" x14ac:dyDescent="0.3">
      <c r="A242" s="36" t="s">
        <v>975</v>
      </c>
      <c r="B242" s="37" t="s">
        <v>976</v>
      </c>
      <c r="C242" s="38">
        <v>16900</v>
      </c>
    </row>
    <row r="243" spans="1:3" ht="15" customHeight="1" x14ac:dyDescent="0.3">
      <c r="A243" s="36" t="s">
        <v>977</v>
      </c>
      <c r="B243" s="37" t="s">
        <v>978</v>
      </c>
      <c r="C243" s="38">
        <v>16900</v>
      </c>
    </row>
    <row r="244" spans="1:3" ht="15" customHeight="1" x14ac:dyDescent="0.3">
      <c r="A244" s="36" t="s">
        <v>979</v>
      </c>
      <c r="B244" s="37" t="s">
        <v>980</v>
      </c>
      <c r="C244" s="38">
        <v>16900</v>
      </c>
    </row>
    <row r="245" spans="1:3" ht="15" customHeight="1" x14ac:dyDescent="0.3">
      <c r="A245" s="36" t="s">
        <v>981</v>
      </c>
      <c r="B245" s="37" t="s">
        <v>982</v>
      </c>
      <c r="C245" s="38">
        <v>16900</v>
      </c>
    </row>
    <row r="246" spans="1:3" ht="15" customHeight="1" x14ac:dyDescent="0.3">
      <c r="A246" s="36" t="s">
        <v>983</v>
      </c>
      <c r="B246" s="37" t="s">
        <v>984</v>
      </c>
      <c r="C246" s="38">
        <v>16900</v>
      </c>
    </row>
    <row r="247" spans="1:3" ht="15" customHeight="1" x14ac:dyDescent="0.3">
      <c r="A247" s="36" t="s">
        <v>985</v>
      </c>
      <c r="B247" s="37" t="s">
        <v>986</v>
      </c>
      <c r="C247" s="38">
        <v>1597</v>
      </c>
    </row>
    <row r="248" spans="1:3" ht="15" customHeight="1" x14ac:dyDescent="0.3">
      <c r="A248" s="36" t="s">
        <v>987</v>
      </c>
      <c r="B248" s="37" t="s">
        <v>988</v>
      </c>
      <c r="C248" s="38">
        <v>6111</v>
      </c>
    </row>
    <row r="249" spans="1:3" ht="15" customHeight="1" x14ac:dyDescent="0.3">
      <c r="A249" s="36" t="s">
        <v>989</v>
      </c>
      <c r="B249" s="37" t="s">
        <v>990</v>
      </c>
      <c r="C249" s="38">
        <v>6111</v>
      </c>
    </row>
    <row r="250" spans="1:3" ht="15" customHeight="1" x14ac:dyDescent="0.3">
      <c r="A250" s="36" t="s">
        <v>991</v>
      </c>
      <c r="B250" s="37" t="s">
        <v>992</v>
      </c>
      <c r="C250" s="38">
        <v>6111</v>
      </c>
    </row>
    <row r="251" spans="1:3" ht="15" customHeight="1" x14ac:dyDescent="0.3">
      <c r="A251" s="36" t="s">
        <v>993</v>
      </c>
      <c r="B251" s="37" t="s">
        <v>994</v>
      </c>
      <c r="C251" s="38">
        <v>6111</v>
      </c>
    </row>
    <row r="252" spans="1:3" ht="15" customHeight="1" x14ac:dyDescent="0.3">
      <c r="A252" s="36" t="s">
        <v>995</v>
      </c>
      <c r="B252" s="37" t="s">
        <v>996</v>
      </c>
      <c r="C252" s="38">
        <v>6111</v>
      </c>
    </row>
    <row r="253" spans="1:3" ht="15" customHeight="1" x14ac:dyDescent="0.3">
      <c r="A253" s="36" t="s">
        <v>997</v>
      </c>
      <c r="B253" s="37" t="s">
        <v>998</v>
      </c>
      <c r="C253" s="38">
        <v>6111</v>
      </c>
    </row>
    <row r="254" spans="1:3" ht="15" customHeight="1" x14ac:dyDescent="0.3">
      <c r="A254" s="36" t="s">
        <v>999</v>
      </c>
      <c r="B254" s="37" t="s">
        <v>1000</v>
      </c>
      <c r="C254" s="38">
        <v>6111</v>
      </c>
    </row>
    <row r="255" spans="1:3" ht="15" customHeight="1" x14ac:dyDescent="0.3">
      <c r="A255" s="36" t="s">
        <v>1001</v>
      </c>
      <c r="B255" s="37" t="s">
        <v>1002</v>
      </c>
      <c r="C255" s="38">
        <v>6111</v>
      </c>
    </row>
    <row r="256" spans="1:3" ht="15" customHeight="1" x14ac:dyDescent="0.3">
      <c r="A256" s="36" t="s">
        <v>1003</v>
      </c>
      <c r="B256" s="37" t="s">
        <v>1004</v>
      </c>
      <c r="C256" s="38">
        <v>6111</v>
      </c>
    </row>
    <row r="257" spans="1:3" ht="15" customHeight="1" x14ac:dyDescent="0.3">
      <c r="A257" s="36" t="s">
        <v>1005</v>
      </c>
      <c r="B257" s="37" t="s">
        <v>1006</v>
      </c>
      <c r="C257" s="38">
        <v>6111</v>
      </c>
    </row>
    <row r="258" spans="1:3" ht="15" customHeight="1" x14ac:dyDescent="0.3">
      <c r="A258" s="36" t="s">
        <v>1007</v>
      </c>
      <c r="B258" s="37" t="s">
        <v>1008</v>
      </c>
      <c r="C258" s="38">
        <v>6111</v>
      </c>
    </row>
    <row r="259" spans="1:3" ht="15" customHeight="1" x14ac:dyDescent="0.3">
      <c r="A259" s="36" t="s">
        <v>1009</v>
      </c>
      <c r="B259" s="37" t="s">
        <v>1010</v>
      </c>
      <c r="C259" s="38">
        <v>6111</v>
      </c>
    </row>
    <row r="260" spans="1:3" ht="15" customHeight="1" x14ac:dyDescent="0.3">
      <c r="A260" s="36" t="s">
        <v>1011</v>
      </c>
      <c r="B260" s="37" t="s">
        <v>1012</v>
      </c>
      <c r="C260" s="38">
        <v>6111</v>
      </c>
    </row>
    <row r="261" spans="1:3" ht="15" customHeight="1" x14ac:dyDescent="0.3">
      <c r="A261" s="36" t="s">
        <v>1013</v>
      </c>
      <c r="B261" s="37" t="s">
        <v>1014</v>
      </c>
      <c r="C261" s="38">
        <v>6111</v>
      </c>
    </row>
    <row r="262" spans="1:3" ht="15" customHeight="1" x14ac:dyDescent="0.3">
      <c r="A262" s="36" t="s">
        <v>1015</v>
      </c>
      <c r="B262" s="37" t="s">
        <v>1016</v>
      </c>
      <c r="C262" s="38">
        <v>6111</v>
      </c>
    </row>
    <row r="263" spans="1:3" ht="15" customHeight="1" x14ac:dyDescent="0.3">
      <c r="A263" s="36" t="s">
        <v>1017</v>
      </c>
      <c r="B263" s="37" t="s">
        <v>1018</v>
      </c>
      <c r="C263" s="38">
        <v>6111</v>
      </c>
    </row>
    <row r="264" spans="1:3" ht="15" customHeight="1" x14ac:dyDescent="0.3">
      <c r="A264" s="36" t="s">
        <v>1019</v>
      </c>
      <c r="B264" s="37" t="s">
        <v>1020</v>
      </c>
      <c r="C264" s="38">
        <v>6111</v>
      </c>
    </row>
    <row r="265" spans="1:3" ht="15" customHeight="1" x14ac:dyDescent="0.3">
      <c r="A265" s="36" t="s">
        <v>1021</v>
      </c>
      <c r="B265" s="37" t="s">
        <v>1022</v>
      </c>
      <c r="C265" s="38">
        <v>6111</v>
      </c>
    </row>
    <row r="266" spans="1:3" ht="15" customHeight="1" x14ac:dyDescent="0.3">
      <c r="A266" s="36" t="s">
        <v>1023</v>
      </c>
      <c r="B266" s="37" t="s">
        <v>1024</v>
      </c>
      <c r="C266" s="38">
        <v>6111</v>
      </c>
    </row>
    <row r="267" spans="1:3" ht="15" customHeight="1" x14ac:dyDescent="0.3">
      <c r="A267" s="36" t="s">
        <v>1025</v>
      </c>
      <c r="B267" s="37" t="s">
        <v>1026</v>
      </c>
      <c r="C267" s="38">
        <v>6111</v>
      </c>
    </row>
    <row r="268" spans="1:3" ht="15" customHeight="1" x14ac:dyDescent="0.3">
      <c r="A268" s="36" t="s">
        <v>1027</v>
      </c>
      <c r="B268" s="37" t="s">
        <v>1028</v>
      </c>
      <c r="C268" s="38">
        <v>6111</v>
      </c>
    </row>
    <row r="269" spans="1:3" ht="15" customHeight="1" x14ac:dyDescent="0.3">
      <c r="A269" s="36" t="s">
        <v>1029</v>
      </c>
      <c r="B269" s="37" t="s">
        <v>1030</v>
      </c>
      <c r="C269" s="38">
        <v>6111</v>
      </c>
    </row>
    <row r="270" spans="1:3" ht="15" customHeight="1" x14ac:dyDescent="0.3">
      <c r="A270" s="36" t="s">
        <v>1031</v>
      </c>
      <c r="B270" s="37" t="s">
        <v>1032</v>
      </c>
      <c r="C270" s="38">
        <v>11092</v>
      </c>
    </row>
    <row r="271" spans="1:3" ht="15" customHeight="1" x14ac:dyDescent="0.3">
      <c r="A271" s="36" t="s">
        <v>1033</v>
      </c>
      <c r="B271" s="37" t="s">
        <v>1034</v>
      </c>
      <c r="C271" s="38">
        <v>11092</v>
      </c>
    </row>
    <row r="272" spans="1:3" ht="15" customHeight="1" x14ac:dyDescent="0.3">
      <c r="A272" s="36" t="s">
        <v>1035</v>
      </c>
      <c r="B272" s="37" t="s">
        <v>1036</v>
      </c>
      <c r="C272" s="38">
        <v>11092</v>
      </c>
    </row>
    <row r="273" spans="1:3" ht="15" customHeight="1" x14ac:dyDescent="0.3">
      <c r="A273" s="36" t="s">
        <v>1037</v>
      </c>
      <c r="B273" s="37" t="s">
        <v>1038</v>
      </c>
      <c r="C273" s="38">
        <v>11092</v>
      </c>
    </row>
    <row r="274" spans="1:3" ht="15" customHeight="1" x14ac:dyDescent="0.3">
      <c r="A274" s="36" t="s">
        <v>1039</v>
      </c>
      <c r="B274" s="37" t="s">
        <v>1040</v>
      </c>
      <c r="C274" s="38">
        <v>5092</v>
      </c>
    </row>
    <row r="275" spans="1:3" ht="15" customHeight="1" x14ac:dyDescent="0.3">
      <c r="A275" s="36" t="s">
        <v>1041</v>
      </c>
      <c r="B275" s="37" t="s">
        <v>1042</v>
      </c>
      <c r="C275" s="38">
        <v>4101</v>
      </c>
    </row>
    <row r="276" spans="1:3" ht="15" customHeight="1" x14ac:dyDescent="0.3">
      <c r="A276" s="36" t="s">
        <v>1043</v>
      </c>
      <c r="B276" s="37" t="s">
        <v>1044</v>
      </c>
      <c r="C276" s="38">
        <v>4101</v>
      </c>
    </row>
    <row r="277" spans="1:3" ht="15" customHeight="1" x14ac:dyDescent="0.3">
      <c r="A277" s="36" t="s">
        <v>1045</v>
      </c>
      <c r="B277" s="37" t="s">
        <v>1046</v>
      </c>
      <c r="C277" s="38">
        <v>6714</v>
      </c>
    </row>
    <row r="278" spans="1:3" ht="15" customHeight="1" x14ac:dyDescent="0.3">
      <c r="A278" s="36" t="s">
        <v>1047</v>
      </c>
      <c r="B278" s="37" t="s">
        <v>1048</v>
      </c>
      <c r="C278" s="38">
        <v>8487</v>
      </c>
    </row>
    <row r="279" spans="1:3" ht="15" customHeight="1" x14ac:dyDescent="0.3">
      <c r="A279" s="36" t="s">
        <v>1049</v>
      </c>
      <c r="B279" s="37" t="s">
        <v>1050</v>
      </c>
      <c r="C279" s="38">
        <v>8487</v>
      </c>
    </row>
    <row r="280" spans="1:3" ht="15" customHeight="1" x14ac:dyDescent="0.3">
      <c r="A280" s="36" t="s">
        <v>1051</v>
      </c>
      <c r="B280" s="37" t="s">
        <v>1052</v>
      </c>
      <c r="C280" s="38">
        <v>8487</v>
      </c>
    </row>
    <row r="281" spans="1:3" ht="15" customHeight="1" x14ac:dyDescent="0.3">
      <c r="A281" s="36" t="s">
        <v>1053</v>
      </c>
      <c r="B281" s="37" t="s">
        <v>1054</v>
      </c>
      <c r="C281" s="38">
        <v>8487</v>
      </c>
    </row>
    <row r="282" spans="1:3" ht="15" customHeight="1" x14ac:dyDescent="0.3">
      <c r="A282" s="36" t="s">
        <v>1055</v>
      </c>
      <c r="B282" s="37" t="s">
        <v>1056</v>
      </c>
      <c r="C282" s="38">
        <v>6496</v>
      </c>
    </row>
    <row r="283" spans="1:3" ht="15" customHeight="1" x14ac:dyDescent="0.3">
      <c r="A283" s="36" t="s">
        <v>1057</v>
      </c>
      <c r="B283" s="37" t="s">
        <v>1058</v>
      </c>
      <c r="C283" s="38">
        <v>7714</v>
      </c>
    </row>
    <row r="284" spans="1:3" ht="15" customHeight="1" x14ac:dyDescent="0.3">
      <c r="A284" s="36" t="s">
        <v>1059</v>
      </c>
      <c r="B284" s="37" t="s">
        <v>1060</v>
      </c>
      <c r="C284" s="38">
        <v>7714</v>
      </c>
    </row>
    <row r="285" spans="1:3" ht="15" customHeight="1" x14ac:dyDescent="0.3">
      <c r="A285" s="36" t="s">
        <v>1061</v>
      </c>
      <c r="B285" s="37" t="s">
        <v>1062</v>
      </c>
      <c r="C285" s="38">
        <v>7714</v>
      </c>
    </row>
    <row r="286" spans="1:3" ht="15" customHeight="1" x14ac:dyDescent="0.3">
      <c r="A286" s="36" t="s">
        <v>1063</v>
      </c>
      <c r="B286" s="37" t="s">
        <v>1064</v>
      </c>
      <c r="C286" s="38">
        <v>7714</v>
      </c>
    </row>
    <row r="287" spans="1:3" ht="15" customHeight="1" x14ac:dyDescent="0.3">
      <c r="A287" s="36" t="s">
        <v>1065</v>
      </c>
      <c r="B287" s="37" t="s">
        <v>1066</v>
      </c>
      <c r="C287" s="38">
        <v>7714</v>
      </c>
    </row>
    <row r="288" spans="1:3" ht="15" customHeight="1" x14ac:dyDescent="0.3">
      <c r="A288" s="36" t="s">
        <v>1067</v>
      </c>
      <c r="B288" s="37" t="s">
        <v>1068</v>
      </c>
      <c r="C288" s="38">
        <v>6714</v>
      </c>
    </row>
    <row r="289" spans="1:3" ht="15" customHeight="1" x14ac:dyDescent="0.3">
      <c r="A289" s="36" t="s">
        <v>1069</v>
      </c>
      <c r="B289" s="37" t="s">
        <v>1070</v>
      </c>
      <c r="C289" s="38">
        <v>6714</v>
      </c>
    </row>
    <row r="290" spans="1:3" ht="15" customHeight="1" x14ac:dyDescent="0.3">
      <c r="A290" s="36" t="s">
        <v>1071</v>
      </c>
      <c r="B290" s="37" t="s">
        <v>1072</v>
      </c>
      <c r="C290" s="38">
        <v>6714</v>
      </c>
    </row>
    <row r="291" spans="1:3" ht="15" customHeight="1" x14ac:dyDescent="0.3">
      <c r="A291" s="36" t="s">
        <v>1073</v>
      </c>
      <c r="B291" s="37" t="s">
        <v>1074</v>
      </c>
      <c r="C291" s="38">
        <v>6714</v>
      </c>
    </row>
    <row r="292" spans="1:3" ht="15" customHeight="1" x14ac:dyDescent="0.3">
      <c r="A292" s="36" t="s">
        <v>1075</v>
      </c>
      <c r="B292" s="37" t="s">
        <v>1076</v>
      </c>
      <c r="C292" s="38">
        <v>6714</v>
      </c>
    </row>
    <row r="293" spans="1:3" ht="15" customHeight="1" x14ac:dyDescent="0.3">
      <c r="A293" s="36" t="s">
        <v>1077</v>
      </c>
      <c r="B293" s="37" t="s">
        <v>1078</v>
      </c>
      <c r="C293" s="38">
        <v>7555</v>
      </c>
    </row>
    <row r="294" spans="1:3" ht="15" customHeight="1" x14ac:dyDescent="0.3">
      <c r="A294" s="36" t="s">
        <v>1079</v>
      </c>
      <c r="B294" s="37" t="s">
        <v>1080</v>
      </c>
      <c r="C294" s="38">
        <v>7555</v>
      </c>
    </row>
    <row r="295" spans="1:3" ht="15" customHeight="1" x14ac:dyDescent="0.3">
      <c r="A295" s="36" t="s">
        <v>1081</v>
      </c>
      <c r="B295" s="37" t="s">
        <v>1082</v>
      </c>
      <c r="C295" s="38">
        <v>7555</v>
      </c>
    </row>
    <row r="296" spans="1:3" ht="15" customHeight="1" x14ac:dyDescent="0.3">
      <c r="A296" s="36" t="s">
        <v>1083</v>
      </c>
      <c r="B296" s="37" t="s">
        <v>1084</v>
      </c>
      <c r="C296" s="38">
        <v>7555</v>
      </c>
    </row>
    <row r="297" spans="1:3" ht="15" customHeight="1" x14ac:dyDescent="0.3">
      <c r="A297" s="36" t="s">
        <v>1085</v>
      </c>
      <c r="B297" s="37" t="s">
        <v>1086</v>
      </c>
      <c r="C297" s="38">
        <v>6588</v>
      </c>
    </row>
    <row r="298" spans="1:3" ht="15" customHeight="1" x14ac:dyDescent="0.3">
      <c r="A298" s="36" t="s">
        <v>1087</v>
      </c>
      <c r="B298" s="37" t="s">
        <v>1088</v>
      </c>
      <c r="C298" s="38">
        <v>8395</v>
      </c>
    </row>
    <row r="299" spans="1:3" ht="15" customHeight="1" x14ac:dyDescent="0.3">
      <c r="A299" s="36" t="s">
        <v>1089</v>
      </c>
      <c r="B299" s="37" t="s">
        <v>1090</v>
      </c>
      <c r="C299" s="38">
        <v>8395</v>
      </c>
    </row>
    <row r="300" spans="1:3" ht="15" customHeight="1" x14ac:dyDescent="0.3">
      <c r="A300" s="36" t="s">
        <v>1091</v>
      </c>
      <c r="B300" s="37" t="s">
        <v>1092</v>
      </c>
      <c r="C300" s="38">
        <v>9269</v>
      </c>
    </row>
    <row r="301" spans="1:3" ht="15" customHeight="1" x14ac:dyDescent="0.3">
      <c r="A301" s="36" t="s">
        <v>1093</v>
      </c>
      <c r="B301" s="37" t="s">
        <v>1094</v>
      </c>
      <c r="C301" s="38">
        <v>10924</v>
      </c>
    </row>
    <row r="302" spans="1:3" ht="15" customHeight="1" x14ac:dyDescent="0.3">
      <c r="A302" s="36" t="s">
        <v>441</v>
      </c>
      <c r="B302" s="37" t="s">
        <v>1095</v>
      </c>
      <c r="C302" s="38">
        <v>10924</v>
      </c>
    </row>
    <row r="303" spans="1:3" ht="15" customHeight="1" x14ac:dyDescent="0.3">
      <c r="A303" s="36" t="s">
        <v>1096</v>
      </c>
      <c r="B303" s="37" t="s">
        <v>1097</v>
      </c>
      <c r="C303" s="38">
        <v>10924</v>
      </c>
    </row>
    <row r="304" spans="1:3" ht="15" customHeight="1" x14ac:dyDescent="0.3">
      <c r="A304" s="36" t="s">
        <v>408</v>
      </c>
      <c r="B304" s="37" t="s">
        <v>1098</v>
      </c>
      <c r="C304" s="38">
        <v>10924</v>
      </c>
    </row>
    <row r="305" spans="1:3" ht="15" customHeight="1" x14ac:dyDescent="0.3">
      <c r="A305" s="36" t="s">
        <v>1099</v>
      </c>
      <c r="B305" s="37" t="s">
        <v>1100</v>
      </c>
      <c r="C305" s="38">
        <v>10924</v>
      </c>
    </row>
    <row r="306" spans="1:3" ht="15" customHeight="1" x14ac:dyDescent="0.3">
      <c r="A306" s="36" t="s">
        <v>1101</v>
      </c>
      <c r="B306" s="37" t="s">
        <v>1102</v>
      </c>
      <c r="C306" s="38">
        <v>10924</v>
      </c>
    </row>
    <row r="307" spans="1:3" ht="15" customHeight="1" x14ac:dyDescent="0.3">
      <c r="A307" s="36" t="s">
        <v>1103</v>
      </c>
      <c r="B307" s="37" t="s">
        <v>1104</v>
      </c>
      <c r="C307" s="38">
        <v>10924</v>
      </c>
    </row>
    <row r="308" spans="1:3" ht="15" customHeight="1" x14ac:dyDescent="0.3">
      <c r="A308" s="36" t="s">
        <v>1105</v>
      </c>
      <c r="B308" s="37" t="s">
        <v>451</v>
      </c>
      <c r="C308" s="38">
        <v>10924</v>
      </c>
    </row>
    <row r="309" spans="1:3" ht="15" customHeight="1" x14ac:dyDescent="0.3">
      <c r="A309" s="36" t="s">
        <v>1106</v>
      </c>
      <c r="B309" s="37" t="s">
        <v>1107</v>
      </c>
      <c r="C309" s="38">
        <v>10924</v>
      </c>
    </row>
    <row r="310" spans="1:3" ht="15" customHeight="1" x14ac:dyDescent="0.3">
      <c r="A310" s="36" t="s">
        <v>1108</v>
      </c>
      <c r="B310" s="37" t="s">
        <v>1109</v>
      </c>
      <c r="C310" s="38">
        <v>10924</v>
      </c>
    </row>
    <row r="311" spans="1:3" ht="15" customHeight="1" x14ac:dyDescent="0.3">
      <c r="A311" s="36" t="s">
        <v>1110</v>
      </c>
      <c r="B311" s="37" t="s">
        <v>1111</v>
      </c>
      <c r="C311" s="38">
        <v>10924</v>
      </c>
    </row>
    <row r="312" spans="1:3" ht="15" customHeight="1" x14ac:dyDescent="0.3">
      <c r="A312" s="36" t="s">
        <v>1112</v>
      </c>
      <c r="B312" s="37" t="s">
        <v>1113</v>
      </c>
      <c r="C312" s="38">
        <v>10924</v>
      </c>
    </row>
    <row r="313" spans="1:3" ht="15" customHeight="1" x14ac:dyDescent="0.3">
      <c r="A313" s="36" t="s">
        <v>1114</v>
      </c>
      <c r="B313" s="37" t="s">
        <v>1115</v>
      </c>
      <c r="C313" s="38">
        <v>10924</v>
      </c>
    </row>
    <row r="314" spans="1:3" ht="15" customHeight="1" x14ac:dyDescent="0.3">
      <c r="A314" s="36" t="s">
        <v>1116</v>
      </c>
      <c r="B314" s="37" t="s">
        <v>1117</v>
      </c>
      <c r="C314" s="38">
        <v>10924</v>
      </c>
    </row>
    <row r="315" spans="1:3" ht="15" customHeight="1" x14ac:dyDescent="0.3">
      <c r="A315" s="36" t="s">
        <v>1118</v>
      </c>
      <c r="B315" s="37" t="s">
        <v>1119</v>
      </c>
      <c r="C315" s="38">
        <v>10924</v>
      </c>
    </row>
    <row r="316" spans="1:3" ht="15" customHeight="1" x14ac:dyDescent="0.3">
      <c r="A316" s="36" t="s">
        <v>1120</v>
      </c>
      <c r="B316" s="37" t="s">
        <v>1121</v>
      </c>
      <c r="C316" s="38">
        <v>10924</v>
      </c>
    </row>
    <row r="317" spans="1:3" ht="15" customHeight="1" x14ac:dyDescent="0.3">
      <c r="A317" s="36" t="s">
        <v>1122</v>
      </c>
      <c r="B317" s="37" t="s">
        <v>1123</v>
      </c>
      <c r="C317" s="38">
        <v>10924</v>
      </c>
    </row>
    <row r="318" spans="1:3" ht="15" customHeight="1" x14ac:dyDescent="0.3">
      <c r="A318" s="36" t="s">
        <v>1124</v>
      </c>
      <c r="B318" s="37" t="s">
        <v>1125</v>
      </c>
      <c r="C318" s="38">
        <v>10924</v>
      </c>
    </row>
    <row r="319" spans="1:3" ht="15" customHeight="1" x14ac:dyDescent="0.3">
      <c r="A319" s="36" t="s">
        <v>1126</v>
      </c>
      <c r="B319" s="37" t="s">
        <v>1127</v>
      </c>
      <c r="C319" s="38">
        <v>12185</v>
      </c>
    </row>
    <row r="320" spans="1:3" ht="15" customHeight="1" x14ac:dyDescent="0.3">
      <c r="A320" s="36" t="s">
        <v>1128</v>
      </c>
      <c r="B320" s="37" t="s">
        <v>1129</v>
      </c>
      <c r="C320" s="38">
        <v>12185</v>
      </c>
    </row>
    <row r="321" spans="1:3" ht="15" customHeight="1" x14ac:dyDescent="0.3">
      <c r="A321" s="42" t="s">
        <v>1130</v>
      </c>
      <c r="B321" s="40" t="s">
        <v>1131</v>
      </c>
      <c r="C321" s="38">
        <v>12185</v>
      </c>
    </row>
    <row r="322" spans="1:3" ht="15" customHeight="1" x14ac:dyDescent="0.3">
      <c r="A322" s="36" t="s">
        <v>1132</v>
      </c>
      <c r="B322" s="37" t="s">
        <v>1133</v>
      </c>
      <c r="C322" s="38">
        <v>12185</v>
      </c>
    </row>
    <row r="323" spans="1:3" ht="15" customHeight="1" x14ac:dyDescent="0.3">
      <c r="A323" s="55">
        <v>8000008211714</v>
      </c>
      <c r="B323" s="30" t="s">
        <v>337</v>
      </c>
      <c r="C323" s="38">
        <v>12185</v>
      </c>
    </row>
    <row r="324" spans="1:3" ht="15" customHeight="1" x14ac:dyDescent="0.3">
      <c r="A324" s="36" t="s">
        <v>1134</v>
      </c>
      <c r="B324" s="37" t="s">
        <v>1135</v>
      </c>
      <c r="C324" s="38">
        <v>12185</v>
      </c>
    </row>
    <row r="325" spans="1:3" ht="15" customHeight="1" x14ac:dyDescent="0.3">
      <c r="A325" s="36" t="s">
        <v>1136</v>
      </c>
      <c r="B325" s="37" t="s">
        <v>1137</v>
      </c>
      <c r="C325" s="38">
        <v>12185</v>
      </c>
    </row>
    <row r="326" spans="1:3" ht="15" customHeight="1" x14ac:dyDescent="0.3">
      <c r="A326" s="36" t="s">
        <v>1138</v>
      </c>
      <c r="B326" s="37" t="s">
        <v>1139</v>
      </c>
      <c r="C326" s="38">
        <v>12185</v>
      </c>
    </row>
    <row r="327" spans="1:3" ht="15" customHeight="1" x14ac:dyDescent="0.3">
      <c r="A327" s="36" t="s">
        <v>1140</v>
      </c>
      <c r="B327" s="37" t="s">
        <v>1141</v>
      </c>
      <c r="C327" s="38">
        <v>12185</v>
      </c>
    </row>
    <row r="328" spans="1:3" ht="15" customHeight="1" x14ac:dyDescent="0.3">
      <c r="A328" s="36" t="s">
        <v>1142</v>
      </c>
      <c r="B328" s="37" t="s">
        <v>1143</v>
      </c>
      <c r="C328" s="38">
        <v>12185</v>
      </c>
    </row>
    <row r="329" spans="1:3" ht="15" customHeight="1" x14ac:dyDescent="0.3">
      <c r="A329" s="36" t="s">
        <v>1144</v>
      </c>
      <c r="B329" s="37" t="s">
        <v>1145</v>
      </c>
      <c r="C329" s="38">
        <v>13437</v>
      </c>
    </row>
    <row r="330" spans="1:3" ht="15" customHeight="1" x14ac:dyDescent="0.3">
      <c r="A330" s="36" t="s">
        <v>1146</v>
      </c>
      <c r="B330" s="37" t="s">
        <v>1147</v>
      </c>
      <c r="C330" s="38">
        <v>13437</v>
      </c>
    </row>
    <row r="331" spans="1:3" ht="15" customHeight="1" x14ac:dyDescent="0.3">
      <c r="A331" s="36" t="s">
        <v>1148</v>
      </c>
      <c r="B331" s="37" t="s">
        <v>1149</v>
      </c>
      <c r="C331" s="38">
        <v>13437</v>
      </c>
    </row>
    <row r="332" spans="1:3" ht="15" customHeight="1" x14ac:dyDescent="0.3">
      <c r="A332" s="36" t="s">
        <v>1150</v>
      </c>
      <c r="B332" s="37" t="s">
        <v>1151</v>
      </c>
      <c r="C332" s="38">
        <v>13437</v>
      </c>
    </row>
    <row r="333" spans="1:3" ht="15" customHeight="1" x14ac:dyDescent="0.3">
      <c r="A333" s="36" t="s">
        <v>1152</v>
      </c>
      <c r="B333" s="37" t="s">
        <v>1153</v>
      </c>
      <c r="C333" s="38">
        <v>13437</v>
      </c>
    </row>
    <row r="334" spans="1:3" ht="15" customHeight="1" x14ac:dyDescent="0.3">
      <c r="A334" s="36" t="s">
        <v>1154</v>
      </c>
      <c r="B334" s="37" t="s">
        <v>1155</v>
      </c>
      <c r="C334" s="38">
        <v>13437</v>
      </c>
    </row>
    <row r="335" spans="1:3" ht="15" customHeight="1" x14ac:dyDescent="0.3">
      <c r="A335" s="36" t="s">
        <v>1156</v>
      </c>
      <c r="B335" s="37" t="s">
        <v>1157</v>
      </c>
      <c r="C335" s="38">
        <v>13437</v>
      </c>
    </row>
    <row r="336" spans="1:3" ht="15" customHeight="1" x14ac:dyDescent="0.3">
      <c r="A336" s="36" t="s">
        <v>1158</v>
      </c>
      <c r="B336" s="37" t="s">
        <v>1159</v>
      </c>
      <c r="C336" s="38">
        <v>13437</v>
      </c>
    </row>
    <row r="337" spans="1:3" ht="15" customHeight="1" x14ac:dyDescent="0.3">
      <c r="A337" s="36" t="s">
        <v>1160</v>
      </c>
      <c r="B337" s="37" t="s">
        <v>1161</v>
      </c>
      <c r="C337" s="38">
        <v>10076</v>
      </c>
    </row>
    <row r="338" spans="1:3" ht="15" customHeight="1" x14ac:dyDescent="0.3">
      <c r="A338" s="36" t="s">
        <v>1162</v>
      </c>
      <c r="B338" s="37" t="s">
        <v>1163</v>
      </c>
      <c r="C338" s="38">
        <v>10076</v>
      </c>
    </row>
    <row r="339" spans="1:3" ht="15" customHeight="1" x14ac:dyDescent="0.3">
      <c r="A339" s="36" t="s">
        <v>326</v>
      </c>
      <c r="B339" s="37" t="s">
        <v>327</v>
      </c>
      <c r="C339" s="38">
        <v>10076</v>
      </c>
    </row>
    <row r="340" spans="1:3" ht="15" customHeight="1" x14ac:dyDescent="0.3">
      <c r="A340" s="36" t="s">
        <v>1164</v>
      </c>
      <c r="B340" s="37" t="s">
        <v>1165</v>
      </c>
      <c r="C340" s="38">
        <v>10076</v>
      </c>
    </row>
    <row r="341" spans="1:3" ht="15" customHeight="1" x14ac:dyDescent="0.3">
      <c r="A341" s="36" t="s">
        <v>1166</v>
      </c>
      <c r="B341" s="37" t="s">
        <v>1167</v>
      </c>
      <c r="C341" s="38">
        <v>10076</v>
      </c>
    </row>
    <row r="342" spans="1:3" ht="15" customHeight="1" x14ac:dyDescent="0.3">
      <c r="A342" s="36" t="s">
        <v>1168</v>
      </c>
      <c r="B342" s="37" t="s">
        <v>1169</v>
      </c>
      <c r="C342" s="38">
        <v>7005</v>
      </c>
    </row>
    <row r="343" spans="1:3" ht="15" customHeight="1" x14ac:dyDescent="0.3">
      <c r="A343" s="36" t="s">
        <v>1170</v>
      </c>
      <c r="B343" s="37" t="s">
        <v>1171</v>
      </c>
      <c r="C343" s="38">
        <v>8067</v>
      </c>
    </row>
    <row r="344" spans="1:3" ht="15" customHeight="1" x14ac:dyDescent="0.3">
      <c r="A344" s="36" t="s">
        <v>1172</v>
      </c>
      <c r="B344" s="37" t="s">
        <v>1173</v>
      </c>
      <c r="C344" s="38">
        <v>13437</v>
      </c>
    </row>
    <row r="345" spans="1:3" ht="15" customHeight="1" x14ac:dyDescent="0.3">
      <c r="A345" s="36" t="s">
        <v>1174</v>
      </c>
      <c r="B345" s="37" t="s">
        <v>1175</v>
      </c>
      <c r="C345" s="38">
        <v>13437</v>
      </c>
    </row>
    <row r="346" spans="1:3" ht="15" customHeight="1" x14ac:dyDescent="0.3">
      <c r="A346" s="36" t="s">
        <v>1176</v>
      </c>
      <c r="B346" s="37" t="s">
        <v>1177</v>
      </c>
      <c r="C346" s="38">
        <v>13437</v>
      </c>
    </row>
    <row r="347" spans="1:3" ht="15" customHeight="1" x14ac:dyDescent="0.3">
      <c r="A347" s="36" t="s">
        <v>1178</v>
      </c>
      <c r="B347" s="37" t="s">
        <v>1179</v>
      </c>
      <c r="C347" s="38">
        <v>12353</v>
      </c>
    </row>
    <row r="348" spans="1:3" ht="15" customHeight="1" x14ac:dyDescent="0.3">
      <c r="A348" s="36" t="s">
        <v>1180</v>
      </c>
      <c r="B348" s="37" t="s">
        <v>1181</v>
      </c>
      <c r="C348" s="38">
        <v>12353</v>
      </c>
    </row>
    <row r="349" spans="1:3" ht="15" customHeight="1" x14ac:dyDescent="0.3">
      <c r="A349" s="36" t="s">
        <v>1182</v>
      </c>
      <c r="B349" s="37" t="s">
        <v>1183</v>
      </c>
      <c r="C349" s="38">
        <v>12353</v>
      </c>
    </row>
    <row r="350" spans="1:3" ht="15" customHeight="1" x14ac:dyDescent="0.3">
      <c r="A350" s="36" t="s">
        <v>1184</v>
      </c>
      <c r="B350" s="37" t="s">
        <v>1185</v>
      </c>
      <c r="C350" s="38">
        <v>12353</v>
      </c>
    </row>
    <row r="351" spans="1:3" ht="15" customHeight="1" x14ac:dyDescent="0.3">
      <c r="A351" s="36" t="s">
        <v>1186</v>
      </c>
      <c r="B351" s="37" t="s">
        <v>1187</v>
      </c>
      <c r="C351" s="38">
        <v>12353</v>
      </c>
    </row>
    <row r="352" spans="1:3" ht="15" customHeight="1" x14ac:dyDescent="0.3">
      <c r="A352" s="36" t="s">
        <v>1188</v>
      </c>
      <c r="B352" s="37" t="s">
        <v>1189</v>
      </c>
      <c r="C352" s="38">
        <v>12353</v>
      </c>
    </row>
    <row r="353" spans="1:3" ht="15" customHeight="1" x14ac:dyDescent="0.3">
      <c r="A353" s="36" t="s">
        <v>1190</v>
      </c>
      <c r="B353" s="37" t="s">
        <v>1191</v>
      </c>
      <c r="C353" s="38">
        <v>9756</v>
      </c>
    </row>
    <row r="354" spans="1:3" ht="15" customHeight="1" x14ac:dyDescent="0.3">
      <c r="A354" s="36" t="s">
        <v>1192</v>
      </c>
      <c r="B354" s="37" t="s">
        <v>1193</v>
      </c>
      <c r="C354" s="38">
        <v>11756</v>
      </c>
    </row>
    <row r="355" spans="1:3" ht="15" customHeight="1" x14ac:dyDescent="0.3">
      <c r="A355" s="36" t="s">
        <v>1194</v>
      </c>
      <c r="B355" s="37" t="s">
        <v>1195</v>
      </c>
      <c r="C355" s="38">
        <v>11756</v>
      </c>
    </row>
    <row r="356" spans="1:3" ht="15" customHeight="1" x14ac:dyDescent="0.3">
      <c r="A356" s="36" t="s">
        <v>1196</v>
      </c>
      <c r="B356" s="37" t="s">
        <v>1197</v>
      </c>
      <c r="C356" s="38">
        <v>6933</v>
      </c>
    </row>
    <row r="357" spans="1:3" ht="15" customHeight="1" x14ac:dyDescent="0.3">
      <c r="A357" s="36" t="s">
        <v>1198</v>
      </c>
      <c r="B357" s="37" t="s">
        <v>1199</v>
      </c>
      <c r="C357" s="38">
        <v>6933</v>
      </c>
    </row>
    <row r="358" spans="1:3" ht="15" customHeight="1" x14ac:dyDescent="0.3">
      <c r="A358" s="36" t="s">
        <v>1200</v>
      </c>
      <c r="B358" s="37" t="s">
        <v>1201</v>
      </c>
      <c r="C358" s="38">
        <v>6933</v>
      </c>
    </row>
    <row r="359" spans="1:3" ht="15" customHeight="1" x14ac:dyDescent="0.3">
      <c r="A359" s="36" t="s">
        <v>1202</v>
      </c>
      <c r="B359" s="37" t="s">
        <v>1203</v>
      </c>
      <c r="C359" s="38">
        <v>6933</v>
      </c>
    </row>
    <row r="360" spans="1:3" ht="15" customHeight="1" x14ac:dyDescent="0.3">
      <c r="A360" s="36" t="s">
        <v>1204</v>
      </c>
      <c r="B360" s="37" t="s">
        <v>1205</v>
      </c>
      <c r="C360" s="38">
        <v>8319</v>
      </c>
    </row>
    <row r="361" spans="1:3" ht="15" customHeight="1" x14ac:dyDescent="0.3">
      <c r="A361" s="36" t="s">
        <v>1206</v>
      </c>
      <c r="B361" s="37" t="s">
        <v>1207</v>
      </c>
      <c r="C361" s="38">
        <v>8319</v>
      </c>
    </row>
    <row r="362" spans="1:3" ht="15" customHeight="1" x14ac:dyDescent="0.3">
      <c r="A362" s="36" t="s">
        <v>1208</v>
      </c>
      <c r="B362" s="37" t="s">
        <v>1209</v>
      </c>
      <c r="C362" s="38">
        <v>8319</v>
      </c>
    </row>
    <row r="363" spans="1:3" ht="15" customHeight="1" x14ac:dyDescent="0.3">
      <c r="A363" s="36" t="s">
        <v>1210</v>
      </c>
      <c r="B363" s="37" t="s">
        <v>1211</v>
      </c>
      <c r="C363" s="38">
        <v>8319</v>
      </c>
    </row>
    <row r="364" spans="1:3" ht="15" customHeight="1" x14ac:dyDescent="0.3">
      <c r="A364" s="36" t="s">
        <v>1212</v>
      </c>
      <c r="B364" s="37" t="s">
        <v>1213</v>
      </c>
      <c r="C364" s="38">
        <v>9244</v>
      </c>
    </row>
    <row r="365" spans="1:3" ht="15" customHeight="1" x14ac:dyDescent="0.3">
      <c r="A365" s="36" t="s">
        <v>1214</v>
      </c>
      <c r="B365" s="37" t="s">
        <v>1215</v>
      </c>
      <c r="C365" s="38">
        <v>9244</v>
      </c>
    </row>
    <row r="366" spans="1:3" ht="15" customHeight="1" x14ac:dyDescent="0.3">
      <c r="A366" s="36" t="s">
        <v>1216</v>
      </c>
      <c r="B366" s="37" t="s">
        <v>1217</v>
      </c>
      <c r="C366" s="38">
        <v>14941</v>
      </c>
    </row>
    <row r="367" spans="1:3" ht="15" customHeight="1" x14ac:dyDescent="0.3">
      <c r="A367" s="36" t="s">
        <v>1218</v>
      </c>
      <c r="B367" s="37" t="s">
        <v>1219</v>
      </c>
      <c r="C367" s="38">
        <v>2429</v>
      </c>
    </row>
    <row r="368" spans="1:3" ht="15" customHeight="1" x14ac:dyDescent="0.3">
      <c r="A368" s="36" t="s">
        <v>379</v>
      </c>
      <c r="B368" s="37" t="s">
        <v>1220</v>
      </c>
      <c r="C368" s="38">
        <v>28245</v>
      </c>
    </row>
    <row r="369" spans="1:3" ht="15" customHeight="1" x14ac:dyDescent="0.3">
      <c r="A369" s="36" t="s">
        <v>1221</v>
      </c>
      <c r="B369" s="37" t="s">
        <v>1222</v>
      </c>
      <c r="C369" s="38">
        <v>124500</v>
      </c>
    </row>
    <row r="370" spans="1:3" ht="15" customHeight="1" x14ac:dyDescent="0.3">
      <c r="A370" s="36" t="s">
        <v>1223</v>
      </c>
      <c r="B370" s="37" t="s">
        <v>1222</v>
      </c>
      <c r="C370" s="38">
        <v>124500</v>
      </c>
    </row>
    <row r="371" spans="1:3" ht="15" customHeight="1" x14ac:dyDescent="0.3">
      <c r="A371" s="36" t="s">
        <v>1224</v>
      </c>
      <c r="B371" s="37" t="s">
        <v>1225</v>
      </c>
      <c r="C371" s="38">
        <v>90381</v>
      </c>
    </row>
    <row r="372" spans="1:3" ht="15" customHeight="1" x14ac:dyDescent="0.3">
      <c r="A372" s="36" t="s">
        <v>1226</v>
      </c>
      <c r="B372" s="37" t="s">
        <v>1225</v>
      </c>
      <c r="C372" s="38">
        <v>74286</v>
      </c>
    </row>
    <row r="373" spans="1:3" ht="15" customHeight="1" x14ac:dyDescent="0.3">
      <c r="A373" s="36" t="s">
        <v>1227</v>
      </c>
      <c r="B373" s="37" t="s">
        <v>1228</v>
      </c>
      <c r="C373" s="38">
        <v>104667</v>
      </c>
    </row>
    <row r="374" spans="1:3" ht="15" customHeight="1" x14ac:dyDescent="0.3">
      <c r="A374" s="36" t="s">
        <v>1229</v>
      </c>
      <c r="B374" s="37" t="s">
        <v>1230</v>
      </c>
      <c r="C374" s="38">
        <v>46500</v>
      </c>
    </row>
    <row r="375" spans="1:3" ht="15" customHeight="1" x14ac:dyDescent="0.3">
      <c r="A375" s="36" t="s">
        <v>1231</v>
      </c>
      <c r="B375" s="37" t="s">
        <v>1232</v>
      </c>
      <c r="C375" s="38">
        <v>51500</v>
      </c>
    </row>
    <row r="376" spans="1:3" ht="15" customHeight="1" x14ac:dyDescent="0.3">
      <c r="A376" s="36" t="s">
        <v>1233</v>
      </c>
      <c r="B376" s="37" t="s">
        <v>1234</v>
      </c>
      <c r="C376" s="38">
        <v>69900</v>
      </c>
    </row>
    <row r="377" spans="1:3" ht="15" customHeight="1" x14ac:dyDescent="0.3">
      <c r="A377" s="36" t="s">
        <v>1235</v>
      </c>
      <c r="B377" s="37" t="s">
        <v>1236</v>
      </c>
      <c r="C377" s="38">
        <v>35900</v>
      </c>
    </row>
    <row r="378" spans="1:3" ht="15" customHeight="1" x14ac:dyDescent="0.3">
      <c r="A378" s="36" t="s">
        <v>1237</v>
      </c>
      <c r="B378" s="37" t="s">
        <v>1236</v>
      </c>
      <c r="C378" s="38">
        <v>35900</v>
      </c>
    </row>
    <row r="379" spans="1:3" ht="15" customHeight="1" x14ac:dyDescent="0.3">
      <c r="A379" s="36" t="s">
        <v>1238</v>
      </c>
      <c r="B379" s="37" t="s">
        <v>1239</v>
      </c>
      <c r="C379" s="38">
        <v>66900</v>
      </c>
    </row>
    <row r="380" spans="1:3" ht="15" customHeight="1" x14ac:dyDescent="0.3">
      <c r="A380" s="36" t="s">
        <v>1240</v>
      </c>
      <c r="B380" s="37" t="s">
        <v>1239</v>
      </c>
      <c r="C380" s="38">
        <v>66900</v>
      </c>
    </row>
    <row r="381" spans="1:3" ht="15" customHeight="1" x14ac:dyDescent="0.3">
      <c r="A381" s="36" t="s">
        <v>1241</v>
      </c>
      <c r="B381" s="37" t="s">
        <v>1242</v>
      </c>
      <c r="C381" s="38">
        <v>41900</v>
      </c>
    </row>
    <row r="382" spans="1:3" ht="15" customHeight="1" x14ac:dyDescent="0.3">
      <c r="A382" s="36" t="s">
        <v>1243</v>
      </c>
      <c r="B382" s="37" t="s">
        <v>1242</v>
      </c>
      <c r="C382" s="38">
        <v>41900</v>
      </c>
    </row>
    <row r="383" spans="1:3" ht="15" customHeight="1" x14ac:dyDescent="0.3">
      <c r="A383" s="36" t="s">
        <v>1244</v>
      </c>
      <c r="B383" s="37" t="s">
        <v>1245</v>
      </c>
      <c r="C383" s="38">
        <v>48500</v>
      </c>
    </row>
    <row r="384" spans="1:3" ht="15" customHeight="1" x14ac:dyDescent="0.3">
      <c r="A384" s="36" t="s">
        <v>1246</v>
      </c>
      <c r="B384" s="37" t="s">
        <v>1247</v>
      </c>
      <c r="C384" s="38">
        <v>26571</v>
      </c>
    </row>
    <row r="385" spans="1:3" ht="15" customHeight="1" x14ac:dyDescent="0.3">
      <c r="A385" s="36" t="s">
        <v>1248</v>
      </c>
      <c r="B385" s="37" t="s">
        <v>1249</v>
      </c>
      <c r="C385" s="38">
        <v>49500</v>
      </c>
    </row>
    <row r="386" spans="1:3" ht="15" customHeight="1" x14ac:dyDescent="0.3">
      <c r="A386" s="36" t="s">
        <v>1250</v>
      </c>
      <c r="B386" s="37" t="s">
        <v>1251</v>
      </c>
      <c r="C386" s="38">
        <v>33238</v>
      </c>
    </row>
    <row r="387" spans="1:3" ht="15" customHeight="1" x14ac:dyDescent="0.3">
      <c r="A387" s="36" t="s">
        <v>1252</v>
      </c>
      <c r="B387" s="37" t="s">
        <v>1253</v>
      </c>
      <c r="C387" s="38">
        <v>53900</v>
      </c>
    </row>
    <row r="388" spans="1:3" ht="15" customHeight="1" x14ac:dyDescent="0.3">
      <c r="A388" s="36" t="s">
        <v>1254</v>
      </c>
      <c r="B388" s="37" t="s">
        <v>1255</v>
      </c>
      <c r="C388" s="38">
        <v>44900</v>
      </c>
    </row>
    <row r="389" spans="1:3" ht="15" customHeight="1" x14ac:dyDescent="0.3">
      <c r="A389" s="36" t="s">
        <v>1256</v>
      </c>
      <c r="B389" s="37" t="s">
        <v>1257</v>
      </c>
      <c r="C389" s="38">
        <v>36900</v>
      </c>
    </row>
    <row r="390" spans="1:3" ht="15" customHeight="1" x14ac:dyDescent="0.3">
      <c r="A390" s="36" t="s">
        <v>301</v>
      </c>
      <c r="B390" s="37" t="s">
        <v>1257</v>
      </c>
      <c r="C390" s="38">
        <v>36900</v>
      </c>
    </row>
    <row r="391" spans="1:3" ht="15" customHeight="1" x14ac:dyDescent="0.3">
      <c r="A391" s="36" t="s">
        <v>1258</v>
      </c>
      <c r="B391" s="37" t="s">
        <v>1257</v>
      </c>
      <c r="C391" s="38">
        <v>36900</v>
      </c>
    </row>
    <row r="392" spans="1:3" ht="15" customHeight="1" x14ac:dyDescent="0.3">
      <c r="A392" s="36" t="s">
        <v>382</v>
      </c>
      <c r="B392" s="37" t="s">
        <v>1259</v>
      </c>
      <c r="C392" s="38">
        <v>42900</v>
      </c>
    </row>
    <row r="393" spans="1:3" ht="15" customHeight="1" x14ac:dyDescent="0.3">
      <c r="A393" s="36" t="s">
        <v>1260</v>
      </c>
      <c r="B393" s="37" t="s">
        <v>1259</v>
      </c>
      <c r="C393" s="38">
        <v>42900</v>
      </c>
    </row>
    <row r="394" spans="1:3" ht="15" customHeight="1" x14ac:dyDescent="0.3">
      <c r="A394" s="36" t="s">
        <v>1261</v>
      </c>
      <c r="B394" s="37" t="s">
        <v>1259</v>
      </c>
      <c r="C394" s="38">
        <v>42900</v>
      </c>
    </row>
    <row r="395" spans="1:3" ht="15" customHeight="1" x14ac:dyDescent="0.3">
      <c r="A395" s="36" t="s">
        <v>363</v>
      </c>
      <c r="B395" s="37" t="s">
        <v>364</v>
      </c>
      <c r="C395" s="38">
        <v>25600</v>
      </c>
    </row>
    <row r="396" spans="1:3" ht="15" customHeight="1" x14ac:dyDescent="0.3">
      <c r="A396" s="36" t="s">
        <v>1262</v>
      </c>
      <c r="B396" s="37" t="s">
        <v>1263</v>
      </c>
      <c r="C396" s="38">
        <v>53238</v>
      </c>
    </row>
    <row r="397" spans="1:3" ht="15" customHeight="1" x14ac:dyDescent="0.3">
      <c r="A397" s="36" t="s">
        <v>1264</v>
      </c>
      <c r="B397" s="37" t="s">
        <v>1265</v>
      </c>
      <c r="C397" s="38">
        <v>23900</v>
      </c>
    </row>
    <row r="398" spans="1:3" ht="15" customHeight="1" x14ac:dyDescent="0.3">
      <c r="A398" s="36" t="s">
        <v>140</v>
      </c>
      <c r="B398" s="37" t="s">
        <v>141</v>
      </c>
      <c r="C398" s="38">
        <v>33900</v>
      </c>
    </row>
    <row r="399" spans="1:3" ht="15" customHeight="1" x14ac:dyDescent="0.3">
      <c r="A399" s="36" t="s">
        <v>1266</v>
      </c>
      <c r="B399" s="37" t="s">
        <v>1267</v>
      </c>
      <c r="C399" s="38">
        <v>58900</v>
      </c>
    </row>
    <row r="400" spans="1:3" ht="15" customHeight="1" x14ac:dyDescent="0.3">
      <c r="A400" s="36" t="s">
        <v>1268</v>
      </c>
      <c r="B400" s="37" t="s">
        <v>1269</v>
      </c>
      <c r="C400" s="38">
        <v>31100</v>
      </c>
    </row>
    <row r="401" spans="1:3" ht="15" customHeight="1" x14ac:dyDescent="0.3">
      <c r="A401" s="36" t="s">
        <v>1270</v>
      </c>
      <c r="B401" s="37" t="s">
        <v>1269</v>
      </c>
      <c r="C401" s="38">
        <v>34900</v>
      </c>
    </row>
    <row r="402" spans="1:3" ht="15" customHeight="1" x14ac:dyDescent="0.3">
      <c r="A402" s="36" t="s">
        <v>1271</v>
      </c>
      <c r="B402" s="37" t="s">
        <v>1269</v>
      </c>
      <c r="C402" s="38">
        <v>33900</v>
      </c>
    </row>
    <row r="403" spans="1:3" ht="15" customHeight="1" x14ac:dyDescent="0.3">
      <c r="A403" s="36" t="s">
        <v>1272</v>
      </c>
      <c r="B403" s="37" t="s">
        <v>1273</v>
      </c>
      <c r="C403" s="38">
        <v>37900</v>
      </c>
    </row>
    <row r="404" spans="1:3" ht="15" customHeight="1" x14ac:dyDescent="0.3">
      <c r="A404" s="36" t="s">
        <v>1274</v>
      </c>
      <c r="B404" s="37" t="s">
        <v>1273</v>
      </c>
      <c r="C404" s="38">
        <v>40500</v>
      </c>
    </row>
    <row r="405" spans="1:3" ht="15" customHeight="1" x14ac:dyDescent="0.3">
      <c r="A405" s="36" t="s">
        <v>1275</v>
      </c>
      <c r="B405" s="37" t="s">
        <v>1273</v>
      </c>
      <c r="C405" s="38">
        <v>46500</v>
      </c>
    </row>
    <row r="406" spans="1:3" ht="15" customHeight="1" x14ac:dyDescent="0.3">
      <c r="A406" s="36" t="s">
        <v>424</v>
      </c>
      <c r="B406" s="37" t="s">
        <v>1276</v>
      </c>
      <c r="C406" s="38">
        <v>27900</v>
      </c>
    </row>
    <row r="407" spans="1:3" ht="15" customHeight="1" x14ac:dyDescent="0.3">
      <c r="A407" s="36" t="s">
        <v>1277</v>
      </c>
      <c r="B407" s="37" t="s">
        <v>1276</v>
      </c>
      <c r="C407" s="38">
        <v>29900</v>
      </c>
    </row>
    <row r="408" spans="1:3" ht="15" customHeight="1" x14ac:dyDescent="0.3">
      <c r="A408" s="36" t="s">
        <v>1278</v>
      </c>
      <c r="B408" s="37" t="s">
        <v>1276</v>
      </c>
      <c r="C408" s="38">
        <v>31900</v>
      </c>
    </row>
    <row r="409" spans="1:3" ht="15" customHeight="1" x14ac:dyDescent="0.3">
      <c r="A409" s="36" t="s">
        <v>1279</v>
      </c>
      <c r="B409" s="37" t="s">
        <v>1280</v>
      </c>
      <c r="C409" s="38">
        <v>75143</v>
      </c>
    </row>
    <row r="410" spans="1:3" ht="15" customHeight="1" x14ac:dyDescent="0.3">
      <c r="A410" s="36" t="s">
        <v>1281</v>
      </c>
      <c r="B410" s="37" t="s">
        <v>1280</v>
      </c>
      <c r="C410" s="38">
        <v>81810</v>
      </c>
    </row>
    <row r="411" spans="1:3" ht="15" customHeight="1" x14ac:dyDescent="0.3">
      <c r="A411" s="36" t="s">
        <v>1282</v>
      </c>
      <c r="B411" s="37" t="s">
        <v>1283</v>
      </c>
      <c r="C411" s="38">
        <v>82762</v>
      </c>
    </row>
    <row r="412" spans="1:3" ht="15" customHeight="1" x14ac:dyDescent="0.3">
      <c r="A412" s="36" t="s">
        <v>1284</v>
      </c>
      <c r="B412" s="37" t="s">
        <v>1285</v>
      </c>
      <c r="C412" s="38">
        <v>61810</v>
      </c>
    </row>
    <row r="413" spans="1:3" ht="15" customHeight="1" x14ac:dyDescent="0.3">
      <c r="A413" s="36" t="s">
        <v>1286</v>
      </c>
      <c r="B413" s="37" t="s">
        <v>1285</v>
      </c>
      <c r="C413" s="38">
        <v>71333</v>
      </c>
    </row>
    <row r="414" spans="1:3" ht="15" customHeight="1" x14ac:dyDescent="0.3">
      <c r="A414" s="36" t="s">
        <v>1287</v>
      </c>
      <c r="B414" s="37" t="s">
        <v>1288</v>
      </c>
      <c r="C414" s="38">
        <v>150381</v>
      </c>
    </row>
    <row r="415" spans="1:3" ht="15" customHeight="1" x14ac:dyDescent="0.3">
      <c r="A415" s="36" t="s">
        <v>1289</v>
      </c>
      <c r="B415" s="37" t="s">
        <v>1290</v>
      </c>
      <c r="C415" s="38">
        <v>133333</v>
      </c>
    </row>
    <row r="416" spans="1:3" ht="15" customHeight="1" x14ac:dyDescent="0.3">
      <c r="A416" s="36" t="s">
        <v>1291</v>
      </c>
      <c r="B416" s="37" t="s">
        <v>1292</v>
      </c>
      <c r="C416" s="38">
        <v>51990</v>
      </c>
    </row>
    <row r="417" spans="1:3" ht="15" customHeight="1" x14ac:dyDescent="0.3">
      <c r="A417" s="36" t="s">
        <v>1293</v>
      </c>
      <c r="B417" s="37" t="s">
        <v>1292</v>
      </c>
      <c r="C417" s="38">
        <v>57800</v>
      </c>
    </row>
    <row r="418" spans="1:3" ht="15" customHeight="1" x14ac:dyDescent="0.3">
      <c r="A418" s="36" t="s">
        <v>1294</v>
      </c>
      <c r="B418" s="37" t="s">
        <v>1295</v>
      </c>
      <c r="C418" s="38">
        <v>17200</v>
      </c>
    </row>
    <row r="419" spans="1:3" ht="15" customHeight="1" x14ac:dyDescent="0.3">
      <c r="A419" s="36" t="s">
        <v>1296</v>
      </c>
      <c r="B419" s="37" t="s">
        <v>1297</v>
      </c>
      <c r="C419" s="38">
        <v>28900</v>
      </c>
    </row>
    <row r="420" spans="1:3" ht="15" customHeight="1" x14ac:dyDescent="0.3">
      <c r="A420" s="36" t="s">
        <v>418</v>
      </c>
      <c r="B420" s="37" t="s">
        <v>419</v>
      </c>
      <c r="C420" s="38">
        <v>14900</v>
      </c>
    </row>
    <row r="421" spans="1:3" ht="15" customHeight="1" x14ac:dyDescent="0.3">
      <c r="A421" s="36" t="s">
        <v>1298</v>
      </c>
      <c r="B421" s="37" t="s">
        <v>1299</v>
      </c>
      <c r="C421" s="38">
        <v>16500</v>
      </c>
    </row>
    <row r="422" spans="1:3" ht="15" customHeight="1" x14ac:dyDescent="0.3">
      <c r="A422" s="36" t="s">
        <v>1300</v>
      </c>
      <c r="B422" s="37" t="s">
        <v>1301</v>
      </c>
      <c r="C422" s="38">
        <v>22100</v>
      </c>
    </row>
    <row r="423" spans="1:3" ht="15" customHeight="1" x14ac:dyDescent="0.3">
      <c r="A423" s="36" t="s">
        <v>1302</v>
      </c>
      <c r="B423" s="37" t="s">
        <v>1303</v>
      </c>
      <c r="C423" s="38">
        <v>37900</v>
      </c>
    </row>
    <row r="424" spans="1:3" ht="15" customHeight="1" x14ac:dyDescent="0.3">
      <c r="A424" s="36" t="s">
        <v>395</v>
      </c>
      <c r="B424" s="37" t="s">
        <v>396</v>
      </c>
      <c r="C424" s="38">
        <v>36500</v>
      </c>
    </row>
    <row r="425" spans="1:3" ht="15" customHeight="1" x14ac:dyDescent="0.3">
      <c r="A425" s="36" t="s">
        <v>1304</v>
      </c>
      <c r="B425" s="37" t="s">
        <v>396</v>
      </c>
      <c r="C425" s="38">
        <v>36500</v>
      </c>
    </row>
    <row r="426" spans="1:3" ht="15" customHeight="1" x14ac:dyDescent="0.3">
      <c r="A426" s="36" t="s">
        <v>94</v>
      </c>
      <c r="B426" s="37" t="s">
        <v>1305</v>
      </c>
      <c r="C426" s="38">
        <v>46900</v>
      </c>
    </row>
    <row r="427" spans="1:3" ht="15" customHeight="1" x14ac:dyDescent="0.3">
      <c r="A427" s="36" t="s">
        <v>1306</v>
      </c>
      <c r="B427" s="37" t="s">
        <v>1307</v>
      </c>
      <c r="C427" s="38">
        <v>57225</v>
      </c>
    </row>
    <row r="428" spans="1:3" ht="15" customHeight="1" x14ac:dyDescent="0.3">
      <c r="A428" s="36" t="s">
        <v>157</v>
      </c>
      <c r="B428" s="37" t="s">
        <v>1308</v>
      </c>
      <c r="C428" s="38">
        <v>49245</v>
      </c>
    </row>
    <row r="429" spans="1:3" ht="15" customHeight="1" x14ac:dyDescent="0.3">
      <c r="A429" s="36" t="s">
        <v>1309</v>
      </c>
      <c r="B429" s="37" t="s">
        <v>1310</v>
      </c>
      <c r="C429" s="38">
        <v>32445</v>
      </c>
    </row>
    <row r="430" spans="1:3" ht="15" customHeight="1" x14ac:dyDescent="0.3">
      <c r="A430" s="36" t="s">
        <v>1311</v>
      </c>
      <c r="B430" s="37" t="s">
        <v>1312</v>
      </c>
      <c r="C430" s="38">
        <v>51345</v>
      </c>
    </row>
    <row r="431" spans="1:3" ht="15" customHeight="1" x14ac:dyDescent="0.3">
      <c r="A431" s="36" t="s">
        <v>1313</v>
      </c>
      <c r="B431" s="37" t="s">
        <v>1314</v>
      </c>
      <c r="C431" s="38">
        <v>41900</v>
      </c>
    </row>
    <row r="432" spans="1:3" ht="15" customHeight="1" x14ac:dyDescent="0.3">
      <c r="A432" s="36" t="s">
        <v>1315</v>
      </c>
      <c r="B432" s="37" t="s">
        <v>1316</v>
      </c>
      <c r="C432" s="38">
        <v>17900</v>
      </c>
    </row>
    <row r="433" spans="1:3" ht="15" customHeight="1" x14ac:dyDescent="0.3">
      <c r="A433" s="36" t="s">
        <v>1317</v>
      </c>
      <c r="B433" s="37" t="s">
        <v>1318</v>
      </c>
      <c r="C433" s="38">
        <v>25900</v>
      </c>
    </row>
    <row r="434" spans="1:3" ht="15" customHeight="1" x14ac:dyDescent="0.3">
      <c r="A434" s="36" t="s">
        <v>1319</v>
      </c>
      <c r="B434" s="37" t="s">
        <v>1318</v>
      </c>
      <c r="C434" s="38">
        <v>25900</v>
      </c>
    </row>
    <row r="435" spans="1:3" ht="15" customHeight="1" x14ac:dyDescent="0.3">
      <c r="A435" s="36" t="s">
        <v>1320</v>
      </c>
      <c r="B435" s="37" t="s">
        <v>1321</v>
      </c>
      <c r="C435" s="38">
        <v>88308</v>
      </c>
    </row>
    <row r="436" spans="1:3" ht="15" customHeight="1" x14ac:dyDescent="0.3">
      <c r="A436" s="36" t="s">
        <v>1322</v>
      </c>
      <c r="B436" s="37" t="s">
        <v>1323</v>
      </c>
      <c r="C436" s="38">
        <v>25000</v>
      </c>
    </row>
    <row r="437" spans="1:3" ht="15" customHeight="1" x14ac:dyDescent="0.3">
      <c r="A437" s="36" t="s">
        <v>1324</v>
      </c>
      <c r="B437" s="37" t="s">
        <v>1323</v>
      </c>
      <c r="C437" s="38">
        <v>25000</v>
      </c>
    </row>
    <row r="438" spans="1:3" ht="15" customHeight="1" x14ac:dyDescent="0.3">
      <c r="A438" s="36" t="s">
        <v>1325</v>
      </c>
      <c r="B438" s="37" t="s">
        <v>1323</v>
      </c>
      <c r="C438" s="38">
        <v>25000</v>
      </c>
    </row>
    <row r="439" spans="1:3" ht="15" customHeight="1" x14ac:dyDescent="0.3">
      <c r="A439" s="36" t="s">
        <v>1326</v>
      </c>
      <c r="B439" s="37" t="s">
        <v>1323</v>
      </c>
      <c r="C439" s="38">
        <v>25000</v>
      </c>
    </row>
    <row r="440" spans="1:3" ht="15" customHeight="1" x14ac:dyDescent="0.3">
      <c r="A440" s="36" t="s">
        <v>1327</v>
      </c>
      <c r="B440" s="37" t="s">
        <v>1323</v>
      </c>
      <c r="C440" s="38">
        <v>25000</v>
      </c>
    </row>
    <row r="441" spans="1:3" ht="15" customHeight="1" x14ac:dyDescent="0.3">
      <c r="A441" s="36" t="s">
        <v>1328</v>
      </c>
      <c r="B441" s="37" t="s">
        <v>1329</v>
      </c>
      <c r="C441" s="38">
        <v>25000</v>
      </c>
    </row>
    <row r="442" spans="1:3" ht="15" customHeight="1" x14ac:dyDescent="0.3">
      <c r="A442" s="36" t="s">
        <v>1330</v>
      </c>
      <c r="B442" s="37" t="s">
        <v>1329</v>
      </c>
      <c r="C442" s="38">
        <v>25000</v>
      </c>
    </row>
    <row r="443" spans="1:3" ht="15" customHeight="1" x14ac:dyDescent="0.3">
      <c r="A443" s="36" t="s">
        <v>1331</v>
      </c>
      <c r="B443" s="37" t="s">
        <v>1329</v>
      </c>
      <c r="C443" s="38">
        <v>25000</v>
      </c>
    </row>
    <row r="444" spans="1:3" ht="15" customHeight="1" x14ac:dyDescent="0.3">
      <c r="A444" s="36" t="s">
        <v>1332</v>
      </c>
      <c r="B444" s="37" t="s">
        <v>1329</v>
      </c>
      <c r="C444" s="38">
        <v>25000</v>
      </c>
    </row>
    <row r="445" spans="1:3" ht="15" customHeight="1" x14ac:dyDescent="0.3">
      <c r="A445" s="36" t="s">
        <v>1333</v>
      </c>
      <c r="B445" s="37" t="s">
        <v>1329</v>
      </c>
      <c r="C445" s="38">
        <v>25000</v>
      </c>
    </row>
    <row r="446" spans="1:3" ht="15" customHeight="1" x14ac:dyDescent="0.3">
      <c r="A446" s="36" t="s">
        <v>1334</v>
      </c>
      <c r="B446" s="37" t="s">
        <v>1329</v>
      </c>
      <c r="C446" s="38">
        <v>25000</v>
      </c>
    </row>
    <row r="447" spans="1:3" ht="15" customHeight="1" x14ac:dyDescent="0.3">
      <c r="A447" s="36" t="s">
        <v>1335</v>
      </c>
      <c r="B447" s="37" t="s">
        <v>1336</v>
      </c>
      <c r="C447" s="38">
        <v>57953</v>
      </c>
    </row>
    <row r="448" spans="1:3" ht="15" customHeight="1" x14ac:dyDescent="0.3">
      <c r="A448" s="36" t="s">
        <v>1337</v>
      </c>
      <c r="B448" s="37" t="s">
        <v>1336</v>
      </c>
      <c r="C448" s="38">
        <v>57953</v>
      </c>
    </row>
    <row r="449" spans="1:3" ht="15" customHeight="1" x14ac:dyDescent="0.3">
      <c r="A449" s="36" t="s">
        <v>1338</v>
      </c>
      <c r="B449" s="37" t="s">
        <v>1339</v>
      </c>
      <c r="C449" s="38">
        <v>46707</v>
      </c>
    </row>
    <row r="450" spans="1:3" ht="15" customHeight="1" x14ac:dyDescent="0.3">
      <c r="A450" s="36" t="s">
        <v>1340</v>
      </c>
      <c r="B450" s="37" t="s">
        <v>1341</v>
      </c>
      <c r="C450" s="38">
        <v>45000</v>
      </c>
    </row>
    <row r="451" spans="1:3" ht="15" customHeight="1" x14ac:dyDescent="0.3">
      <c r="A451" s="36" t="s">
        <v>1342</v>
      </c>
      <c r="B451" s="37" t="s">
        <v>1341</v>
      </c>
      <c r="C451" s="38">
        <v>45000</v>
      </c>
    </row>
    <row r="452" spans="1:3" ht="15" customHeight="1" x14ac:dyDescent="0.3">
      <c r="A452" s="36" t="s">
        <v>1343</v>
      </c>
      <c r="B452" s="37" t="s">
        <v>1341</v>
      </c>
      <c r="C452" s="38">
        <v>45000</v>
      </c>
    </row>
    <row r="453" spans="1:3" ht="15" customHeight="1" x14ac:dyDescent="0.3">
      <c r="A453" s="36" t="s">
        <v>1344</v>
      </c>
      <c r="B453" s="37" t="s">
        <v>1341</v>
      </c>
      <c r="C453" s="38">
        <v>45000</v>
      </c>
    </row>
    <row r="454" spans="1:3" ht="15" customHeight="1" x14ac:dyDescent="0.3">
      <c r="A454" s="36" t="s">
        <v>1345</v>
      </c>
      <c r="B454" s="37" t="s">
        <v>1341</v>
      </c>
      <c r="C454" s="38">
        <v>45000</v>
      </c>
    </row>
    <row r="455" spans="1:3" ht="15" customHeight="1" x14ac:dyDescent="0.3">
      <c r="A455" s="36" t="s">
        <v>1346</v>
      </c>
      <c r="B455" s="37" t="s">
        <v>1341</v>
      </c>
      <c r="C455" s="38">
        <v>45000</v>
      </c>
    </row>
    <row r="456" spans="1:3" ht="15" customHeight="1" x14ac:dyDescent="0.3">
      <c r="A456" s="36" t="s">
        <v>1347</v>
      </c>
      <c r="B456" s="37" t="s">
        <v>1348</v>
      </c>
      <c r="C456" s="38">
        <v>15000</v>
      </c>
    </row>
    <row r="457" spans="1:3" ht="15" customHeight="1" x14ac:dyDescent="0.3">
      <c r="A457" s="36" t="s">
        <v>1349</v>
      </c>
      <c r="B457" s="37" t="s">
        <v>1350</v>
      </c>
      <c r="C457" s="38">
        <v>130000</v>
      </c>
    </row>
    <row r="458" spans="1:3" ht="15" customHeight="1" x14ac:dyDescent="0.3">
      <c r="A458" s="36" t="s">
        <v>1351</v>
      </c>
      <c r="B458" s="37" t="s">
        <v>1352</v>
      </c>
      <c r="C458" s="38">
        <v>130000</v>
      </c>
    </row>
    <row r="459" spans="1:3" ht="15" customHeight="1" x14ac:dyDescent="0.3">
      <c r="A459" s="36" t="s">
        <v>1353</v>
      </c>
      <c r="B459" s="37" t="s">
        <v>1354</v>
      </c>
      <c r="C459" s="38">
        <v>64000</v>
      </c>
    </row>
    <row r="460" spans="1:3" ht="15" customHeight="1" x14ac:dyDescent="0.3">
      <c r="A460" s="36" t="s">
        <v>1355</v>
      </c>
      <c r="B460" s="37" t="s">
        <v>1356</v>
      </c>
      <c r="C460" s="38">
        <v>100000</v>
      </c>
    </row>
    <row r="461" spans="1:3" ht="15" customHeight="1" x14ac:dyDescent="0.3">
      <c r="A461" s="42" t="s">
        <v>1357</v>
      </c>
      <c r="B461" s="37" t="s">
        <v>1358</v>
      </c>
      <c r="C461" s="38">
        <v>123308</v>
      </c>
    </row>
    <row r="462" spans="1:3" ht="15" customHeight="1" x14ac:dyDescent="0.3">
      <c r="A462" s="36" t="s">
        <v>1359</v>
      </c>
      <c r="B462" s="37" t="s">
        <v>1360</v>
      </c>
      <c r="C462" s="38">
        <v>13900</v>
      </c>
    </row>
    <row r="463" spans="1:3" ht="15" customHeight="1" x14ac:dyDescent="0.3">
      <c r="A463" s="52" t="s">
        <v>483</v>
      </c>
      <c r="B463" s="37" t="s">
        <v>484</v>
      </c>
      <c r="C463" s="38">
        <v>16900</v>
      </c>
    </row>
    <row r="464" spans="1:3" ht="15" customHeight="1" x14ac:dyDescent="0.3">
      <c r="A464" s="36" t="s">
        <v>1361</v>
      </c>
      <c r="B464" s="37" t="s">
        <v>1362</v>
      </c>
      <c r="C464" s="38">
        <v>18178</v>
      </c>
    </row>
    <row r="465" spans="1:3" ht="15" customHeight="1" x14ac:dyDescent="0.3">
      <c r="A465" s="36" t="s">
        <v>1363</v>
      </c>
      <c r="B465" s="37" t="s">
        <v>1364</v>
      </c>
      <c r="C465" s="38">
        <v>21611</v>
      </c>
    </row>
    <row r="466" spans="1:3" ht="15" customHeight="1" x14ac:dyDescent="0.3">
      <c r="A466" s="36" t="s">
        <v>1365</v>
      </c>
      <c r="B466" s="37" t="s">
        <v>1366</v>
      </c>
      <c r="C466" s="38">
        <v>24220</v>
      </c>
    </row>
    <row r="467" spans="1:3" ht="15" customHeight="1" x14ac:dyDescent="0.3">
      <c r="A467" s="36" t="s">
        <v>1367</v>
      </c>
      <c r="B467" s="37" t="s">
        <v>1368</v>
      </c>
      <c r="C467" s="38">
        <v>29583</v>
      </c>
    </row>
    <row r="468" spans="1:3" ht="15" customHeight="1" x14ac:dyDescent="0.3">
      <c r="A468" s="36" t="s">
        <v>1369</v>
      </c>
      <c r="B468" s="37" t="s">
        <v>1370</v>
      </c>
      <c r="C468" s="38">
        <v>31990</v>
      </c>
    </row>
    <row r="469" spans="1:3" ht="15" customHeight="1" x14ac:dyDescent="0.3">
      <c r="A469" s="36" t="s">
        <v>1371</v>
      </c>
      <c r="B469" s="37" t="s">
        <v>1372</v>
      </c>
      <c r="C469" s="38">
        <v>50000</v>
      </c>
    </row>
    <row r="470" spans="1:3" ht="15" customHeight="1" x14ac:dyDescent="0.3">
      <c r="A470" s="36" t="s">
        <v>1373</v>
      </c>
      <c r="B470" s="37" t="s">
        <v>1374</v>
      </c>
      <c r="C470" s="38">
        <v>53000</v>
      </c>
    </row>
    <row r="471" spans="1:3" ht="15" customHeight="1" x14ac:dyDescent="0.3">
      <c r="A471" s="36" t="s">
        <v>503</v>
      </c>
      <c r="B471" s="37" t="s">
        <v>504</v>
      </c>
      <c r="C471" s="38">
        <v>173458</v>
      </c>
    </row>
    <row r="472" spans="1:3" ht="15" customHeight="1" x14ac:dyDescent="0.3">
      <c r="A472" s="36" t="s">
        <v>1375</v>
      </c>
      <c r="B472" s="37" t="s">
        <v>1376</v>
      </c>
      <c r="C472" s="38">
        <v>35000</v>
      </c>
    </row>
    <row r="473" spans="1:3" ht="15" customHeight="1" x14ac:dyDescent="0.3">
      <c r="A473" s="36" t="s">
        <v>1377</v>
      </c>
      <c r="B473" s="37" t="s">
        <v>1376</v>
      </c>
      <c r="C473" s="38">
        <v>35000</v>
      </c>
    </row>
    <row r="474" spans="1:3" ht="15" customHeight="1" x14ac:dyDescent="0.3">
      <c r="A474" s="36" t="s">
        <v>1378</v>
      </c>
      <c r="B474" s="37" t="s">
        <v>1376</v>
      </c>
      <c r="C474" s="38">
        <v>35000</v>
      </c>
    </row>
    <row r="475" spans="1:3" ht="15" customHeight="1" x14ac:dyDescent="0.3">
      <c r="A475" s="36" t="s">
        <v>1379</v>
      </c>
      <c r="B475" s="37" t="s">
        <v>1376</v>
      </c>
      <c r="C475" s="38">
        <v>35000</v>
      </c>
    </row>
    <row r="476" spans="1:3" ht="15" customHeight="1" x14ac:dyDescent="0.3">
      <c r="A476" s="36" t="s">
        <v>1380</v>
      </c>
      <c r="B476" s="37" t="s">
        <v>1376</v>
      </c>
      <c r="C476" s="38">
        <v>35000</v>
      </c>
    </row>
    <row r="477" spans="1:3" ht="15" customHeight="1" x14ac:dyDescent="0.3">
      <c r="A477" s="36" t="s">
        <v>1381</v>
      </c>
      <c r="B477" s="37" t="s">
        <v>1376</v>
      </c>
      <c r="C477" s="38">
        <v>35000</v>
      </c>
    </row>
    <row r="478" spans="1:3" ht="15" customHeight="1" x14ac:dyDescent="0.3">
      <c r="A478" s="36" t="s">
        <v>1382</v>
      </c>
      <c r="B478" s="37" t="s">
        <v>1376</v>
      </c>
      <c r="C478" s="38">
        <v>35000</v>
      </c>
    </row>
    <row r="479" spans="1:3" ht="15" customHeight="1" x14ac:dyDescent="0.3">
      <c r="A479" s="36" t="s">
        <v>1383</v>
      </c>
      <c r="B479" s="37" t="s">
        <v>1376</v>
      </c>
      <c r="C479" s="38">
        <v>35000</v>
      </c>
    </row>
    <row r="480" spans="1:3" ht="15" customHeight="1" x14ac:dyDescent="0.3">
      <c r="A480" s="36" t="s">
        <v>1384</v>
      </c>
      <c r="B480" s="37" t="s">
        <v>1385</v>
      </c>
      <c r="C480" s="38">
        <v>45000</v>
      </c>
    </row>
    <row r="481" spans="1:3" ht="15" customHeight="1" x14ac:dyDescent="0.3">
      <c r="A481" s="36" t="s">
        <v>1386</v>
      </c>
      <c r="B481" s="37" t="s">
        <v>1385</v>
      </c>
      <c r="C481" s="38">
        <v>45000</v>
      </c>
    </row>
    <row r="482" spans="1:3" ht="15" customHeight="1" x14ac:dyDescent="0.3">
      <c r="A482" s="36" t="s">
        <v>1387</v>
      </c>
      <c r="B482" s="37" t="s">
        <v>1385</v>
      </c>
      <c r="C482" s="38">
        <v>45000</v>
      </c>
    </row>
    <row r="483" spans="1:3" ht="15" customHeight="1" x14ac:dyDescent="0.3">
      <c r="A483" s="36" t="s">
        <v>1388</v>
      </c>
      <c r="B483" s="37" t="s">
        <v>1385</v>
      </c>
      <c r="C483" s="38">
        <v>45000</v>
      </c>
    </row>
    <row r="484" spans="1:3" ht="15" customHeight="1" x14ac:dyDescent="0.3">
      <c r="A484" s="36" t="s">
        <v>1389</v>
      </c>
      <c r="B484" s="37" t="s">
        <v>1385</v>
      </c>
      <c r="C484" s="38">
        <v>45000</v>
      </c>
    </row>
    <row r="485" spans="1:3" ht="15" customHeight="1" x14ac:dyDescent="0.3">
      <c r="A485" s="36" t="s">
        <v>1390</v>
      </c>
      <c r="B485" s="37" t="s">
        <v>1385</v>
      </c>
      <c r="C485" s="38">
        <v>45000</v>
      </c>
    </row>
    <row r="486" spans="1:3" ht="15" customHeight="1" x14ac:dyDescent="0.3">
      <c r="A486" s="36" t="s">
        <v>1391</v>
      </c>
      <c r="B486" s="37" t="s">
        <v>1385</v>
      </c>
      <c r="C486" s="38">
        <v>45000</v>
      </c>
    </row>
    <row r="487" spans="1:3" ht="15" customHeight="1" x14ac:dyDescent="0.3">
      <c r="A487" s="36" t="s">
        <v>1392</v>
      </c>
      <c r="B487" s="37" t="s">
        <v>1385</v>
      </c>
      <c r="C487" s="38">
        <v>45000</v>
      </c>
    </row>
    <row r="488" spans="1:3" ht="15" customHeight="1" x14ac:dyDescent="0.3">
      <c r="A488" s="36" t="s">
        <v>1393</v>
      </c>
      <c r="B488" s="37" t="s">
        <v>1394</v>
      </c>
      <c r="C488" s="38">
        <v>50000</v>
      </c>
    </row>
    <row r="489" spans="1:3" ht="15" customHeight="1" x14ac:dyDescent="0.3">
      <c r="A489" s="36" t="s">
        <v>1395</v>
      </c>
      <c r="B489" s="37" t="s">
        <v>1394</v>
      </c>
      <c r="C489" s="38">
        <v>50000</v>
      </c>
    </row>
    <row r="490" spans="1:3" ht="15" customHeight="1" x14ac:dyDescent="0.3">
      <c r="A490" s="36" t="s">
        <v>1396</v>
      </c>
      <c r="B490" s="37" t="s">
        <v>1394</v>
      </c>
      <c r="C490" s="38">
        <v>50000</v>
      </c>
    </row>
    <row r="491" spans="1:3" ht="15" customHeight="1" x14ac:dyDescent="0.3">
      <c r="A491" s="36" t="s">
        <v>1397</v>
      </c>
      <c r="B491" s="37" t="s">
        <v>1394</v>
      </c>
      <c r="C491" s="38">
        <v>50000</v>
      </c>
    </row>
    <row r="492" spans="1:3" ht="15" customHeight="1" x14ac:dyDescent="0.3">
      <c r="A492" s="36" t="s">
        <v>1398</v>
      </c>
      <c r="B492" s="37" t="s">
        <v>1394</v>
      </c>
      <c r="C492" s="38">
        <v>50000</v>
      </c>
    </row>
    <row r="493" spans="1:3" ht="15" customHeight="1" x14ac:dyDescent="0.3">
      <c r="A493" s="36" t="s">
        <v>1399</v>
      </c>
      <c r="B493" s="37" t="s">
        <v>1394</v>
      </c>
      <c r="C493" s="38">
        <v>50000</v>
      </c>
    </row>
    <row r="494" spans="1:3" ht="15" customHeight="1" x14ac:dyDescent="0.3">
      <c r="A494" s="36" t="s">
        <v>1400</v>
      </c>
      <c r="B494" s="37" t="s">
        <v>1394</v>
      </c>
      <c r="C494" s="38">
        <v>50000</v>
      </c>
    </row>
    <row r="495" spans="1:3" ht="15" customHeight="1" x14ac:dyDescent="0.3">
      <c r="A495" s="36" t="s">
        <v>1401</v>
      </c>
      <c r="B495" s="37" t="s">
        <v>1394</v>
      </c>
      <c r="C495" s="38">
        <v>50000</v>
      </c>
    </row>
    <row r="496" spans="1:3" ht="15" customHeight="1" x14ac:dyDescent="0.3">
      <c r="A496" s="36" t="s">
        <v>270</v>
      </c>
      <c r="B496" s="37" t="s">
        <v>1402</v>
      </c>
      <c r="C496" s="38">
        <v>40000</v>
      </c>
    </row>
    <row r="497" spans="1:3" ht="15" customHeight="1" x14ac:dyDescent="0.3">
      <c r="A497" s="36" t="s">
        <v>1403</v>
      </c>
      <c r="B497" s="37" t="s">
        <v>1404</v>
      </c>
      <c r="C497" s="38">
        <v>50000</v>
      </c>
    </row>
    <row r="498" spans="1:3" ht="15" customHeight="1" x14ac:dyDescent="0.3">
      <c r="A498" s="36" t="s">
        <v>1405</v>
      </c>
      <c r="B498" s="37" t="s">
        <v>1404</v>
      </c>
      <c r="C498" s="38">
        <v>50000</v>
      </c>
    </row>
    <row r="499" spans="1:3" ht="15" customHeight="1" x14ac:dyDescent="0.3">
      <c r="A499" s="36" t="s">
        <v>1406</v>
      </c>
      <c r="B499" s="37" t="s">
        <v>1404</v>
      </c>
      <c r="C499" s="38">
        <v>50000</v>
      </c>
    </row>
    <row r="500" spans="1:3" ht="15" customHeight="1" x14ac:dyDescent="0.3">
      <c r="A500" s="36" t="s">
        <v>1407</v>
      </c>
      <c r="B500" s="37" t="s">
        <v>1404</v>
      </c>
      <c r="C500" s="38">
        <v>50000</v>
      </c>
    </row>
    <row r="501" spans="1:3" ht="15" customHeight="1" x14ac:dyDescent="0.3">
      <c r="A501" s="36" t="s">
        <v>1408</v>
      </c>
      <c r="B501" s="37" t="s">
        <v>1404</v>
      </c>
      <c r="C501" s="38">
        <v>50000</v>
      </c>
    </row>
    <row r="502" spans="1:3" ht="15" customHeight="1" x14ac:dyDescent="0.3">
      <c r="A502" s="36" t="s">
        <v>1409</v>
      </c>
      <c r="B502" s="37" t="s">
        <v>1404</v>
      </c>
      <c r="C502" s="38">
        <v>50000</v>
      </c>
    </row>
    <row r="503" spans="1:3" ht="15" customHeight="1" x14ac:dyDescent="0.3">
      <c r="A503" s="36" t="s">
        <v>1410</v>
      </c>
      <c r="B503" s="37" t="s">
        <v>1411</v>
      </c>
      <c r="C503" s="38">
        <v>35000</v>
      </c>
    </row>
    <row r="504" spans="1:3" ht="15" customHeight="1" x14ac:dyDescent="0.3">
      <c r="A504" s="36" t="s">
        <v>1412</v>
      </c>
      <c r="B504" s="37" t="s">
        <v>1411</v>
      </c>
      <c r="C504" s="38">
        <v>35000</v>
      </c>
    </row>
    <row r="505" spans="1:3" ht="15" customHeight="1" x14ac:dyDescent="0.3">
      <c r="A505" s="36" t="s">
        <v>1413</v>
      </c>
      <c r="B505" s="37" t="s">
        <v>1411</v>
      </c>
      <c r="C505" s="38">
        <v>35000</v>
      </c>
    </row>
    <row r="506" spans="1:3" ht="15" customHeight="1" x14ac:dyDescent="0.3">
      <c r="A506" s="36" t="s">
        <v>1414</v>
      </c>
      <c r="B506" s="37" t="s">
        <v>1415</v>
      </c>
      <c r="C506" s="38">
        <v>40000</v>
      </c>
    </row>
    <row r="507" spans="1:3" ht="15" customHeight="1" x14ac:dyDescent="0.3">
      <c r="A507" s="36" t="s">
        <v>1416</v>
      </c>
      <c r="B507" s="37" t="s">
        <v>1415</v>
      </c>
      <c r="C507" s="38">
        <v>40000</v>
      </c>
    </row>
    <row r="508" spans="1:3" ht="15" customHeight="1" x14ac:dyDescent="0.3">
      <c r="A508" s="36" t="s">
        <v>1417</v>
      </c>
      <c r="B508" s="37" t="s">
        <v>1418</v>
      </c>
      <c r="C508" s="38">
        <v>45000</v>
      </c>
    </row>
    <row r="509" spans="1:3" ht="15" customHeight="1" x14ac:dyDescent="0.3">
      <c r="A509" s="36" t="s">
        <v>1419</v>
      </c>
      <c r="B509" s="37" t="s">
        <v>1418</v>
      </c>
      <c r="C509" s="38">
        <v>45000</v>
      </c>
    </row>
    <row r="510" spans="1:3" ht="15" customHeight="1" x14ac:dyDescent="0.3">
      <c r="A510" s="36" t="s">
        <v>1420</v>
      </c>
      <c r="B510" s="37" t="s">
        <v>1418</v>
      </c>
      <c r="C510" s="38">
        <v>45000</v>
      </c>
    </row>
    <row r="511" spans="1:3" ht="15" customHeight="1" x14ac:dyDescent="0.3">
      <c r="A511" s="36" t="s">
        <v>1421</v>
      </c>
      <c r="B511" s="37" t="s">
        <v>1422</v>
      </c>
      <c r="C511" s="38">
        <v>30000</v>
      </c>
    </row>
    <row r="512" spans="1:3" ht="15" customHeight="1" x14ac:dyDescent="0.3">
      <c r="A512" s="36" t="s">
        <v>1423</v>
      </c>
      <c r="B512" s="37" t="s">
        <v>1422</v>
      </c>
      <c r="C512" s="38">
        <v>30000</v>
      </c>
    </row>
    <row r="513" spans="1:9" ht="15" customHeight="1" x14ac:dyDescent="0.3">
      <c r="A513" s="36" t="s">
        <v>1424</v>
      </c>
      <c r="B513" s="37" t="s">
        <v>1422</v>
      </c>
      <c r="C513" s="38">
        <v>30000</v>
      </c>
    </row>
    <row r="514" spans="1:9" ht="15" customHeight="1" x14ac:dyDescent="0.3">
      <c r="A514" s="36" t="s">
        <v>1425</v>
      </c>
      <c r="B514" s="37" t="s">
        <v>1426</v>
      </c>
      <c r="C514" s="38">
        <v>50000</v>
      </c>
    </row>
    <row r="515" spans="1:9" ht="15" customHeight="1" x14ac:dyDescent="0.3">
      <c r="A515" s="36" t="s">
        <v>1427</v>
      </c>
      <c r="B515" s="37" t="s">
        <v>1428</v>
      </c>
      <c r="C515" s="38">
        <v>59000</v>
      </c>
    </row>
    <row r="516" spans="1:9" ht="15" customHeight="1" x14ac:dyDescent="0.3">
      <c r="A516" s="36" t="s">
        <v>1429</v>
      </c>
      <c r="B516" s="37" t="s">
        <v>1430</v>
      </c>
      <c r="C516" s="38">
        <v>60000</v>
      </c>
    </row>
    <row r="517" spans="1:9" ht="15" customHeight="1" x14ac:dyDescent="0.3">
      <c r="A517" s="36" t="s">
        <v>1431</v>
      </c>
      <c r="B517" s="37" t="s">
        <v>1432</v>
      </c>
      <c r="C517" s="38">
        <v>58000</v>
      </c>
    </row>
    <row r="518" spans="1:9" ht="15" customHeight="1" x14ac:dyDescent="0.3">
      <c r="A518" s="36" t="s">
        <v>1373</v>
      </c>
      <c r="B518" s="37" t="s">
        <v>1432</v>
      </c>
      <c r="C518" s="38">
        <v>58000</v>
      </c>
    </row>
    <row r="519" spans="1:9" ht="15" customHeight="1" x14ac:dyDescent="0.3">
      <c r="A519" s="36" t="s">
        <v>1433</v>
      </c>
      <c r="B519" s="37" t="s">
        <v>1434</v>
      </c>
      <c r="C519" s="38">
        <v>45000</v>
      </c>
    </row>
    <row r="520" spans="1:9" ht="15" customHeight="1" x14ac:dyDescent="0.3">
      <c r="A520" s="36" t="s">
        <v>1435</v>
      </c>
      <c r="B520" s="37" t="s">
        <v>1436</v>
      </c>
      <c r="C520" s="38">
        <v>47128</v>
      </c>
    </row>
    <row r="521" spans="1:9" ht="15" customHeight="1" x14ac:dyDescent="0.3">
      <c r="A521" s="36" t="s">
        <v>1437</v>
      </c>
      <c r="B521" s="37" t="s">
        <v>1438</v>
      </c>
      <c r="C521" s="38">
        <v>35824</v>
      </c>
    </row>
    <row r="522" spans="1:9" ht="15" customHeight="1" x14ac:dyDescent="0.3">
      <c r="A522" s="36" t="s">
        <v>1439</v>
      </c>
      <c r="B522" s="37" t="s">
        <v>1438</v>
      </c>
      <c r="C522" s="38">
        <v>35824</v>
      </c>
    </row>
    <row r="523" spans="1:9" ht="15" customHeight="1" x14ac:dyDescent="0.3">
      <c r="A523" s="36" t="s">
        <v>1440</v>
      </c>
      <c r="B523" s="37" t="s">
        <v>1441</v>
      </c>
      <c r="C523" s="38">
        <v>35126</v>
      </c>
    </row>
    <row r="524" spans="1:9" ht="15" customHeight="1" x14ac:dyDescent="0.3">
      <c r="A524" s="36" t="s">
        <v>133</v>
      </c>
      <c r="B524" s="37" t="s">
        <v>1441</v>
      </c>
      <c r="C524" s="38">
        <v>35126</v>
      </c>
    </row>
    <row r="525" spans="1:9" ht="15" customHeight="1" x14ac:dyDescent="0.3">
      <c r="A525" s="36" t="s">
        <v>472</v>
      </c>
      <c r="B525" s="37" t="s">
        <v>1442</v>
      </c>
      <c r="C525" s="38">
        <v>65000</v>
      </c>
    </row>
    <row r="526" spans="1:9" ht="15" customHeight="1" x14ac:dyDescent="0.3">
      <c r="A526" s="36" t="s">
        <v>1443</v>
      </c>
      <c r="B526" s="37" t="s">
        <v>1442</v>
      </c>
      <c r="C526" s="38">
        <v>65000</v>
      </c>
    </row>
    <row r="527" spans="1:9" ht="15" customHeight="1" x14ac:dyDescent="0.3">
      <c r="A527" s="36" t="s">
        <v>1444</v>
      </c>
      <c r="B527" s="37" t="s">
        <v>1445</v>
      </c>
      <c r="C527" s="38">
        <v>60500</v>
      </c>
    </row>
    <row r="528" spans="1:9" s="63" customFormat="1" ht="15" customHeight="1" x14ac:dyDescent="0.3">
      <c r="A528" s="36" t="s">
        <v>1446</v>
      </c>
      <c r="B528" s="37" t="s">
        <v>1445</v>
      </c>
      <c r="C528" s="38">
        <v>60500</v>
      </c>
      <c r="D528" s="35"/>
      <c r="E528" s="35"/>
      <c r="F528" s="35"/>
      <c r="G528" s="35"/>
      <c r="H528" s="35"/>
      <c r="I528" s="1"/>
    </row>
    <row r="529" spans="1:9" ht="15" customHeight="1" x14ac:dyDescent="0.3">
      <c r="A529" s="36" t="s">
        <v>1447</v>
      </c>
      <c r="B529" s="37" t="s">
        <v>1448</v>
      </c>
      <c r="C529" s="38">
        <v>81896</v>
      </c>
    </row>
    <row r="530" spans="1:9" ht="15" customHeight="1" x14ac:dyDescent="0.3">
      <c r="A530" s="60">
        <v>8000010100007</v>
      </c>
      <c r="B530" s="61" t="s">
        <v>2</v>
      </c>
      <c r="C530" s="62">
        <v>53000</v>
      </c>
      <c r="D530" s="63"/>
      <c r="E530" s="63"/>
      <c r="F530" s="63"/>
      <c r="G530" s="63"/>
      <c r="H530" s="63"/>
      <c r="I530" s="59"/>
    </row>
    <row r="531" spans="1:9" ht="15" customHeight="1" x14ac:dyDescent="0.3">
      <c r="A531" s="36">
        <v>8000010100007</v>
      </c>
      <c r="B531" s="73" t="s">
        <v>2</v>
      </c>
      <c r="C531" s="74"/>
      <c r="I531" s="6"/>
    </row>
    <row r="532" spans="1:9" ht="15" customHeight="1" x14ac:dyDescent="0.3">
      <c r="A532" s="36" t="s">
        <v>353</v>
      </c>
      <c r="B532" s="37" t="s">
        <v>1449</v>
      </c>
      <c r="C532" s="38">
        <v>53000</v>
      </c>
    </row>
    <row r="533" spans="1:9" ht="15" customHeight="1" x14ac:dyDescent="0.3">
      <c r="A533" s="36" t="s">
        <v>1450</v>
      </c>
      <c r="B533" s="37" t="s">
        <v>1451</v>
      </c>
      <c r="C533" s="38">
        <v>104405</v>
      </c>
    </row>
    <row r="534" spans="1:9" ht="15" customHeight="1" x14ac:dyDescent="0.3">
      <c r="A534" s="36" t="s">
        <v>1452</v>
      </c>
      <c r="B534" s="37" t="s">
        <v>1453</v>
      </c>
      <c r="C534" s="38">
        <v>20000</v>
      </c>
    </row>
    <row r="535" spans="1:9" ht="15" customHeight="1" x14ac:dyDescent="0.3">
      <c r="A535" s="36" t="s">
        <v>1454</v>
      </c>
      <c r="B535" s="37" t="s">
        <v>1453</v>
      </c>
      <c r="C535" s="38">
        <v>20000</v>
      </c>
    </row>
    <row r="536" spans="1:9" ht="15" customHeight="1" x14ac:dyDescent="0.3">
      <c r="A536" s="36" t="s">
        <v>1455</v>
      </c>
      <c r="B536" s="37" t="s">
        <v>1456</v>
      </c>
      <c r="C536" s="38">
        <v>20000</v>
      </c>
    </row>
    <row r="537" spans="1:9" ht="15" customHeight="1" x14ac:dyDescent="0.3">
      <c r="A537" s="36" t="s">
        <v>1457</v>
      </c>
      <c r="B537" s="37" t="s">
        <v>1458</v>
      </c>
      <c r="C537" s="38">
        <v>30000</v>
      </c>
    </row>
    <row r="538" spans="1:9" ht="15" customHeight="1" x14ac:dyDescent="0.3">
      <c r="A538" s="36" t="s">
        <v>1459</v>
      </c>
      <c r="B538" s="37" t="s">
        <v>1458</v>
      </c>
      <c r="C538" s="38">
        <v>30000</v>
      </c>
    </row>
    <row r="539" spans="1:9" ht="15" customHeight="1" x14ac:dyDescent="0.3">
      <c r="A539" s="36" t="s">
        <v>102</v>
      </c>
      <c r="B539" s="37" t="s">
        <v>1460</v>
      </c>
      <c r="C539" s="38">
        <v>30000</v>
      </c>
    </row>
    <row r="540" spans="1:9" ht="15" customHeight="1" x14ac:dyDescent="0.3">
      <c r="A540" s="36" t="s">
        <v>1461</v>
      </c>
      <c r="B540" s="37" t="s">
        <v>1462</v>
      </c>
      <c r="C540" s="38">
        <v>34385</v>
      </c>
    </row>
    <row r="541" spans="1:9" ht="15" customHeight="1" x14ac:dyDescent="0.3">
      <c r="A541" s="36" t="s">
        <v>1463</v>
      </c>
      <c r="B541" s="37" t="s">
        <v>1462</v>
      </c>
      <c r="C541" s="38">
        <v>34385</v>
      </c>
    </row>
    <row r="542" spans="1:9" ht="15" customHeight="1" x14ac:dyDescent="0.3">
      <c r="A542" s="36" t="s">
        <v>148</v>
      </c>
      <c r="B542" s="37" t="s">
        <v>149</v>
      </c>
      <c r="C542" s="38">
        <v>17854</v>
      </c>
    </row>
    <row r="543" spans="1:9" ht="15" customHeight="1" x14ac:dyDescent="0.3">
      <c r="A543" s="36" t="s">
        <v>223</v>
      </c>
      <c r="B543" s="37" t="s">
        <v>1464</v>
      </c>
      <c r="C543" s="38">
        <v>15820</v>
      </c>
    </row>
    <row r="544" spans="1:9" ht="15" customHeight="1" x14ac:dyDescent="0.3">
      <c r="A544" s="36" t="s">
        <v>295</v>
      </c>
      <c r="B544" s="37" t="s">
        <v>1465</v>
      </c>
      <c r="C544" s="38">
        <v>83000</v>
      </c>
    </row>
    <row r="545" spans="1:3" ht="15" customHeight="1" x14ac:dyDescent="0.3">
      <c r="A545" s="36" t="s">
        <v>376</v>
      </c>
      <c r="B545" s="37" t="s">
        <v>1465</v>
      </c>
      <c r="C545" s="38">
        <v>63000</v>
      </c>
    </row>
    <row r="546" spans="1:3" ht="15" customHeight="1" x14ac:dyDescent="0.3">
      <c r="A546" s="36" t="s">
        <v>1466</v>
      </c>
      <c r="B546" s="37" t="s">
        <v>1467</v>
      </c>
      <c r="C546" s="38">
        <v>13549</v>
      </c>
    </row>
    <row r="547" spans="1:3" ht="15" customHeight="1" x14ac:dyDescent="0.3">
      <c r="A547" s="36" t="s">
        <v>1468</v>
      </c>
      <c r="B547" s="37" t="s">
        <v>1469</v>
      </c>
      <c r="C547" s="38">
        <v>66000</v>
      </c>
    </row>
    <row r="548" spans="1:3" ht="15" customHeight="1" x14ac:dyDescent="0.3">
      <c r="A548" s="36" t="s">
        <v>1470</v>
      </c>
      <c r="B548" s="37" t="s">
        <v>1469</v>
      </c>
      <c r="C548" s="38">
        <v>66000</v>
      </c>
    </row>
    <row r="549" spans="1:3" ht="15" customHeight="1" x14ac:dyDescent="0.3">
      <c r="A549" s="36" t="s">
        <v>171</v>
      </c>
      <c r="B549" s="37" t="s">
        <v>1471</v>
      </c>
      <c r="C549" s="38">
        <v>94000</v>
      </c>
    </row>
    <row r="550" spans="1:3" ht="15" customHeight="1" x14ac:dyDescent="0.3">
      <c r="A550" s="36" t="s">
        <v>1472</v>
      </c>
      <c r="B550" s="37" t="s">
        <v>1471</v>
      </c>
      <c r="C550" s="38">
        <v>94000</v>
      </c>
    </row>
    <row r="551" spans="1:3" ht="15" customHeight="1" x14ac:dyDescent="0.3">
      <c r="A551" s="36" t="s">
        <v>1473</v>
      </c>
      <c r="B551" s="37" t="s">
        <v>1474</v>
      </c>
      <c r="C551" s="38">
        <v>60000</v>
      </c>
    </row>
    <row r="552" spans="1:3" ht="15" customHeight="1" x14ac:dyDescent="0.3">
      <c r="A552" s="36" t="s">
        <v>1475</v>
      </c>
      <c r="B552" s="37" t="s">
        <v>1474</v>
      </c>
      <c r="C552" s="38">
        <v>60000</v>
      </c>
    </row>
    <row r="553" spans="1:3" ht="15" customHeight="1" x14ac:dyDescent="0.3">
      <c r="A553" s="36" t="s">
        <v>1476</v>
      </c>
      <c r="B553" s="37" t="s">
        <v>1477</v>
      </c>
      <c r="C553" s="38">
        <v>59000</v>
      </c>
    </row>
    <row r="554" spans="1:3" ht="15" customHeight="1" x14ac:dyDescent="0.3">
      <c r="A554" s="36" t="s">
        <v>213</v>
      </c>
      <c r="B554" s="37" t="s">
        <v>1478</v>
      </c>
      <c r="C554" s="38">
        <v>13839</v>
      </c>
    </row>
    <row r="555" spans="1:3" ht="15" customHeight="1" x14ac:dyDescent="0.3">
      <c r="A555" s="36" t="s">
        <v>285</v>
      </c>
      <c r="B555" s="37" t="s">
        <v>1478</v>
      </c>
      <c r="C555" s="38">
        <v>13839</v>
      </c>
    </row>
    <row r="556" spans="1:3" ht="15" customHeight="1" x14ac:dyDescent="0.3">
      <c r="A556" s="36" t="s">
        <v>1479</v>
      </c>
      <c r="B556" s="37" t="s">
        <v>1478</v>
      </c>
      <c r="C556" s="38">
        <v>13839</v>
      </c>
    </row>
    <row r="557" spans="1:3" ht="15" customHeight="1" x14ac:dyDescent="0.3">
      <c r="A557" s="36" t="s">
        <v>1480</v>
      </c>
      <c r="B557" s="37" t="s">
        <v>1481</v>
      </c>
      <c r="C557" s="38">
        <v>51782</v>
      </c>
    </row>
    <row r="558" spans="1:3" ht="15" customHeight="1" x14ac:dyDescent="0.3">
      <c r="A558" s="36" t="s">
        <v>1482</v>
      </c>
      <c r="B558" s="37" t="s">
        <v>1483</v>
      </c>
      <c r="C558" s="38">
        <v>65926</v>
      </c>
    </row>
    <row r="559" spans="1:3" ht="15" customHeight="1" x14ac:dyDescent="0.3">
      <c r="A559" s="36" t="s">
        <v>282</v>
      </c>
      <c r="B559" s="37" t="s">
        <v>1484</v>
      </c>
      <c r="C559" s="38">
        <v>68852</v>
      </c>
    </row>
    <row r="560" spans="1:3" ht="15" customHeight="1" x14ac:dyDescent="0.3">
      <c r="A560" s="36" t="s">
        <v>1485</v>
      </c>
      <c r="B560" s="37" t="s">
        <v>1486</v>
      </c>
      <c r="C560" s="38">
        <v>44203</v>
      </c>
    </row>
    <row r="561" spans="1:3" ht="15" customHeight="1" x14ac:dyDescent="0.3">
      <c r="A561" s="36" t="s">
        <v>1487</v>
      </c>
      <c r="B561" s="37" t="s">
        <v>1488</v>
      </c>
      <c r="C561" s="38">
        <v>132267</v>
      </c>
    </row>
    <row r="562" spans="1:3" ht="15" customHeight="1" x14ac:dyDescent="0.3">
      <c r="A562" s="36" t="s">
        <v>1489</v>
      </c>
      <c r="B562" s="37" t="s">
        <v>1490</v>
      </c>
      <c r="C562" s="38">
        <v>143043</v>
      </c>
    </row>
    <row r="563" spans="1:3" ht="15" customHeight="1" x14ac:dyDescent="0.3">
      <c r="A563" s="36" t="s">
        <v>1491</v>
      </c>
      <c r="B563" s="37" t="s">
        <v>1492</v>
      </c>
      <c r="C563" s="38">
        <v>80000</v>
      </c>
    </row>
    <row r="564" spans="1:3" ht="15" customHeight="1" x14ac:dyDescent="0.3">
      <c r="A564" s="36" t="s">
        <v>1493</v>
      </c>
      <c r="B564" s="37" t="s">
        <v>1494</v>
      </c>
      <c r="C564" s="38">
        <v>151970</v>
      </c>
    </row>
    <row r="565" spans="1:3" ht="15" customHeight="1" x14ac:dyDescent="0.3">
      <c r="A565" s="36" t="s">
        <v>1495</v>
      </c>
      <c r="B565" s="37" t="s">
        <v>1496</v>
      </c>
      <c r="C565" s="38">
        <v>148476</v>
      </c>
    </row>
    <row r="566" spans="1:3" ht="15" customHeight="1" x14ac:dyDescent="0.3">
      <c r="A566" s="36" t="s">
        <v>1497</v>
      </c>
      <c r="B566" s="37" t="s">
        <v>1498</v>
      </c>
      <c r="C566" s="38">
        <v>10000</v>
      </c>
    </row>
    <row r="567" spans="1:3" ht="15" customHeight="1" x14ac:dyDescent="0.3">
      <c r="A567" s="36" t="s">
        <v>1499</v>
      </c>
      <c r="B567" s="37" t="s">
        <v>1500</v>
      </c>
      <c r="C567" s="38">
        <v>30668</v>
      </c>
    </row>
    <row r="568" spans="1:3" ht="15" customHeight="1" x14ac:dyDescent="0.3">
      <c r="A568" s="36" t="s">
        <v>1501</v>
      </c>
      <c r="B568" s="37" t="s">
        <v>1500</v>
      </c>
      <c r="C568" s="38">
        <v>30668</v>
      </c>
    </row>
    <row r="569" spans="1:3" ht="15" customHeight="1" x14ac:dyDescent="0.3">
      <c r="A569" s="36" t="s">
        <v>1502</v>
      </c>
      <c r="B569" s="37" t="s">
        <v>1500</v>
      </c>
      <c r="C569" s="38">
        <v>30668</v>
      </c>
    </row>
    <row r="570" spans="1:3" ht="15" customHeight="1" x14ac:dyDescent="0.3">
      <c r="A570" s="36" t="s">
        <v>372</v>
      </c>
      <c r="B570" s="37" t="s">
        <v>1503</v>
      </c>
      <c r="C570" s="38">
        <v>27000</v>
      </c>
    </row>
    <row r="571" spans="1:3" ht="15" customHeight="1" x14ac:dyDescent="0.3">
      <c r="A571" s="36" t="s">
        <v>402</v>
      </c>
      <c r="B571" s="37" t="s">
        <v>1503</v>
      </c>
      <c r="C571" s="38">
        <v>27000</v>
      </c>
    </row>
    <row r="572" spans="1:3" ht="15" customHeight="1" x14ac:dyDescent="0.3">
      <c r="A572" s="36" t="s">
        <v>87</v>
      </c>
      <c r="B572" s="37" t="s">
        <v>1503</v>
      </c>
      <c r="C572" s="38">
        <v>27000</v>
      </c>
    </row>
    <row r="573" spans="1:3" ht="15" customHeight="1" x14ac:dyDescent="0.3">
      <c r="A573" s="36" t="s">
        <v>1504</v>
      </c>
      <c r="B573" s="37" t="s">
        <v>1505</v>
      </c>
      <c r="C573" s="38">
        <v>59000</v>
      </c>
    </row>
    <row r="574" spans="1:3" ht="15" customHeight="1" x14ac:dyDescent="0.3">
      <c r="A574" s="36" t="s">
        <v>196</v>
      </c>
      <c r="B574" s="37" t="s">
        <v>1506</v>
      </c>
      <c r="C574" s="38">
        <v>30620</v>
      </c>
    </row>
    <row r="575" spans="1:3" ht="15" customHeight="1" x14ac:dyDescent="0.3">
      <c r="A575" s="36" t="s">
        <v>1507</v>
      </c>
      <c r="B575" s="37" t="s">
        <v>1508</v>
      </c>
      <c r="C575" s="38">
        <v>25000</v>
      </c>
    </row>
    <row r="576" spans="1:3" ht="15" customHeight="1" x14ac:dyDescent="0.3">
      <c r="A576" s="36" t="s">
        <v>1509</v>
      </c>
      <c r="B576" s="37" t="s">
        <v>1510</v>
      </c>
      <c r="C576" s="38">
        <v>45000</v>
      </c>
    </row>
    <row r="577" spans="1:3" ht="15" customHeight="1" x14ac:dyDescent="0.3">
      <c r="A577" s="36" t="s">
        <v>119</v>
      </c>
      <c r="B577" s="37" t="s">
        <v>26</v>
      </c>
      <c r="C577" s="38">
        <v>81000</v>
      </c>
    </row>
    <row r="578" spans="1:3" ht="15" customHeight="1" x14ac:dyDescent="0.3">
      <c r="A578" s="36" t="s">
        <v>1511</v>
      </c>
      <c r="B578" s="37" t="s">
        <v>1512</v>
      </c>
      <c r="C578" s="38">
        <v>44530</v>
      </c>
    </row>
    <row r="579" spans="1:3" x14ac:dyDescent="0.3">
      <c r="A579" s="36" t="s">
        <v>1513</v>
      </c>
      <c r="B579" s="37" t="s">
        <v>1514</v>
      </c>
      <c r="C579" s="38">
        <v>20300</v>
      </c>
    </row>
    <row r="580" spans="1:3" x14ac:dyDescent="0.3">
      <c r="A580" s="36" t="s">
        <v>1515</v>
      </c>
      <c r="B580" s="37" t="s">
        <v>1516</v>
      </c>
      <c r="C580" s="38">
        <v>37307</v>
      </c>
    </row>
    <row r="581" spans="1:3" x14ac:dyDescent="0.3">
      <c r="A581" s="36" t="s">
        <v>226</v>
      </c>
      <c r="B581" s="37" t="s">
        <v>1517</v>
      </c>
      <c r="C581" s="38">
        <v>23966</v>
      </c>
    </row>
    <row r="582" spans="1:3" x14ac:dyDescent="0.3">
      <c r="A582" s="36" t="s">
        <v>127</v>
      </c>
      <c r="B582" s="37" t="s">
        <v>1517</v>
      </c>
      <c r="C582" s="38">
        <v>23966</v>
      </c>
    </row>
    <row r="583" spans="1:3" x14ac:dyDescent="0.3">
      <c r="A583" s="36" t="s">
        <v>315</v>
      </c>
      <c r="B583" s="37" t="s">
        <v>1517</v>
      </c>
      <c r="C583" s="38">
        <v>23966</v>
      </c>
    </row>
    <row r="584" spans="1:3" x14ac:dyDescent="0.3">
      <c r="A584" s="36" t="s">
        <v>1518</v>
      </c>
      <c r="B584" s="37" t="s">
        <v>1517</v>
      </c>
      <c r="C584" s="38">
        <v>23966</v>
      </c>
    </row>
    <row r="585" spans="1:3" x14ac:dyDescent="0.3">
      <c r="A585" s="36" t="s">
        <v>100</v>
      </c>
      <c r="B585" s="37" t="s">
        <v>1519</v>
      </c>
      <c r="C585" s="38">
        <v>10667</v>
      </c>
    </row>
    <row r="586" spans="1:3" x14ac:dyDescent="0.3">
      <c r="A586" s="36" t="s">
        <v>1520</v>
      </c>
      <c r="B586" s="37" t="s">
        <v>1521</v>
      </c>
      <c r="C586" s="38">
        <v>79137</v>
      </c>
    </row>
    <row r="587" spans="1:3" x14ac:dyDescent="0.3">
      <c r="A587" s="36" t="s">
        <v>234</v>
      </c>
      <c r="B587" s="37" t="s">
        <v>1522</v>
      </c>
      <c r="C587" s="38">
        <v>7845</v>
      </c>
    </row>
    <row r="588" spans="1:3" x14ac:dyDescent="0.3">
      <c r="A588" s="36" t="s">
        <v>1523</v>
      </c>
      <c r="B588" s="37" t="s">
        <v>1524</v>
      </c>
      <c r="C588" s="38">
        <v>8533</v>
      </c>
    </row>
    <row r="589" spans="1:3" x14ac:dyDescent="0.3">
      <c r="A589" s="36" t="s">
        <v>1525</v>
      </c>
      <c r="B589" s="37" t="s">
        <v>1526</v>
      </c>
      <c r="C589" s="38">
        <v>6271</v>
      </c>
    </row>
    <row r="590" spans="1:3" x14ac:dyDescent="0.3">
      <c r="A590" s="36" t="s">
        <v>1527</v>
      </c>
      <c r="B590" s="37" t="s">
        <v>1528</v>
      </c>
      <c r="C590" s="38">
        <v>7466</v>
      </c>
    </row>
    <row r="591" spans="1:3" x14ac:dyDescent="0.3">
      <c r="A591" s="36" t="s">
        <v>366</v>
      </c>
      <c r="B591" s="37" t="s">
        <v>475</v>
      </c>
      <c r="C591" s="38">
        <v>7466</v>
      </c>
    </row>
    <row r="592" spans="1:3" x14ac:dyDescent="0.3">
      <c r="A592" s="36" t="s">
        <v>335</v>
      </c>
      <c r="B592" s="37" t="s">
        <v>369</v>
      </c>
      <c r="C592" s="38">
        <v>27241</v>
      </c>
    </row>
    <row r="593" spans="1:3" x14ac:dyDescent="0.3">
      <c r="A593" s="36" t="s">
        <v>1529</v>
      </c>
      <c r="B593" s="37" t="s">
        <v>369</v>
      </c>
      <c r="C593" s="38">
        <v>27241</v>
      </c>
    </row>
    <row r="594" spans="1:3" x14ac:dyDescent="0.3">
      <c r="A594" s="36" t="s">
        <v>1530</v>
      </c>
      <c r="B594" s="37" t="s">
        <v>1531</v>
      </c>
      <c r="C594" s="38">
        <v>115000</v>
      </c>
    </row>
    <row r="595" spans="1:3" x14ac:dyDescent="0.3">
      <c r="A595" s="36" t="s">
        <v>1532</v>
      </c>
      <c r="B595" s="37" t="s">
        <v>1533</v>
      </c>
      <c r="C595" s="38">
        <v>201000</v>
      </c>
    </row>
    <row r="596" spans="1:3" x14ac:dyDescent="0.3">
      <c r="A596" s="36" t="s">
        <v>1534</v>
      </c>
      <c r="B596" s="37" t="s">
        <v>1535</v>
      </c>
      <c r="C596" s="38">
        <v>145000</v>
      </c>
    </row>
    <row r="597" spans="1:3" x14ac:dyDescent="0.3">
      <c r="A597" s="36" t="s">
        <v>1536</v>
      </c>
      <c r="B597" s="37" t="s">
        <v>1537</v>
      </c>
      <c r="C597" s="38">
        <v>42017</v>
      </c>
    </row>
    <row r="598" spans="1:3" x14ac:dyDescent="0.3">
      <c r="A598" s="36" t="s">
        <v>1538</v>
      </c>
      <c r="B598" s="37" t="s">
        <v>1539</v>
      </c>
      <c r="C598" s="38">
        <v>12605</v>
      </c>
    </row>
    <row r="599" spans="1:3" x14ac:dyDescent="0.3">
      <c r="A599" s="36" t="s">
        <v>1540</v>
      </c>
      <c r="B599" s="37" t="s">
        <v>1541</v>
      </c>
      <c r="C599" s="38">
        <v>75630</v>
      </c>
    </row>
    <row r="600" spans="1:3" x14ac:dyDescent="0.3">
      <c r="A600" s="36" t="s">
        <v>1542</v>
      </c>
      <c r="B600" s="37" t="s">
        <v>1543</v>
      </c>
      <c r="C600" s="38">
        <v>84874</v>
      </c>
    </row>
    <row r="601" spans="1:3" x14ac:dyDescent="0.3">
      <c r="A601" s="36" t="s">
        <v>1544</v>
      </c>
      <c r="B601" s="37" t="s">
        <v>1543</v>
      </c>
      <c r="C601" s="38">
        <v>84874</v>
      </c>
    </row>
    <row r="602" spans="1:3" x14ac:dyDescent="0.3">
      <c r="A602" s="36" t="s">
        <v>1545</v>
      </c>
      <c r="B602" s="37" t="s">
        <v>1543</v>
      </c>
      <c r="C602" s="38">
        <v>84874</v>
      </c>
    </row>
    <row r="603" spans="1:3" x14ac:dyDescent="0.3">
      <c r="A603" s="36" t="s">
        <v>1546</v>
      </c>
      <c r="B603" s="37" t="s">
        <v>1547</v>
      </c>
      <c r="C603" s="38">
        <v>121008</v>
      </c>
    </row>
    <row r="604" spans="1:3" x14ac:dyDescent="0.3">
      <c r="A604" s="36" t="s">
        <v>1548</v>
      </c>
      <c r="B604" s="37" t="s">
        <v>1547</v>
      </c>
      <c r="C604" s="38">
        <v>121008</v>
      </c>
    </row>
    <row r="605" spans="1:3" x14ac:dyDescent="0.3">
      <c r="A605" s="36" t="s">
        <v>1549</v>
      </c>
      <c r="B605" s="37" t="s">
        <v>1547</v>
      </c>
      <c r="C605" s="38">
        <v>121008</v>
      </c>
    </row>
    <row r="606" spans="1:3" x14ac:dyDescent="0.3">
      <c r="A606" s="36" t="s">
        <v>1550</v>
      </c>
      <c r="B606" s="37" t="s">
        <v>1547</v>
      </c>
      <c r="C606" s="38">
        <v>121008</v>
      </c>
    </row>
    <row r="607" spans="1:3" x14ac:dyDescent="0.3">
      <c r="A607" s="36" t="s">
        <v>1551</v>
      </c>
      <c r="B607" s="37" t="s">
        <v>1552</v>
      </c>
      <c r="C607" s="38">
        <v>504202</v>
      </c>
    </row>
    <row r="608" spans="1:3" x14ac:dyDescent="0.3">
      <c r="A608" s="36" t="s">
        <v>1553</v>
      </c>
      <c r="B608" s="37" t="s">
        <v>1552</v>
      </c>
      <c r="C608" s="38">
        <v>504202</v>
      </c>
    </row>
    <row r="609" spans="1:3" x14ac:dyDescent="0.3">
      <c r="A609" s="36" t="s">
        <v>1554</v>
      </c>
      <c r="B609" s="37" t="s">
        <v>1552</v>
      </c>
      <c r="C609" s="38">
        <v>504202</v>
      </c>
    </row>
    <row r="610" spans="1:3" x14ac:dyDescent="0.3">
      <c r="A610" s="36" t="s">
        <v>1555</v>
      </c>
      <c r="B610" s="37" t="s">
        <v>1556</v>
      </c>
      <c r="C610" s="38">
        <v>5042</v>
      </c>
    </row>
    <row r="611" spans="1:3" x14ac:dyDescent="0.3">
      <c r="A611" s="36">
        <v>3658163331584</v>
      </c>
      <c r="B611" s="37" t="s">
        <v>339</v>
      </c>
      <c r="C611" s="38">
        <v>16807</v>
      </c>
    </row>
    <row r="612" spans="1:3" x14ac:dyDescent="0.3">
      <c r="A612" s="36" t="s">
        <v>1557</v>
      </c>
      <c r="B612" s="37" t="s">
        <v>1558</v>
      </c>
      <c r="C612" s="38">
        <v>67227</v>
      </c>
    </row>
    <row r="613" spans="1:3" x14ac:dyDescent="0.3">
      <c r="A613" s="36" t="s">
        <v>1559</v>
      </c>
      <c r="B613" s="37" t="s">
        <v>1543</v>
      </c>
      <c r="C613" s="38">
        <v>84874</v>
      </c>
    </row>
    <row r="614" spans="1:3" x14ac:dyDescent="0.3">
      <c r="A614" s="36" t="s">
        <v>1560</v>
      </c>
      <c r="B614" s="37" t="s">
        <v>1561</v>
      </c>
      <c r="C614" s="38">
        <v>13445</v>
      </c>
    </row>
    <row r="615" spans="1:3" x14ac:dyDescent="0.3">
      <c r="A615" s="36" t="s">
        <v>1562</v>
      </c>
      <c r="B615" s="37" t="s">
        <v>1563</v>
      </c>
      <c r="C615" s="38">
        <v>117647</v>
      </c>
    </row>
    <row r="616" spans="1:3" x14ac:dyDescent="0.3">
      <c r="A616" s="36" t="s">
        <v>1564</v>
      </c>
      <c r="B616" s="37" t="s">
        <v>1565</v>
      </c>
      <c r="C616" s="38">
        <v>81513</v>
      </c>
    </row>
    <row r="617" spans="1:3" x14ac:dyDescent="0.3">
      <c r="A617" s="36" t="s">
        <v>1566</v>
      </c>
      <c r="B617" s="37" t="s">
        <v>1567</v>
      </c>
      <c r="C617" s="38">
        <v>50420</v>
      </c>
    </row>
    <row r="618" spans="1:3" x14ac:dyDescent="0.3">
      <c r="A618" s="36" t="s">
        <v>1568</v>
      </c>
      <c r="B618" s="37" t="s">
        <v>1569</v>
      </c>
      <c r="C618" s="38">
        <v>20168</v>
      </c>
    </row>
    <row r="619" spans="1:3" x14ac:dyDescent="0.3">
      <c r="A619" s="36" t="s">
        <v>1570</v>
      </c>
      <c r="B619" s="37" t="s">
        <v>1571</v>
      </c>
      <c r="C619" s="38">
        <v>42017</v>
      </c>
    </row>
    <row r="620" spans="1:3" x14ac:dyDescent="0.3">
      <c r="A620" s="36" t="s">
        <v>1572</v>
      </c>
      <c r="B620" s="37" t="s">
        <v>1573</v>
      </c>
      <c r="C620" s="38">
        <v>25210</v>
      </c>
    </row>
    <row r="621" spans="1:3" x14ac:dyDescent="0.3">
      <c r="A621" s="36" t="s">
        <v>1574</v>
      </c>
      <c r="B621" s="37" t="s">
        <v>1563</v>
      </c>
      <c r="C621" s="38">
        <v>117647</v>
      </c>
    </row>
    <row r="622" spans="1:3" x14ac:dyDescent="0.3">
      <c r="A622" s="36" t="s">
        <v>1575</v>
      </c>
      <c r="B622" s="37" t="s">
        <v>1576</v>
      </c>
      <c r="C622" s="38">
        <v>126050</v>
      </c>
    </row>
    <row r="623" spans="1:3" x14ac:dyDescent="0.3">
      <c r="A623" s="36" t="s">
        <v>241</v>
      </c>
      <c r="B623" s="37" t="s">
        <v>1576</v>
      </c>
      <c r="C623" s="38">
        <v>126050</v>
      </c>
    </row>
    <row r="624" spans="1:3" x14ac:dyDescent="0.3">
      <c r="A624" s="36" t="s">
        <v>1577</v>
      </c>
      <c r="B624" s="37" t="s">
        <v>1578</v>
      </c>
      <c r="C624" s="38">
        <v>75630</v>
      </c>
    </row>
    <row r="625" spans="1:3" x14ac:dyDescent="0.3">
      <c r="A625" s="36" t="s">
        <v>1579</v>
      </c>
      <c r="B625" s="37" t="s">
        <v>1580</v>
      </c>
      <c r="C625" s="38">
        <v>8000</v>
      </c>
    </row>
    <row r="626" spans="1:3" x14ac:dyDescent="0.3">
      <c r="A626" s="36" t="s">
        <v>1581</v>
      </c>
      <c r="B626" s="37" t="s">
        <v>1295</v>
      </c>
      <c r="C626" s="38">
        <v>17200</v>
      </c>
    </row>
    <row r="627" spans="1:3" x14ac:dyDescent="0.3">
      <c r="A627" s="36" t="s">
        <v>1582</v>
      </c>
      <c r="B627" s="37" t="s">
        <v>1583</v>
      </c>
      <c r="C627" s="38">
        <v>63000</v>
      </c>
    </row>
    <row r="628" spans="1:3" x14ac:dyDescent="0.3">
      <c r="A628" s="36" t="s">
        <v>1584</v>
      </c>
      <c r="B628" s="37" t="s">
        <v>1471</v>
      </c>
      <c r="C628" s="38">
        <v>94000</v>
      </c>
    </row>
    <row r="629" spans="1:3" x14ac:dyDescent="0.3">
      <c r="A629" s="36" t="s">
        <v>1585</v>
      </c>
      <c r="B629" s="37" t="s">
        <v>1586</v>
      </c>
      <c r="C629" s="38">
        <v>15820</v>
      </c>
    </row>
    <row r="630" spans="1:3" x14ac:dyDescent="0.3">
      <c r="A630" s="36" t="s">
        <v>1587</v>
      </c>
      <c r="B630" s="37" t="s">
        <v>1588</v>
      </c>
      <c r="C630" s="38">
        <v>17854</v>
      </c>
    </row>
    <row r="631" spans="1:3" x14ac:dyDescent="0.3">
      <c r="A631" s="36" t="s">
        <v>288</v>
      </c>
      <c r="B631" s="37" t="s">
        <v>388</v>
      </c>
      <c r="C631" s="38">
        <v>9000</v>
      </c>
    </row>
    <row r="632" spans="1:3" x14ac:dyDescent="0.3">
      <c r="A632" s="36" t="s">
        <v>1589</v>
      </c>
      <c r="B632" s="37" t="s">
        <v>1590</v>
      </c>
      <c r="C632" s="38">
        <v>62000</v>
      </c>
    </row>
    <row r="633" spans="1:3" x14ac:dyDescent="0.3">
      <c r="A633" s="36" t="s">
        <v>1591</v>
      </c>
      <c r="B633" s="37" t="s">
        <v>910</v>
      </c>
      <c r="C633" s="38">
        <v>16655</v>
      </c>
    </row>
    <row r="634" spans="1:3" x14ac:dyDescent="0.3">
      <c r="A634" s="36" t="s">
        <v>1592</v>
      </c>
      <c r="B634" s="37" t="s">
        <v>1593</v>
      </c>
      <c r="C634" s="38">
        <v>10924</v>
      </c>
    </row>
    <row r="635" spans="1:3" x14ac:dyDescent="0.3">
      <c r="A635" s="36" t="s">
        <v>1594</v>
      </c>
      <c r="B635" s="37" t="s">
        <v>1595</v>
      </c>
      <c r="C635" s="38">
        <v>6111</v>
      </c>
    </row>
    <row r="636" spans="1:3" x14ac:dyDescent="0.3">
      <c r="A636" s="36" t="s">
        <v>1596</v>
      </c>
      <c r="B636" s="37" t="s">
        <v>1597</v>
      </c>
      <c r="C636" s="38">
        <v>6111</v>
      </c>
    </row>
    <row r="637" spans="1:3" x14ac:dyDescent="0.3">
      <c r="A637" s="36" t="s">
        <v>1596</v>
      </c>
      <c r="B637" s="37" t="s">
        <v>1598</v>
      </c>
      <c r="C637" s="38">
        <v>6111</v>
      </c>
    </row>
    <row r="638" spans="1:3" x14ac:dyDescent="0.3">
      <c r="A638" s="36" t="s">
        <v>1599</v>
      </c>
      <c r="B638" s="37" t="s">
        <v>1598</v>
      </c>
      <c r="C638" s="38">
        <v>6111</v>
      </c>
    </row>
    <row r="639" spans="1:3" x14ac:dyDescent="0.3">
      <c r="A639" s="36" t="s">
        <v>1600</v>
      </c>
      <c r="B639" s="37" t="s">
        <v>1598</v>
      </c>
      <c r="C639" s="38">
        <v>6111</v>
      </c>
    </row>
    <row r="640" spans="1:3" x14ac:dyDescent="0.3">
      <c r="A640" s="36" t="s">
        <v>1601</v>
      </c>
      <c r="B640" s="37" t="s">
        <v>1602</v>
      </c>
      <c r="C640" s="38">
        <v>6588</v>
      </c>
    </row>
    <row r="641" spans="1:3" x14ac:dyDescent="0.3">
      <c r="A641" s="36" t="s">
        <v>1603</v>
      </c>
      <c r="B641" s="37" t="s">
        <v>1604</v>
      </c>
      <c r="C641" s="38">
        <v>8395</v>
      </c>
    </row>
    <row r="642" spans="1:3" x14ac:dyDescent="0.3">
      <c r="A642" s="36" t="s">
        <v>1605</v>
      </c>
      <c r="B642" s="37" t="s">
        <v>1604</v>
      </c>
      <c r="C642" s="38">
        <v>8395</v>
      </c>
    </row>
    <row r="643" spans="1:3" x14ac:dyDescent="0.3">
      <c r="A643" s="36" t="s">
        <v>1606</v>
      </c>
      <c r="B643" s="37" t="s">
        <v>1607</v>
      </c>
      <c r="C643" s="38">
        <v>14941</v>
      </c>
    </row>
    <row r="644" spans="1:3" x14ac:dyDescent="0.3">
      <c r="A644" s="36" t="s">
        <v>1608</v>
      </c>
      <c r="B644" s="37" t="s">
        <v>1609</v>
      </c>
      <c r="C644" s="38">
        <v>42941</v>
      </c>
    </row>
    <row r="645" spans="1:3" x14ac:dyDescent="0.3">
      <c r="A645" s="36" t="s">
        <v>1610</v>
      </c>
      <c r="B645" s="37" t="s">
        <v>1611</v>
      </c>
      <c r="C645" s="38">
        <v>18403</v>
      </c>
    </row>
    <row r="646" spans="1:3" x14ac:dyDescent="0.3">
      <c r="A646" s="36" t="s">
        <v>1612</v>
      </c>
      <c r="B646" s="37" t="s">
        <v>1613</v>
      </c>
      <c r="C646" s="38">
        <v>23109</v>
      </c>
    </row>
    <row r="647" spans="1:3" x14ac:dyDescent="0.3">
      <c r="A647" s="36" t="s">
        <v>1614</v>
      </c>
      <c r="B647" s="37" t="s">
        <v>1613</v>
      </c>
      <c r="C647" s="38">
        <v>23109</v>
      </c>
    </row>
    <row r="648" spans="1:3" x14ac:dyDescent="0.3">
      <c r="A648" s="36" t="s">
        <v>1615</v>
      </c>
      <c r="B648" s="37" t="s">
        <v>333</v>
      </c>
      <c r="C648" s="38">
        <v>7941</v>
      </c>
    </row>
    <row r="649" spans="1:3" x14ac:dyDescent="0.3">
      <c r="A649" s="36" t="s">
        <v>1616</v>
      </c>
      <c r="B649" s="37" t="s">
        <v>1617</v>
      </c>
      <c r="C649" s="38">
        <v>30620</v>
      </c>
    </row>
    <row r="650" spans="1:3" x14ac:dyDescent="0.3">
      <c r="A650" s="42" t="s">
        <v>1618</v>
      </c>
      <c r="B650" s="37" t="s">
        <v>1619</v>
      </c>
      <c r="C650" s="38">
        <v>81512</v>
      </c>
    </row>
    <row r="651" spans="1:3" x14ac:dyDescent="0.3">
      <c r="A651" s="36" t="s">
        <v>1620</v>
      </c>
      <c r="B651" s="37" t="s">
        <v>1621</v>
      </c>
      <c r="C651" s="38">
        <v>110000</v>
      </c>
    </row>
    <row r="652" spans="1:3" x14ac:dyDescent="0.3">
      <c r="A652" s="52" t="s">
        <v>1564</v>
      </c>
      <c r="B652" s="37" t="s">
        <v>1565</v>
      </c>
      <c r="C652" s="38">
        <v>81512</v>
      </c>
    </row>
    <row r="653" spans="1:3" x14ac:dyDescent="0.3">
      <c r="A653" s="36" t="s">
        <v>1622</v>
      </c>
      <c r="B653" s="37" t="s">
        <v>356</v>
      </c>
      <c r="C653" s="38">
        <v>50000</v>
      </c>
    </row>
    <row r="654" spans="1:3" x14ac:dyDescent="0.3">
      <c r="A654" s="36" t="s">
        <v>1623</v>
      </c>
      <c r="B654" s="37" t="s">
        <v>1624</v>
      </c>
      <c r="C654" s="38">
        <v>148476</v>
      </c>
    </row>
    <row r="655" spans="1:3" x14ac:dyDescent="0.3">
      <c r="A655" s="36" t="s">
        <v>1625</v>
      </c>
      <c r="B655" s="37" t="s">
        <v>1626</v>
      </c>
      <c r="C655" s="38">
        <v>100000</v>
      </c>
    </row>
    <row r="656" spans="1:3" x14ac:dyDescent="0.3">
      <c r="A656" s="52" t="s">
        <v>1627</v>
      </c>
      <c r="B656" s="37" t="s">
        <v>80</v>
      </c>
      <c r="C656" s="38">
        <v>1000</v>
      </c>
    </row>
    <row r="657" spans="1:9" x14ac:dyDescent="0.3">
      <c r="A657" s="52" t="s">
        <v>83</v>
      </c>
      <c r="B657" s="37" t="s">
        <v>84</v>
      </c>
      <c r="C657" s="37">
        <v>100000</v>
      </c>
    </row>
    <row r="658" spans="1:9" x14ac:dyDescent="0.3">
      <c r="A658" s="70" t="s">
        <v>104</v>
      </c>
      <c r="B658" s="37" t="s">
        <v>105</v>
      </c>
      <c r="C658" s="37">
        <v>38900</v>
      </c>
    </row>
    <row r="659" spans="1:9" x14ac:dyDescent="0.3">
      <c r="A659" s="52" t="s">
        <v>161</v>
      </c>
      <c r="B659" s="37" t="s">
        <v>107</v>
      </c>
      <c r="C659" s="37">
        <v>16807</v>
      </c>
    </row>
    <row r="660" spans="1:9" x14ac:dyDescent="0.3">
      <c r="A660" s="52" t="s">
        <v>110</v>
      </c>
      <c r="B660" s="37" t="s">
        <v>111</v>
      </c>
      <c r="C660" s="37">
        <v>57953</v>
      </c>
    </row>
    <row r="661" spans="1:9" x14ac:dyDescent="0.3">
      <c r="A661" s="52" t="s">
        <v>206</v>
      </c>
      <c r="B661" s="40" t="s">
        <v>114</v>
      </c>
      <c r="C661" s="37">
        <v>68000</v>
      </c>
    </row>
    <row r="662" spans="1:9" x14ac:dyDescent="0.3">
      <c r="A662" s="52" t="s">
        <v>116</v>
      </c>
      <c r="B662" s="37" t="s">
        <v>117</v>
      </c>
      <c r="C662" s="37">
        <v>40435</v>
      </c>
    </row>
    <row r="663" spans="1:9" x14ac:dyDescent="0.3">
      <c r="A663" s="52" t="s">
        <v>124</v>
      </c>
      <c r="B663" s="37" t="s">
        <v>125</v>
      </c>
      <c r="C663" s="37">
        <v>8421</v>
      </c>
    </row>
    <row r="664" spans="1:9" x14ac:dyDescent="0.3">
      <c r="A664" s="52" t="s">
        <v>1628</v>
      </c>
      <c r="B664" s="37" t="s">
        <v>131</v>
      </c>
      <c r="C664" s="37">
        <v>68000</v>
      </c>
    </row>
    <row r="665" spans="1:9" x14ac:dyDescent="0.3">
      <c r="A665" s="52" t="s">
        <v>136</v>
      </c>
      <c r="B665" s="37" t="s">
        <v>137</v>
      </c>
      <c r="C665" s="37">
        <v>27000</v>
      </c>
    </row>
    <row r="666" spans="1:9" x14ac:dyDescent="0.3">
      <c r="A666" s="52" t="s">
        <v>145</v>
      </c>
      <c r="B666" s="37" t="s">
        <v>146</v>
      </c>
      <c r="C666" s="37">
        <v>4340</v>
      </c>
    </row>
    <row r="667" spans="1:9" x14ac:dyDescent="0.3">
      <c r="A667" s="52" t="s">
        <v>154</v>
      </c>
      <c r="B667" s="37" t="s">
        <v>155</v>
      </c>
      <c r="C667" s="37">
        <v>14251</v>
      </c>
    </row>
    <row r="668" spans="1:9" x14ac:dyDescent="0.3">
      <c r="A668" s="52" t="s">
        <v>174</v>
      </c>
      <c r="B668" s="37" t="s">
        <v>175</v>
      </c>
      <c r="C668" s="37">
        <v>11529</v>
      </c>
    </row>
    <row r="669" spans="1:9" x14ac:dyDescent="0.3">
      <c r="A669" s="52" t="s">
        <v>177</v>
      </c>
      <c r="B669" s="37" t="s">
        <v>178</v>
      </c>
      <c r="C669" s="37">
        <v>19501</v>
      </c>
    </row>
    <row r="670" spans="1:9" s="66" customFormat="1" x14ac:dyDescent="0.3">
      <c r="A670" s="52" t="s">
        <v>181</v>
      </c>
      <c r="B670" s="37" t="s">
        <v>182</v>
      </c>
      <c r="C670" s="37">
        <v>14653</v>
      </c>
      <c r="D670" s="35"/>
      <c r="E670" s="35"/>
      <c r="F670" s="35"/>
      <c r="G670" s="35"/>
      <c r="H670" s="35"/>
      <c r="I670" s="1"/>
    </row>
    <row r="671" spans="1:9" x14ac:dyDescent="0.3">
      <c r="A671" s="52" t="s">
        <v>188</v>
      </c>
      <c r="B671" s="37" t="s">
        <v>189</v>
      </c>
      <c r="C671" s="37">
        <v>4340</v>
      </c>
    </row>
    <row r="672" spans="1:9" x14ac:dyDescent="0.3">
      <c r="A672" s="64" t="s">
        <v>193</v>
      </c>
      <c r="B672" s="65" t="s">
        <v>194</v>
      </c>
      <c r="C672" s="65">
        <v>44600</v>
      </c>
      <c r="D672" s="66"/>
      <c r="E672" s="66"/>
      <c r="F672" s="66"/>
      <c r="G672" s="66"/>
      <c r="H672" s="66"/>
      <c r="I672" s="58"/>
    </row>
    <row r="673" spans="1:9" x14ac:dyDescent="0.3">
      <c r="A673" s="75">
        <v>677884908824</v>
      </c>
      <c r="B673" s="73" t="s">
        <v>194</v>
      </c>
      <c r="C673" s="73">
        <v>44600</v>
      </c>
      <c r="I673" s="6"/>
    </row>
    <row r="674" spans="1:9" x14ac:dyDescent="0.3">
      <c r="A674" s="52" t="s">
        <v>199</v>
      </c>
      <c r="B674" s="37" t="s">
        <v>200</v>
      </c>
      <c r="C674" s="37">
        <v>12000</v>
      </c>
    </row>
    <row r="675" spans="1:9" x14ac:dyDescent="0.3">
      <c r="A675" s="52" t="s">
        <v>202</v>
      </c>
      <c r="B675" s="37" t="s">
        <v>203</v>
      </c>
      <c r="C675" s="37">
        <v>1000</v>
      </c>
    </row>
    <row r="676" spans="1:9" x14ac:dyDescent="0.3">
      <c r="A676" s="52" t="s">
        <v>210</v>
      </c>
      <c r="B676" s="37" t="s">
        <v>211</v>
      </c>
      <c r="C676" s="37">
        <v>36809</v>
      </c>
    </row>
    <row r="677" spans="1:9" x14ac:dyDescent="0.3">
      <c r="A677" s="52" t="s">
        <v>217</v>
      </c>
      <c r="B677" s="37" t="s">
        <v>218</v>
      </c>
      <c r="C677" s="37">
        <v>14853</v>
      </c>
    </row>
    <row r="678" spans="1:9" x14ac:dyDescent="0.3">
      <c r="A678" s="70" t="s">
        <v>220</v>
      </c>
      <c r="B678" s="37" t="s">
        <v>221</v>
      </c>
      <c r="C678" s="37">
        <v>74000</v>
      </c>
    </row>
    <row r="679" spans="1:9" x14ac:dyDescent="0.3">
      <c r="A679" s="52" t="s">
        <v>1629</v>
      </c>
      <c r="B679" s="37" t="s">
        <v>245</v>
      </c>
      <c r="C679" s="38">
        <v>7227</v>
      </c>
    </row>
    <row r="680" spans="1:9" x14ac:dyDescent="0.3">
      <c r="A680" s="52" t="s">
        <v>247</v>
      </c>
      <c r="B680" s="37" t="s">
        <v>248</v>
      </c>
      <c r="C680" s="37">
        <v>6933</v>
      </c>
    </row>
    <row r="681" spans="1:9" x14ac:dyDescent="0.3">
      <c r="A681" s="52" t="s">
        <v>251</v>
      </c>
      <c r="B681" s="37" t="s">
        <v>252</v>
      </c>
      <c r="C681" s="37">
        <v>12900</v>
      </c>
    </row>
    <row r="682" spans="1:9" s="63" customFormat="1" x14ac:dyDescent="0.3">
      <c r="A682" s="52" t="s">
        <v>256</v>
      </c>
      <c r="B682" s="37" t="s">
        <v>257</v>
      </c>
      <c r="C682" s="37">
        <v>102833</v>
      </c>
      <c r="D682" s="35"/>
      <c r="E682" s="35"/>
      <c r="F682" s="35"/>
      <c r="G682" s="35"/>
      <c r="H682" s="35"/>
      <c r="I682" s="1"/>
    </row>
    <row r="683" spans="1:9" x14ac:dyDescent="0.3">
      <c r="A683" s="52" t="s">
        <v>259</v>
      </c>
      <c r="B683" s="37" t="s">
        <v>260</v>
      </c>
      <c r="C683" s="37">
        <v>117455</v>
      </c>
    </row>
    <row r="684" spans="1:9" x14ac:dyDescent="0.3">
      <c r="A684" s="67">
        <v>800010070075</v>
      </c>
      <c r="B684" s="61" t="s">
        <v>272</v>
      </c>
      <c r="C684" s="61">
        <v>55709</v>
      </c>
      <c r="D684" s="63"/>
      <c r="E684" s="63"/>
      <c r="F684" s="63"/>
      <c r="G684" s="63"/>
      <c r="H684" s="63"/>
      <c r="I684" s="59"/>
    </row>
    <row r="685" spans="1:9" x14ac:dyDescent="0.3">
      <c r="A685" s="52">
        <v>800010100099</v>
      </c>
      <c r="B685" s="37" t="s">
        <v>275</v>
      </c>
      <c r="C685" s="37">
        <v>155839</v>
      </c>
    </row>
    <row r="686" spans="1:9" x14ac:dyDescent="0.3">
      <c r="A686" s="52" t="s">
        <v>1630</v>
      </c>
      <c r="B686" s="37" t="s">
        <v>298</v>
      </c>
      <c r="C686" s="37">
        <v>62900</v>
      </c>
    </row>
    <row r="687" spans="1:9" x14ac:dyDescent="0.3">
      <c r="A687" s="52" t="s">
        <v>305</v>
      </c>
      <c r="B687" s="37" t="s">
        <v>306</v>
      </c>
      <c r="C687" s="37">
        <v>9269</v>
      </c>
    </row>
    <row r="688" spans="1:9" x14ac:dyDescent="0.3">
      <c r="A688" s="70" t="s">
        <v>308</v>
      </c>
      <c r="B688" s="37" t="s">
        <v>309</v>
      </c>
      <c r="C688" s="37">
        <v>50000</v>
      </c>
    </row>
    <row r="689" spans="1:9" x14ac:dyDescent="0.3">
      <c r="A689" s="70">
        <v>8000010070073</v>
      </c>
      <c r="B689" s="41" t="s">
        <v>1631</v>
      </c>
      <c r="C689" s="37">
        <v>79769</v>
      </c>
    </row>
    <row r="690" spans="1:9" x14ac:dyDescent="0.3">
      <c r="B690" s="37" t="s">
        <v>479</v>
      </c>
      <c r="C690" s="37">
        <v>70372</v>
      </c>
    </row>
    <row r="691" spans="1:9" s="68" customFormat="1" x14ac:dyDescent="0.3">
      <c r="A691" s="36"/>
      <c r="B691" s="37" t="s">
        <v>481</v>
      </c>
      <c r="C691" s="37">
        <v>78651</v>
      </c>
      <c r="D691" s="35"/>
      <c r="E691" s="35"/>
      <c r="F691" s="35"/>
      <c r="G691" s="35"/>
      <c r="H691" s="35"/>
      <c r="I691" s="1"/>
    </row>
    <row r="692" spans="1:9" x14ac:dyDescent="0.3">
      <c r="A692" s="36"/>
      <c r="B692" s="37" t="s">
        <v>499</v>
      </c>
      <c r="C692" s="37">
        <v>64792</v>
      </c>
    </row>
    <row r="693" spans="1:9" x14ac:dyDescent="0.3">
      <c r="A693" s="52"/>
      <c r="B693" s="37" t="s">
        <v>1631</v>
      </c>
      <c r="C693" s="44">
        <v>2350</v>
      </c>
    </row>
    <row r="694" spans="1:9" x14ac:dyDescent="0.3">
      <c r="A694" s="53">
        <v>2865933402310</v>
      </c>
      <c r="B694" s="37" t="s">
        <v>1632</v>
      </c>
      <c r="C694" s="37">
        <v>19501</v>
      </c>
    </row>
    <row r="695" spans="1:9" s="68" customFormat="1" x14ac:dyDescent="0.3">
      <c r="A695" s="53">
        <v>1560206953975</v>
      </c>
      <c r="B695" s="37" t="s">
        <v>1633</v>
      </c>
      <c r="C695" s="44">
        <v>37000</v>
      </c>
      <c r="D695" s="35"/>
      <c r="E695" s="35"/>
      <c r="F695" s="35"/>
      <c r="G695" s="35"/>
      <c r="H695" s="35"/>
      <c r="I695" s="1"/>
    </row>
    <row r="696" spans="1:9" x14ac:dyDescent="0.3">
      <c r="A696" s="52">
        <v>8000010070072</v>
      </c>
      <c r="B696" s="37" t="s">
        <v>486</v>
      </c>
      <c r="C696" s="44">
        <v>40435</v>
      </c>
    </row>
    <row r="697" spans="1:9" x14ac:dyDescent="0.3">
      <c r="A697" s="53">
        <v>800010130243</v>
      </c>
      <c r="B697" s="37" t="s">
        <v>1634</v>
      </c>
      <c r="C697" s="44">
        <v>66754</v>
      </c>
    </row>
    <row r="698" spans="1:9" x14ac:dyDescent="0.3">
      <c r="A698" s="53">
        <v>800010130244</v>
      </c>
      <c r="B698" s="37" t="s">
        <v>1635</v>
      </c>
      <c r="C698" s="43">
        <v>89370</v>
      </c>
    </row>
    <row r="699" spans="1:9" x14ac:dyDescent="0.3">
      <c r="A699" s="53">
        <v>800010070072</v>
      </c>
      <c r="B699" s="37" t="s">
        <v>486</v>
      </c>
      <c r="C699" s="44">
        <v>40435</v>
      </c>
    </row>
    <row r="700" spans="1:9" x14ac:dyDescent="0.3">
      <c r="A700" s="54">
        <v>8000010070041</v>
      </c>
      <c r="B700" s="37" t="s">
        <v>1636</v>
      </c>
      <c r="C700" s="44">
        <v>39828</v>
      </c>
    </row>
    <row r="701" spans="1:9" x14ac:dyDescent="0.3">
      <c r="A701" s="53"/>
      <c r="B701" s="37" t="s">
        <v>1637</v>
      </c>
      <c r="C701" s="37">
        <v>10000</v>
      </c>
    </row>
    <row r="702" spans="1:9" x14ac:dyDescent="0.3">
      <c r="A702" s="53"/>
      <c r="B702" s="37" t="s">
        <v>1638</v>
      </c>
      <c r="C702" s="44">
        <v>10000</v>
      </c>
    </row>
    <row r="703" spans="1:9" x14ac:dyDescent="0.3">
      <c r="A703" s="55" t="s">
        <v>330</v>
      </c>
      <c r="B703" s="30" t="s">
        <v>331</v>
      </c>
      <c r="C703" s="30">
        <v>74000</v>
      </c>
    </row>
    <row r="704" spans="1:9" x14ac:dyDescent="0.3">
      <c r="A704" s="55" t="s">
        <v>343</v>
      </c>
      <c r="B704" s="30" t="s">
        <v>344</v>
      </c>
      <c r="C704" s="38"/>
    </row>
    <row r="705" spans="1:3" x14ac:dyDescent="0.3">
      <c r="A705" s="36"/>
      <c r="B705" s="45" t="s">
        <v>458</v>
      </c>
      <c r="C705" s="38">
        <v>50000</v>
      </c>
    </row>
    <row r="706" spans="1:3" x14ac:dyDescent="0.3">
      <c r="A706" s="56" t="s">
        <v>398</v>
      </c>
      <c r="B706" s="46" t="s">
        <v>399</v>
      </c>
      <c r="C706" s="38">
        <v>57225</v>
      </c>
    </row>
    <row r="707" spans="1:3" x14ac:dyDescent="0.3">
      <c r="A707" s="57">
        <v>8000010130027</v>
      </c>
      <c r="B707" s="37" t="s">
        <v>1639</v>
      </c>
      <c r="C707" s="38">
        <v>16756</v>
      </c>
    </row>
    <row r="708" spans="1:3" x14ac:dyDescent="0.3">
      <c r="A708" s="36"/>
      <c r="B708" s="30" t="s">
        <v>45</v>
      </c>
      <c r="C708" s="38">
        <v>84189</v>
      </c>
    </row>
    <row r="709" spans="1:3" x14ac:dyDescent="0.3">
      <c r="A709" s="36"/>
      <c r="B709" s="30" t="s">
        <v>33</v>
      </c>
      <c r="C709" s="38"/>
    </row>
  </sheetData>
  <autoFilter ref="A1:J709" xr:uid="{0D5682F6-1DAC-452D-A8DB-F16C951DC0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A3E7-1FFC-4C9E-A5B9-C34BDF6A8B16}">
  <dimension ref="A1:AB284"/>
  <sheetViews>
    <sheetView tabSelected="1" topLeftCell="A31" workbookViewId="0">
      <selection activeCell="W2" sqref="W2:W284"/>
    </sheetView>
  </sheetViews>
  <sheetFormatPr baseColWidth="10" defaultRowHeight="14.4" x14ac:dyDescent="0.3"/>
  <cols>
    <col min="2" max="2" width="25.6640625" bestFit="1" customWidth="1"/>
    <col min="4" max="4" width="30.21875" style="47" customWidth="1"/>
    <col min="5" max="5" width="57.6640625" bestFit="1" customWidth="1"/>
    <col min="6" max="6" width="22.5546875" bestFit="1" customWidth="1"/>
    <col min="11" max="11" width="17.109375" bestFit="1" customWidth="1"/>
    <col min="14" max="14" width="17.77734375" bestFit="1" customWidth="1"/>
    <col min="17" max="17" width="17.6640625" bestFit="1" customWidth="1"/>
    <col min="18" max="18" width="17.33203125" bestFit="1" customWidth="1"/>
    <col min="19" max="19" width="17" bestFit="1" customWidth="1"/>
    <col min="20" max="20" width="14.33203125" bestFit="1" customWidth="1"/>
    <col min="21" max="21" width="11.5546875" style="1"/>
    <col min="24" max="24" width="13.109375" bestFit="1" customWidth="1"/>
    <col min="25" max="25" width="15" bestFit="1" customWidth="1"/>
    <col min="26" max="26" width="11.109375" bestFit="1" customWidth="1"/>
    <col min="28" max="28" width="13.33203125" bestFit="1" customWidth="1"/>
  </cols>
  <sheetData>
    <row r="1" spans="1:28" x14ac:dyDescent="0.3">
      <c r="A1" t="s">
        <v>47</v>
      </c>
      <c r="B1" t="s">
        <v>48</v>
      </c>
      <c r="C1" t="s">
        <v>49</v>
      </c>
      <c r="D1" s="47" t="s">
        <v>50</v>
      </c>
      <c r="E1" t="s">
        <v>51</v>
      </c>
      <c r="F1" s="7" t="s">
        <v>52</v>
      </c>
      <c r="G1" s="7" t="s">
        <v>53</v>
      </c>
      <c r="H1" s="7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s="8" t="s">
        <v>61</v>
      </c>
      <c r="P1" s="8" t="s">
        <v>62</v>
      </c>
      <c r="Q1" t="s">
        <v>63</v>
      </c>
      <c r="R1" t="s">
        <v>64</v>
      </c>
      <c r="S1" s="8" t="s">
        <v>65</v>
      </c>
      <c r="T1" s="8" t="s">
        <v>66</v>
      </c>
      <c r="U1" s="1" t="s">
        <v>67</v>
      </c>
      <c r="V1" s="8" t="s">
        <v>68</v>
      </c>
      <c r="W1" s="8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</row>
    <row r="2" spans="1:28" s="5" customFormat="1" x14ac:dyDescent="0.3">
      <c r="A2" s="5" t="s">
        <v>0</v>
      </c>
      <c r="B2" s="5" t="s">
        <v>1</v>
      </c>
      <c r="C2" s="5">
        <v>7</v>
      </c>
      <c r="D2" s="48">
        <v>8000010100007</v>
      </c>
      <c r="E2" s="5" t="s">
        <v>2</v>
      </c>
      <c r="F2" s="5">
        <v>89250</v>
      </c>
      <c r="G2" s="5">
        <v>2</v>
      </c>
      <c r="I2" s="6">
        <f>(F2*G2)-H2</f>
        <v>178500</v>
      </c>
      <c r="J2" s="5">
        <v>49456</v>
      </c>
      <c r="K2" s="5" t="s">
        <v>3</v>
      </c>
      <c r="M2" s="6">
        <f>(I2+J2-L2)</f>
        <v>227956</v>
      </c>
      <c r="N2" s="6">
        <f t="shared" ref="N2:N30" si="0">(F2/1.19)</f>
        <v>75000</v>
      </c>
      <c r="O2" s="6"/>
      <c r="P2" s="6">
        <f>(N2*G2)</f>
        <v>150000</v>
      </c>
      <c r="Q2" s="6">
        <f>(N2*G2)-L2</f>
        <v>150000</v>
      </c>
      <c r="R2" s="6">
        <f t="shared" ref="R2:R31" si="1">(N2-L2)</f>
        <v>75000</v>
      </c>
      <c r="S2" s="5">
        <v>53000</v>
      </c>
      <c r="T2" s="5">
        <f t="shared" ref="T2:T30" si="2">(S2*G2)</f>
        <v>106000</v>
      </c>
      <c r="U2" s="6">
        <f t="shared" ref="U2:U65" si="3">(Q2-T2)</f>
        <v>44000</v>
      </c>
      <c r="V2" s="6">
        <f>(U2/T2)*100</f>
        <v>41.509433962264154</v>
      </c>
      <c r="W2" s="71">
        <f t="shared" ref="W2:W33" si="4">(AA2/Z2)*I2</f>
        <v>33137.574454371432</v>
      </c>
      <c r="X2" s="71">
        <f>(U2-W2)</f>
        <v>10862.425545628568</v>
      </c>
      <c r="Y2" s="72">
        <f>(X2/T2)*100</f>
        <v>10.247571269460913</v>
      </c>
      <c r="Z2" s="5">
        <v>27241013</v>
      </c>
      <c r="AA2" s="25">
        <v>5057149</v>
      </c>
    </row>
    <row r="3" spans="1:28" s="5" customFormat="1" x14ac:dyDescent="0.3">
      <c r="A3" s="5" t="s">
        <v>0</v>
      </c>
      <c r="B3" s="5" t="s">
        <v>4</v>
      </c>
      <c r="C3" s="5">
        <v>8</v>
      </c>
      <c r="D3" s="48">
        <v>6797884908824</v>
      </c>
      <c r="E3" s="5" t="s">
        <v>5</v>
      </c>
      <c r="F3" s="5">
        <v>110000</v>
      </c>
      <c r="G3" s="5">
        <v>1</v>
      </c>
      <c r="I3" s="6">
        <f t="shared" ref="I3:I30" si="5">(F3*G3)-H3</f>
        <v>110000</v>
      </c>
      <c r="J3" s="5">
        <v>71839</v>
      </c>
      <c r="K3" s="5" t="s">
        <v>6</v>
      </c>
      <c r="M3" s="6">
        <f t="shared" ref="M3:M30" si="6">(I3+J3-L3)</f>
        <v>181839</v>
      </c>
      <c r="N3" s="6">
        <f t="shared" si="0"/>
        <v>92436.97478991597</v>
      </c>
      <c r="O3" s="6"/>
      <c r="P3" s="6">
        <f t="shared" ref="P3:P30" si="7">(N3*G3)</f>
        <v>92436.97478991597</v>
      </c>
      <c r="Q3" s="6">
        <f t="shared" ref="Q3:Q30" si="8">(N3*G3)-L3</f>
        <v>92436.97478991597</v>
      </c>
      <c r="R3" s="6">
        <f t="shared" si="1"/>
        <v>92436.97478991597</v>
      </c>
      <c r="S3" s="5">
        <v>44600</v>
      </c>
      <c r="T3" s="5">
        <f t="shared" si="2"/>
        <v>44600</v>
      </c>
      <c r="U3" s="6">
        <f t="shared" si="3"/>
        <v>47836.97478991597</v>
      </c>
      <c r="V3" s="6">
        <f t="shared" ref="V3:V66" si="9">(U3/T3)*100</f>
        <v>107.25779100878022</v>
      </c>
      <c r="W3" s="71">
        <f t="shared" si="4"/>
        <v>20420.914229584636</v>
      </c>
      <c r="X3" s="71">
        <f t="shared" ref="X3:X66" si="10">(U3-W3)</f>
        <v>27416.060560331334</v>
      </c>
      <c r="Y3" s="72">
        <f t="shared" ref="Y3:Y66" si="11">(X3/T3)*100</f>
        <v>61.470987803433488</v>
      </c>
      <c r="Z3" s="5">
        <v>27241013</v>
      </c>
      <c r="AA3" s="25">
        <v>5057149</v>
      </c>
    </row>
    <row r="4" spans="1:28" s="5" customFormat="1" x14ac:dyDescent="0.3">
      <c r="A4" s="5" t="s">
        <v>0</v>
      </c>
      <c r="B4" s="5" t="s">
        <v>7</v>
      </c>
      <c r="C4" s="5">
        <v>12</v>
      </c>
      <c r="D4" s="48"/>
      <c r="E4" s="5" t="s">
        <v>8</v>
      </c>
      <c r="F4" s="5">
        <v>250000</v>
      </c>
      <c r="G4" s="5">
        <v>1</v>
      </c>
      <c r="I4" s="6">
        <f t="shared" si="5"/>
        <v>250000</v>
      </c>
      <c r="J4" s="5">
        <v>45243</v>
      </c>
      <c r="K4" s="5" t="s">
        <v>9</v>
      </c>
      <c r="M4" s="6">
        <f t="shared" si="6"/>
        <v>295243</v>
      </c>
      <c r="N4" s="6">
        <f t="shared" si="0"/>
        <v>210084.03361344538</v>
      </c>
      <c r="O4" s="6"/>
      <c r="P4" s="6">
        <f t="shared" si="7"/>
        <v>210084.03361344538</v>
      </c>
      <c r="Q4" s="6">
        <f t="shared" si="8"/>
        <v>210084.03361344538</v>
      </c>
      <c r="R4" s="6">
        <f t="shared" si="1"/>
        <v>210084.03361344538</v>
      </c>
      <c r="S4" s="6">
        <v>136554.62184873951</v>
      </c>
      <c r="T4" s="6">
        <f t="shared" si="2"/>
        <v>136554.62184873951</v>
      </c>
      <c r="U4" s="6">
        <f t="shared" si="3"/>
        <v>73529.411764705874</v>
      </c>
      <c r="V4" s="6">
        <f t="shared" si="9"/>
        <v>53.846153846153832</v>
      </c>
      <c r="W4" s="71">
        <f t="shared" si="4"/>
        <v>46411.168703601441</v>
      </c>
      <c r="X4" s="71">
        <f t="shared" si="10"/>
        <v>27118.243061104433</v>
      </c>
      <c r="Y4" s="72">
        <f t="shared" si="11"/>
        <v>19.858897995516475</v>
      </c>
      <c r="Z4" s="5">
        <v>27241013</v>
      </c>
      <c r="AA4" s="25">
        <v>5057149</v>
      </c>
    </row>
    <row r="5" spans="1:28" s="5" customFormat="1" x14ac:dyDescent="0.3">
      <c r="A5" s="5" t="s">
        <v>0</v>
      </c>
      <c r="B5" s="5" t="s">
        <v>10</v>
      </c>
      <c r="C5" s="5">
        <v>12</v>
      </c>
      <c r="D5" s="48">
        <v>8000010100007</v>
      </c>
      <c r="E5" s="5" t="s">
        <v>2</v>
      </c>
      <c r="F5" s="5">
        <v>89250</v>
      </c>
      <c r="G5" s="5">
        <v>1</v>
      </c>
      <c r="I5" s="6">
        <f t="shared" si="5"/>
        <v>89250</v>
      </c>
      <c r="J5" s="5">
        <v>43611</v>
      </c>
      <c r="K5" s="5" t="s">
        <v>9</v>
      </c>
      <c r="M5" s="6">
        <f t="shared" si="6"/>
        <v>132861</v>
      </c>
      <c r="N5" s="6">
        <f t="shared" si="0"/>
        <v>75000</v>
      </c>
      <c r="O5" s="6"/>
      <c r="P5" s="6">
        <f t="shared" si="7"/>
        <v>75000</v>
      </c>
      <c r="Q5" s="6">
        <f t="shared" si="8"/>
        <v>75000</v>
      </c>
      <c r="R5" s="6">
        <f t="shared" si="1"/>
        <v>75000</v>
      </c>
      <c r="S5" s="5">
        <v>53000</v>
      </c>
      <c r="T5" s="5">
        <f t="shared" si="2"/>
        <v>53000</v>
      </c>
      <c r="U5" s="6">
        <f t="shared" si="3"/>
        <v>22000</v>
      </c>
      <c r="V5" s="6">
        <f t="shared" si="9"/>
        <v>41.509433962264154</v>
      </c>
      <c r="W5" s="71">
        <f t="shared" si="4"/>
        <v>16568.787227185716</v>
      </c>
      <c r="X5" s="71">
        <f t="shared" si="10"/>
        <v>5431.2127728142841</v>
      </c>
      <c r="Y5" s="72">
        <f t="shared" si="11"/>
        <v>10.247571269460913</v>
      </c>
      <c r="Z5" s="5">
        <v>27241013</v>
      </c>
      <c r="AA5" s="25">
        <v>5057149</v>
      </c>
    </row>
    <row r="6" spans="1:28" s="5" customFormat="1" x14ac:dyDescent="0.3">
      <c r="A6" s="5" t="s">
        <v>0</v>
      </c>
      <c r="B6" s="5" t="s">
        <v>11</v>
      </c>
      <c r="C6" s="5">
        <v>12</v>
      </c>
      <c r="D6" s="48">
        <v>800010070068</v>
      </c>
      <c r="E6" s="5" t="s">
        <v>12</v>
      </c>
      <c r="F6" s="5">
        <v>78990</v>
      </c>
      <c r="G6" s="5">
        <v>2</v>
      </c>
      <c r="I6" s="6">
        <f t="shared" si="5"/>
        <v>157980</v>
      </c>
      <c r="J6" s="5">
        <v>54019</v>
      </c>
      <c r="K6" s="5" t="s">
        <v>13</v>
      </c>
      <c r="M6" s="6">
        <f t="shared" si="6"/>
        <v>211999</v>
      </c>
      <c r="N6" s="6">
        <f t="shared" si="0"/>
        <v>66378.151260504208</v>
      </c>
      <c r="O6" s="6"/>
      <c r="P6" s="6">
        <f t="shared" si="7"/>
        <v>132756.30252100842</v>
      </c>
      <c r="Q6" s="6">
        <f t="shared" si="8"/>
        <v>132756.30252100842</v>
      </c>
      <c r="R6" s="6">
        <f t="shared" si="1"/>
        <v>66378.151260504208</v>
      </c>
      <c r="S6" s="5">
        <v>49000</v>
      </c>
      <c r="T6" s="5">
        <f t="shared" si="2"/>
        <v>98000</v>
      </c>
      <c r="U6" s="6">
        <f t="shared" si="3"/>
        <v>34756.302521008416</v>
      </c>
      <c r="V6" s="6">
        <f t="shared" si="9"/>
        <v>35.465614817355529</v>
      </c>
      <c r="W6" s="71">
        <f t="shared" si="4"/>
        <v>29328.145727179824</v>
      </c>
      <c r="X6" s="71">
        <f t="shared" si="10"/>
        <v>5428.1567938285916</v>
      </c>
      <c r="Y6" s="72">
        <f t="shared" si="11"/>
        <v>5.5389355039067265</v>
      </c>
      <c r="Z6" s="5">
        <v>27241013</v>
      </c>
      <c r="AA6" s="25">
        <v>5057149</v>
      </c>
    </row>
    <row r="7" spans="1:28" s="5" customFormat="1" x14ac:dyDescent="0.3">
      <c r="A7" s="5" t="s">
        <v>0</v>
      </c>
      <c r="B7" s="5" t="s">
        <v>14</v>
      </c>
      <c r="C7" s="5">
        <v>12</v>
      </c>
      <c r="D7" s="48">
        <v>800010070075</v>
      </c>
      <c r="E7" s="5" t="s">
        <v>15</v>
      </c>
      <c r="F7" s="5">
        <v>95990</v>
      </c>
      <c r="G7" s="5">
        <v>2</v>
      </c>
      <c r="H7" s="6">
        <v>11696.909556923465</v>
      </c>
      <c r="I7" s="6">
        <f>(F7*G7)-H7</f>
        <v>180283.09044307654</v>
      </c>
      <c r="J7" s="5">
        <v>0</v>
      </c>
      <c r="M7" s="6">
        <f t="shared" si="6"/>
        <v>180283.09044307654</v>
      </c>
      <c r="N7" s="6">
        <f t="shared" si="0"/>
        <v>80663.865546218498</v>
      </c>
      <c r="O7" s="6"/>
      <c r="P7" s="6">
        <f t="shared" si="7"/>
        <v>161327.731092437</v>
      </c>
      <c r="Q7" s="6">
        <f t="shared" si="8"/>
        <v>161327.731092437</v>
      </c>
      <c r="R7" s="6">
        <f t="shared" si="1"/>
        <v>80663.865546218498</v>
      </c>
      <c r="S7" s="5">
        <v>55709</v>
      </c>
      <c r="T7" s="5">
        <f t="shared" si="2"/>
        <v>111418</v>
      </c>
      <c r="U7" s="6">
        <f t="shared" si="3"/>
        <v>49909.731092436996</v>
      </c>
      <c r="V7" s="6">
        <f t="shared" si="9"/>
        <v>44.795034099011829</v>
      </c>
      <c r="W7" s="71">
        <f t="shared" si="4"/>
        <v>33468.595699841047</v>
      </c>
      <c r="X7" s="71">
        <f t="shared" si="10"/>
        <v>16441.135392595948</v>
      </c>
      <c r="Y7" s="72">
        <f t="shared" si="11"/>
        <v>14.75626504927027</v>
      </c>
      <c r="Z7" s="5">
        <v>27241013</v>
      </c>
      <c r="AA7" s="25">
        <v>5057149</v>
      </c>
    </row>
    <row r="8" spans="1:28" s="5" customFormat="1" x14ac:dyDescent="0.3">
      <c r="A8" s="5" t="s">
        <v>0</v>
      </c>
      <c r="B8" s="5" t="s">
        <v>14</v>
      </c>
      <c r="C8" s="5">
        <v>12</v>
      </c>
      <c r="D8" s="48"/>
      <c r="E8" s="5" t="s">
        <v>16</v>
      </c>
      <c r="F8" s="5">
        <v>270000</v>
      </c>
      <c r="G8" s="5">
        <v>2</v>
      </c>
      <c r="H8" s="6">
        <v>32900.985314817539</v>
      </c>
      <c r="I8" s="6">
        <f t="shared" si="5"/>
        <v>507099.01468518248</v>
      </c>
      <c r="J8" s="5">
        <v>0</v>
      </c>
      <c r="M8" s="6">
        <f t="shared" si="6"/>
        <v>507099.01468518248</v>
      </c>
      <c r="N8" s="6">
        <f t="shared" si="0"/>
        <v>226890.75630252101</v>
      </c>
      <c r="O8" s="6"/>
      <c r="P8" s="6">
        <f t="shared" si="7"/>
        <v>453781.51260504202</v>
      </c>
      <c r="Q8" s="6">
        <f t="shared" si="8"/>
        <v>453781.51260504202</v>
      </c>
      <c r="R8" s="6">
        <f t="shared" si="1"/>
        <v>226890.75630252101</v>
      </c>
      <c r="S8" s="5">
        <f>(0.65*F8)</f>
        <v>175500</v>
      </c>
      <c r="T8" s="5">
        <f t="shared" si="2"/>
        <v>351000</v>
      </c>
      <c r="U8" s="6">
        <f t="shared" si="3"/>
        <v>102781.51260504202</v>
      </c>
      <c r="V8" s="6">
        <f t="shared" si="9"/>
        <v>29.282482223658697</v>
      </c>
      <c r="W8" s="71">
        <f t="shared" si="4"/>
        <v>94140.231679936274</v>
      </c>
      <c r="X8" s="71">
        <f t="shared" si="10"/>
        <v>8641.2809251057479</v>
      </c>
      <c r="Y8" s="72">
        <f t="shared" si="11"/>
        <v>2.4619033974660249</v>
      </c>
      <c r="Z8" s="5">
        <v>27241013</v>
      </c>
      <c r="AA8" s="25">
        <v>5057149</v>
      </c>
      <c r="AB8" s="5">
        <v>1</v>
      </c>
    </row>
    <row r="9" spans="1:28" s="5" customFormat="1" x14ac:dyDescent="0.3">
      <c r="A9" s="5" t="s">
        <v>0</v>
      </c>
      <c r="B9" s="5" t="s">
        <v>14</v>
      </c>
      <c r="C9" s="5">
        <v>12</v>
      </c>
      <c r="D9" s="48">
        <v>6797884908824</v>
      </c>
      <c r="E9" s="5" t="s">
        <v>5</v>
      </c>
      <c r="F9" s="5">
        <v>110000</v>
      </c>
      <c r="G9" s="5">
        <v>2</v>
      </c>
      <c r="H9" s="6">
        <v>13404.105128258996</v>
      </c>
      <c r="I9" s="6">
        <f t="shared" si="5"/>
        <v>206595.89487174101</v>
      </c>
      <c r="J9" s="5">
        <v>0</v>
      </c>
      <c r="M9" s="6">
        <f t="shared" si="6"/>
        <v>206595.89487174101</v>
      </c>
      <c r="N9" s="6">
        <f t="shared" si="0"/>
        <v>92436.97478991597</v>
      </c>
      <c r="O9" s="6"/>
      <c r="P9" s="6">
        <f t="shared" si="7"/>
        <v>184873.94957983194</v>
      </c>
      <c r="Q9" s="6">
        <f t="shared" si="8"/>
        <v>184873.94957983194</v>
      </c>
      <c r="R9" s="6">
        <f t="shared" si="1"/>
        <v>92436.97478991597</v>
      </c>
      <c r="S9" s="5">
        <v>44600</v>
      </c>
      <c r="T9" s="5">
        <f t="shared" si="2"/>
        <v>89200</v>
      </c>
      <c r="U9" s="6">
        <f t="shared" si="3"/>
        <v>95673.94957983194</v>
      </c>
      <c r="V9" s="6">
        <f t="shared" si="9"/>
        <v>107.25779100878022</v>
      </c>
      <c r="W9" s="71">
        <f t="shared" si="4"/>
        <v>38353.427721455519</v>
      </c>
      <c r="X9" s="71">
        <f t="shared" si="10"/>
        <v>57320.521858376422</v>
      </c>
      <c r="Y9" s="72">
        <f t="shared" si="11"/>
        <v>64.260674729121547</v>
      </c>
      <c r="Z9" s="5">
        <v>27241013</v>
      </c>
      <c r="AA9" s="25">
        <v>5057149</v>
      </c>
    </row>
    <row r="10" spans="1:28" s="5" customFormat="1" x14ac:dyDescent="0.3">
      <c r="A10" s="5" t="s">
        <v>0</v>
      </c>
      <c r="B10" s="5" t="s">
        <v>17</v>
      </c>
      <c r="C10" s="5">
        <v>12</v>
      </c>
      <c r="D10" s="48">
        <v>8000010120003</v>
      </c>
      <c r="E10" s="5" t="s">
        <v>18</v>
      </c>
      <c r="F10" s="5">
        <v>149990</v>
      </c>
      <c r="G10" s="5">
        <v>1</v>
      </c>
      <c r="I10" s="6">
        <f t="shared" si="5"/>
        <v>149990</v>
      </c>
      <c r="J10" s="5">
        <v>4748</v>
      </c>
      <c r="K10" s="5" t="s">
        <v>19</v>
      </c>
      <c r="M10" s="6">
        <f t="shared" si="6"/>
        <v>154738</v>
      </c>
      <c r="N10" s="6">
        <f t="shared" si="0"/>
        <v>126042.01680672269</v>
      </c>
      <c r="O10" s="6"/>
      <c r="P10" s="6">
        <f t="shared" si="7"/>
        <v>126042.01680672269</v>
      </c>
      <c r="Q10" s="6">
        <f t="shared" si="8"/>
        <v>126042.01680672269</v>
      </c>
      <c r="R10" s="6">
        <f t="shared" si="1"/>
        <v>126042.01680672269</v>
      </c>
      <c r="S10" s="5">
        <v>94000</v>
      </c>
      <c r="T10" s="5">
        <f t="shared" si="2"/>
        <v>94000</v>
      </c>
      <c r="U10" s="6">
        <f t="shared" si="3"/>
        <v>32042.016806722691</v>
      </c>
      <c r="V10" s="6">
        <f t="shared" si="9"/>
        <v>34.087251922045411</v>
      </c>
      <c r="W10" s="71">
        <f t="shared" si="4"/>
        <v>27844.844775412723</v>
      </c>
      <c r="X10" s="71">
        <f t="shared" si="10"/>
        <v>4197.1720313099686</v>
      </c>
      <c r="Y10" s="72">
        <f t="shared" si="11"/>
        <v>4.4650766290531578</v>
      </c>
      <c r="Z10" s="5">
        <v>27241013</v>
      </c>
      <c r="AA10" s="25">
        <v>5057149</v>
      </c>
    </row>
    <row r="11" spans="1:28" s="5" customFormat="1" x14ac:dyDescent="0.3">
      <c r="A11" s="5" t="s">
        <v>0</v>
      </c>
      <c r="B11" s="5" t="s">
        <v>20</v>
      </c>
      <c r="C11" s="5">
        <v>12</v>
      </c>
      <c r="D11" s="48">
        <v>2082004550659</v>
      </c>
      <c r="E11" s="5" t="s">
        <v>21</v>
      </c>
      <c r="F11" s="5">
        <v>67990</v>
      </c>
      <c r="G11" s="5">
        <v>1</v>
      </c>
      <c r="I11" s="6">
        <f t="shared" si="5"/>
        <v>67990</v>
      </c>
      <c r="J11" s="5">
        <v>5938</v>
      </c>
      <c r="K11" s="5" t="s">
        <v>19</v>
      </c>
      <c r="M11" s="6">
        <f t="shared" si="6"/>
        <v>73928</v>
      </c>
      <c r="N11" s="6">
        <f t="shared" si="0"/>
        <v>57134.45378151261</v>
      </c>
      <c r="O11" s="6"/>
      <c r="P11" s="6">
        <f t="shared" si="7"/>
        <v>57134.45378151261</v>
      </c>
      <c r="Q11" s="6">
        <f t="shared" si="8"/>
        <v>57134.45378151261</v>
      </c>
      <c r="R11" s="6">
        <f t="shared" si="1"/>
        <v>57134.45378151261</v>
      </c>
      <c r="S11" s="5">
        <v>41900</v>
      </c>
      <c r="T11" s="5">
        <f t="shared" si="2"/>
        <v>41900</v>
      </c>
      <c r="U11" s="6">
        <f t="shared" si="3"/>
        <v>15234.45378151261</v>
      </c>
      <c r="V11" s="6">
        <f t="shared" si="9"/>
        <v>36.359078237500263</v>
      </c>
      <c r="W11" s="71">
        <f t="shared" si="4"/>
        <v>12621.981440631449</v>
      </c>
      <c r="X11" s="71">
        <f t="shared" si="10"/>
        <v>2612.4723408811606</v>
      </c>
      <c r="Y11" s="72">
        <f t="shared" si="11"/>
        <v>6.2350175200027698</v>
      </c>
      <c r="Z11" s="5">
        <v>27241013</v>
      </c>
      <c r="AA11" s="25">
        <v>5057149</v>
      </c>
    </row>
    <row r="12" spans="1:28" s="5" customFormat="1" x14ac:dyDescent="0.3">
      <c r="A12" s="5" t="s">
        <v>0</v>
      </c>
      <c r="B12" s="5" t="s">
        <v>22</v>
      </c>
      <c r="C12" s="5">
        <v>12</v>
      </c>
      <c r="D12" s="48">
        <v>8000010070042</v>
      </c>
      <c r="E12" s="5" t="s">
        <v>23</v>
      </c>
      <c r="F12" s="5">
        <v>63990</v>
      </c>
      <c r="G12" s="5">
        <v>1</v>
      </c>
      <c r="I12" s="6">
        <f t="shared" si="5"/>
        <v>63990</v>
      </c>
      <c r="J12" s="5">
        <v>68959</v>
      </c>
      <c r="K12" s="5" t="s">
        <v>6</v>
      </c>
      <c r="M12" s="6">
        <f t="shared" si="6"/>
        <v>132949</v>
      </c>
      <c r="N12" s="6">
        <f t="shared" si="0"/>
        <v>53773.10924369748</v>
      </c>
      <c r="O12" s="6"/>
      <c r="P12" s="6">
        <f t="shared" si="7"/>
        <v>53773.10924369748</v>
      </c>
      <c r="Q12" s="6">
        <f t="shared" si="8"/>
        <v>53773.10924369748</v>
      </c>
      <c r="R12" s="6">
        <f t="shared" si="1"/>
        <v>53773.10924369748</v>
      </c>
      <c r="S12" s="5">
        <v>39828</v>
      </c>
      <c r="T12" s="5">
        <f t="shared" si="2"/>
        <v>39828</v>
      </c>
      <c r="U12" s="6">
        <f t="shared" si="3"/>
        <v>13945.10924369748</v>
      </c>
      <c r="V12" s="6">
        <f t="shared" si="9"/>
        <v>35.013330430093099</v>
      </c>
      <c r="W12" s="71">
        <f t="shared" si="4"/>
        <v>11879.402741373826</v>
      </c>
      <c r="X12" s="71">
        <f t="shared" si="10"/>
        <v>2065.7065023236537</v>
      </c>
      <c r="Y12" s="72">
        <f t="shared" si="11"/>
        <v>5.1865685003606856</v>
      </c>
      <c r="Z12" s="5">
        <v>27241013</v>
      </c>
      <c r="AA12" s="25">
        <v>5057149</v>
      </c>
    </row>
    <row r="13" spans="1:28" x14ac:dyDescent="0.3">
      <c r="A13" t="s">
        <v>0</v>
      </c>
      <c r="B13" t="s">
        <v>22</v>
      </c>
      <c r="C13">
        <v>12</v>
      </c>
      <c r="D13" s="47">
        <v>8000010100045</v>
      </c>
      <c r="E13" t="s">
        <v>24</v>
      </c>
      <c r="F13">
        <v>89250</v>
      </c>
      <c r="G13">
        <v>4</v>
      </c>
      <c r="I13" s="1">
        <f t="shared" si="5"/>
        <v>357000</v>
      </c>
      <c r="J13">
        <v>0</v>
      </c>
      <c r="M13" s="1">
        <f t="shared" si="6"/>
        <v>357000</v>
      </c>
      <c r="N13" s="1">
        <f t="shared" si="0"/>
        <v>75000</v>
      </c>
      <c r="O13" s="1"/>
      <c r="P13" s="1">
        <f t="shared" si="7"/>
        <v>300000</v>
      </c>
      <c r="Q13" s="1">
        <f t="shared" si="8"/>
        <v>300000</v>
      </c>
      <c r="R13" s="1">
        <f t="shared" si="1"/>
        <v>75000</v>
      </c>
      <c r="S13">
        <v>53000</v>
      </c>
      <c r="T13">
        <f t="shared" si="2"/>
        <v>212000</v>
      </c>
      <c r="U13" s="1">
        <f t="shared" si="3"/>
        <v>88000</v>
      </c>
      <c r="V13" s="1">
        <f t="shared" si="9"/>
        <v>41.509433962264154</v>
      </c>
      <c r="W13" s="2">
        <f t="shared" si="4"/>
        <v>66275.148908742864</v>
      </c>
      <c r="X13" s="2">
        <f t="shared" si="10"/>
        <v>21724.851091257136</v>
      </c>
      <c r="Y13" s="3">
        <f t="shared" si="11"/>
        <v>10.247571269460913</v>
      </c>
      <c r="Z13">
        <v>27241013</v>
      </c>
      <c r="AA13" s="25">
        <v>5057149</v>
      </c>
    </row>
    <row r="14" spans="1:28" x14ac:dyDescent="0.3">
      <c r="A14" t="s">
        <v>0</v>
      </c>
      <c r="B14" t="s">
        <v>22</v>
      </c>
      <c r="C14">
        <v>12</v>
      </c>
      <c r="D14" s="47">
        <v>6797884908824</v>
      </c>
      <c r="E14" t="s">
        <v>5</v>
      </c>
      <c r="F14">
        <v>110000</v>
      </c>
      <c r="G14">
        <v>1</v>
      </c>
      <c r="I14" s="1">
        <f t="shared" si="5"/>
        <v>110000</v>
      </c>
      <c r="J14">
        <v>0</v>
      </c>
      <c r="M14" s="1">
        <f t="shared" si="6"/>
        <v>110000</v>
      </c>
      <c r="N14" s="1">
        <f t="shared" si="0"/>
        <v>92436.97478991597</v>
      </c>
      <c r="O14" s="1"/>
      <c r="P14" s="1">
        <f t="shared" si="7"/>
        <v>92436.97478991597</v>
      </c>
      <c r="Q14" s="1">
        <f t="shared" si="8"/>
        <v>92436.97478991597</v>
      </c>
      <c r="R14" s="1">
        <f t="shared" si="1"/>
        <v>92436.97478991597</v>
      </c>
      <c r="S14">
        <v>44600</v>
      </c>
      <c r="T14">
        <f t="shared" si="2"/>
        <v>44600</v>
      </c>
      <c r="U14" s="1">
        <f t="shared" si="3"/>
        <v>47836.97478991597</v>
      </c>
      <c r="V14" s="1">
        <f t="shared" si="9"/>
        <v>107.25779100878022</v>
      </c>
      <c r="W14" s="2">
        <f t="shared" si="4"/>
        <v>20420.914229584636</v>
      </c>
      <c r="X14" s="2">
        <f t="shared" si="10"/>
        <v>27416.060560331334</v>
      </c>
      <c r="Y14" s="3">
        <f t="shared" si="11"/>
        <v>61.470987803433488</v>
      </c>
      <c r="Z14">
        <v>27241013</v>
      </c>
      <c r="AA14" s="25">
        <v>5057149</v>
      </c>
    </row>
    <row r="15" spans="1:28" x14ac:dyDescent="0.3">
      <c r="A15" t="s">
        <v>0</v>
      </c>
      <c r="B15" t="s">
        <v>25</v>
      </c>
      <c r="C15">
        <v>13</v>
      </c>
      <c r="D15" s="47">
        <v>8000010100036</v>
      </c>
      <c r="E15" t="s">
        <v>26</v>
      </c>
      <c r="F15">
        <v>127990</v>
      </c>
      <c r="G15">
        <v>3</v>
      </c>
      <c r="I15" s="1">
        <f t="shared" si="5"/>
        <v>383970</v>
      </c>
      <c r="J15">
        <v>21000</v>
      </c>
      <c r="K15" t="s">
        <v>19</v>
      </c>
      <c r="M15" s="1">
        <f t="shared" si="6"/>
        <v>404970</v>
      </c>
      <c r="N15" s="1">
        <f t="shared" si="0"/>
        <v>107554.62184873949</v>
      </c>
      <c r="O15" s="1"/>
      <c r="P15" s="1">
        <f t="shared" si="7"/>
        <v>322663.86554621847</v>
      </c>
      <c r="Q15" s="1">
        <f t="shared" si="8"/>
        <v>322663.86554621847</v>
      </c>
      <c r="R15" s="1">
        <f t="shared" si="1"/>
        <v>107554.62184873949</v>
      </c>
      <c r="S15">
        <v>81000</v>
      </c>
      <c r="T15">
        <f t="shared" si="2"/>
        <v>243000</v>
      </c>
      <c r="U15" s="1">
        <f t="shared" si="3"/>
        <v>79663.865546218469</v>
      </c>
      <c r="V15" s="1">
        <f t="shared" si="9"/>
        <v>32.783483763875914</v>
      </c>
      <c r="W15" s="2">
        <f t="shared" si="4"/>
        <v>71281.985788487378</v>
      </c>
      <c r="X15" s="2">
        <f t="shared" si="10"/>
        <v>8381.8797577310906</v>
      </c>
      <c r="Y15" s="3">
        <f t="shared" si="11"/>
        <v>3.4493332336341935</v>
      </c>
      <c r="Z15">
        <v>27241013</v>
      </c>
      <c r="AA15" s="25">
        <v>5057149</v>
      </c>
    </row>
    <row r="16" spans="1:28" x14ac:dyDescent="0.3">
      <c r="A16" t="s">
        <v>0</v>
      </c>
      <c r="B16" t="s">
        <v>27</v>
      </c>
      <c r="C16">
        <v>13</v>
      </c>
      <c r="D16" s="47">
        <v>8000010120002</v>
      </c>
      <c r="E16" t="s">
        <v>28</v>
      </c>
      <c r="F16">
        <v>101990</v>
      </c>
      <c r="G16">
        <v>1</v>
      </c>
      <c r="I16" s="1">
        <f t="shared" si="5"/>
        <v>101990</v>
      </c>
      <c r="J16">
        <v>35916</v>
      </c>
      <c r="K16" t="s">
        <v>29</v>
      </c>
      <c r="M16" s="1">
        <f t="shared" si="6"/>
        <v>137906</v>
      </c>
      <c r="N16" s="1">
        <f t="shared" si="0"/>
        <v>85705.882352941175</v>
      </c>
      <c r="O16" s="1"/>
      <c r="P16" s="1">
        <f t="shared" si="7"/>
        <v>85705.882352941175</v>
      </c>
      <c r="Q16" s="1">
        <f t="shared" si="8"/>
        <v>85705.882352941175</v>
      </c>
      <c r="R16" s="1">
        <f t="shared" si="1"/>
        <v>85705.882352941175</v>
      </c>
      <c r="S16">
        <v>60000</v>
      </c>
      <c r="T16">
        <f t="shared" si="2"/>
        <v>60000</v>
      </c>
      <c r="U16" s="1">
        <f t="shared" si="3"/>
        <v>25705.882352941175</v>
      </c>
      <c r="V16" s="1">
        <f t="shared" si="9"/>
        <v>42.843137254901961</v>
      </c>
      <c r="W16" s="2">
        <f t="shared" si="4"/>
        <v>18933.900384321245</v>
      </c>
      <c r="X16" s="2">
        <f t="shared" si="10"/>
        <v>6771.9819686199298</v>
      </c>
      <c r="Y16" s="3">
        <f t="shared" si="11"/>
        <v>11.286636614366548</v>
      </c>
      <c r="Z16">
        <v>27241013</v>
      </c>
      <c r="AA16" s="25">
        <v>5057149</v>
      </c>
    </row>
    <row r="17" spans="1:28" x14ac:dyDescent="0.3">
      <c r="A17" t="s">
        <v>0</v>
      </c>
      <c r="B17" t="s">
        <v>30</v>
      </c>
      <c r="C17">
        <v>13</v>
      </c>
      <c r="D17" s="47">
        <v>6953439855115</v>
      </c>
      <c r="E17" t="s">
        <v>31</v>
      </c>
      <c r="F17">
        <v>15490</v>
      </c>
      <c r="G17">
        <v>20</v>
      </c>
      <c r="I17" s="1">
        <f t="shared" si="5"/>
        <v>309800</v>
      </c>
      <c r="J17">
        <v>35651</v>
      </c>
      <c r="K17" t="s">
        <v>6</v>
      </c>
      <c r="M17" s="1">
        <f t="shared" si="6"/>
        <v>345451</v>
      </c>
      <c r="N17" s="1">
        <f t="shared" si="0"/>
        <v>13016.806722689076</v>
      </c>
      <c r="O17" s="1"/>
      <c r="P17" s="1">
        <f t="shared" si="7"/>
        <v>260336.13445378153</v>
      </c>
      <c r="Q17" s="1">
        <f t="shared" si="8"/>
        <v>260336.13445378153</v>
      </c>
      <c r="R17" s="1">
        <f t="shared" si="1"/>
        <v>13016.806722689076</v>
      </c>
      <c r="S17">
        <v>9000</v>
      </c>
      <c r="T17">
        <f t="shared" si="2"/>
        <v>180000</v>
      </c>
      <c r="U17" s="1">
        <f t="shared" si="3"/>
        <v>80336.134453781531</v>
      </c>
      <c r="V17" s="1">
        <f t="shared" si="9"/>
        <v>44.631185807656401</v>
      </c>
      <c r="W17" s="2">
        <f t="shared" si="4"/>
        <v>57512.720257502908</v>
      </c>
      <c r="X17" s="2">
        <f t="shared" si="10"/>
        <v>22823.414196278623</v>
      </c>
      <c r="Y17" s="3">
        <f t="shared" si="11"/>
        <v>12.679674553488123</v>
      </c>
      <c r="Z17">
        <v>27241013</v>
      </c>
      <c r="AA17" s="25">
        <v>5057149</v>
      </c>
    </row>
    <row r="18" spans="1:28" x14ac:dyDescent="0.3">
      <c r="A18" t="s">
        <v>0</v>
      </c>
      <c r="B18" t="s">
        <v>32</v>
      </c>
      <c r="C18">
        <v>14</v>
      </c>
      <c r="E18" t="s">
        <v>33</v>
      </c>
      <c r="F18">
        <v>95990</v>
      </c>
      <c r="G18">
        <v>9</v>
      </c>
      <c r="I18" s="1">
        <f t="shared" si="5"/>
        <v>863910</v>
      </c>
      <c r="J18">
        <v>247023</v>
      </c>
      <c r="K18" t="s">
        <v>6</v>
      </c>
      <c r="M18" s="1">
        <f t="shared" si="6"/>
        <v>1110933</v>
      </c>
      <c r="N18" s="1">
        <f t="shared" si="0"/>
        <v>80663.865546218498</v>
      </c>
      <c r="O18" s="1"/>
      <c r="P18" s="1">
        <f t="shared" si="7"/>
        <v>725974.78991596645</v>
      </c>
      <c r="Q18" s="1">
        <f t="shared" si="8"/>
        <v>725974.78991596645</v>
      </c>
      <c r="R18" s="1">
        <f t="shared" si="1"/>
        <v>80663.865546218498</v>
      </c>
      <c r="S18" s="1">
        <f>(0.65*F18)</f>
        <v>62393.5</v>
      </c>
      <c r="T18" s="1">
        <f t="shared" si="2"/>
        <v>561541.5</v>
      </c>
      <c r="U18" s="1">
        <f t="shared" si="3"/>
        <v>164433.28991596645</v>
      </c>
      <c r="V18" s="1">
        <f t="shared" si="9"/>
        <v>29.282482223658707</v>
      </c>
      <c r="W18" s="2">
        <f t="shared" si="4"/>
        <v>160380.2910189133</v>
      </c>
      <c r="X18" s="2">
        <f t="shared" si="10"/>
        <v>4052.9988970531558</v>
      </c>
      <c r="Y18" s="3">
        <f t="shared" si="11"/>
        <v>0.72176302144243232</v>
      </c>
      <c r="Z18">
        <v>27241013</v>
      </c>
      <c r="AA18" s="25">
        <v>5057149</v>
      </c>
      <c r="AB18">
        <v>1</v>
      </c>
    </row>
    <row r="19" spans="1:28" x14ac:dyDescent="0.3">
      <c r="A19" t="s">
        <v>0</v>
      </c>
      <c r="B19" t="s">
        <v>32</v>
      </c>
      <c r="C19">
        <v>14</v>
      </c>
      <c r="D19" s="47">
        <v>8765214598325</v>
      </c>
      <c r="E19" t="s">
        <v>34</v>
      </c>
      <c r="F19">
        <v>29990</v>
      </c>
      <c r="G19">
        <v>18</v>
      </c>
      <c r="I19" s="1">
        <f t="shared" si="5"/>
        <v>539820</v>
      </c>
      <c r="J19">
        <v>0</v>
      </c>
      <c r="M19" s="1">
        <f t="shared" si="6"/>
        <v>539820</v>
      </c>
      <c r="N19" s="1">
        <f t="shared" si="0"/>
        <v>25201.680672268907</v>
      </c>
      <c r="O19" s="1"/>
      <c r="P19" s="1">
        <f t="shared" si="7"/>
        <v>453630.25210084033</v>
      </c>
      <c r="Q19" s="1">
        <f t="shared" si="8"/>
        <v>453630.25210084033</v>
      </c>
      <c r="R19" s="1">
        <f t="shared" si="1"/>
        <v>25201.680672268907</v>
      </c>
      <c r="S19">
        <v>19501</v>
      </c>
      <c r="T19">
        <f t="shared" si="2"/>
        <v>351018</v>
      </c>
      <c r="U19" s="1">
        <f t="shared" si="3"/>
        <v>102612.25210084033</v>
      </c>
      <c r="V19" s="1">
        <f t="shared" si="9"/>
        <v>29.232760741853784</v>
      </c>
      <c r="W19" s="2">
        <f t="shared" si="4"/>
        <v>100214.70835831252</v>
      </c>
      <c r="X19" s="2">
        <f t="shared" si="10"/>
        <v>2397.5437425278069</v>
      </c>
      <c r="Y19" s="3">
        <f t="shared" si="11"/>
        <v>0.68302586833946033</v>
      </c>
      <c r="Z19">
        <v>27241013</v>
      </c>
      <c r="AA19" s="25">
        <v>5057149</v>
      </c>
    </row>
    <row r="20" spans="1:28" x14ac:dyDescent="0.3">
      <c r="A20" t="s">
        <v>0</v>
      </c>
      <c r="B20" t="s">
        <v>35</v>
      </c>
      <c r="C20">
        <v>14</v>
      </c>
      <c r="D20" s="47">
        <v>6797884908824</v>
      </c>
      <c r="E20" t="s">
        <v>5</v>
      </c>
      <c r="F20">
        <v>110000</v>
      </c>
      <c r="G20">
        <v>4</v>
      </c>
      <c r="H20">
        <v>72144</v>
      </c>
      <c r="I20" s="1">
        <f t="shared" si="5"/>
        <v>367856</v>
      </c>
      <c r="J20">
        <v>0</v>
      </c>
      <c r="M20" s="1">
        <f t="shared" si="6"/>
        <v>367856</v>
      </c>
      <c r="N20" s="1">
        <f t="shared" si="0"/>
        <v>92436.97478991597</v>
      </c>
      <c r="O20" s="1"/>
      <c r="P20" s="1">
        <f t="shared" si="7"/>
        <v>369747.89915966388</v>
      </c>
      <c r="Q20" s="1">
        <f t="shared" si="8"/>
        <v>369747.89915966388</v>
      </c>
      <c r="R20" s="1">
        <f t="shared" si="1"/>
        <v>92436.97478991597</v>
      </c>
      <c r="S20">
        <v>44600</v>
      </c>
      <c r="T20">
        <f t="shared" si="2"/>
        <v>178400</v>
      </c>
      <c r="U20" s="1">
        <f t="shared" si="3"/>
        <v>191347.89915966388</v>
      </c>
      <c r="V20" s="1">
        <f t="shared" si="9"/>
        <v>107.25779100878022</v>
      </c>
      <c r="W20" s="2">
        <f t="shared" si="4"/>
        <v>68290.507498528052</v>
      </c>
      <c r="X20" s="2">
        <f t="shared" si="10"/>
        <v>123057.39166113583</v>
      </c>
      <c r="Y20" s="3">
        <f t="shared" si="11"/>
        <v>68.978358554448334</v>
      </c>
      <c r="Z20">
        <v>27241013</v>
      </c>
      <c r="AA20" s="25">
        <v>5057149</v>
      </c>
    </row>
    <row r="21" spans="1:28" x14ac:dyDescent="0.3">
      <c r="A21" t="s">
        <v>0</v>
      </c>
      <c r="B21" t="s">
        <v>36</v>
      </c>
      <c r="C21">
        <v>18</v>
      </c>
      <c r="D21" s="47">
        <v>2082003770669</v>
      </c>
      <c r="E21" t="s">
        <v>37</v>
      </c>
      <c r="F21">
        <v>60990</v>
      </c>
      <c r="G21">
        <v>1</v>
      </c>
      <c r="I21" s="1">
        <f t="shared" si="5"/>
        <v>60990</v>
      </c>
      <c r="J21">
        <v>30181</v>
      </c>
      <c r="K21" t="s">
        <v>9</v>
      </c>
      <c r="M21" s="1">
        <f t="shared" si="6"/>
        <v>91171</v>
      </c>
      <c r="N21" s="1">
        <f t="shared" si="0"/>
        <v>51252.100840336134</v>
      </c>
      <c r="O21" s="1"/>
      <c r="P21" s="1">
        <f t="shared" si="7"/>
        <v>51252.100840336134</v>
      </c>
      <c r="Q21" s="1">
        <f t="shared" si="8"/>
        <v>51252.100840336134</v>
      </c>
      <c r="R21" s="1">
        <f t="shared" si="1"/>
        <v>51252.100840336134</v>
      </c>
      <c r="S21">
        <v>37900</v>
      </c>
      <c r="T21">
        <f t="shared" si="2"/>
        <v>37900</v>
      </c>
      <c r="U21" s="1">
        <f t="shared" si="3"/>
        <v>13352.100840336134</v>
      </c>
      <c r="V21" s="1">
        <f t="shared" si="9"/>
        <v>35.229817520675816</v>
      </c>
      <c r="W21" s="2">
        <f t="shared" si="4"/>
        <v>11322.468716930609</v>
      </c>
      <c r="X21" s="2">
        <f t="shared" si="10"/>
        <v>2029.6321234055249</v>
      </c>
      <c r="Y21" s="3">
        <f t="shared" si="11"/>
        <v>5.3552298770594327</v>
      </c>
      <c r="Z21">
        <v>27241013</v>
      </c>
      <c r="AA21" s="25">
        <v>5057149</v>
      </c>
    </row>
    <row r="22" spans="1:28" x14ac:dyDescent="0.3">
      <c r="A22" t="s">
        <v>0</v>
      </c>
      <c r="B22" t="s">
        <v>38</v>
      </c>
      <c r="C22">
        <v>19</v>
      </c>
      <c r="E22" t="s">
        <v>16</v>
      </c>
      <c r="F22">
        <v>270000</v>
      </c>
      <c r="G22">
        <v>1</v>
      </c>
      <c r="I22" s="1">
        <f t="shared" si="5"/>
        <v>270000</v>
      </c>
      <c r="J22">
        <v>23789</v>
      </c>
      <c r="K22" t="s">
        <v>19</v>
      </c>
      <c r="M22" s="1">
        <f t="shared" si="6"/>
        <v>293789</v>
      </c>
      <c r="N22" s="1">
        <f t="shared" si="0"/>
        <v>226890.75630252101</v>
      </c>
      <c r="O22" s="1"/>
      <c r="P22" s="1">
        <f t="shared" si="7"/>
        <v>226890.75630252101</v>
      </c>
      <c r="Q22" s="1">
        <f t="shared" si="8"/>
        <v>226890.75630252101</v>
      </c>
      <c r="R22" s="1">
        <f t="shared" si="1"/>
        <v>226890.75630252101</v>
      </c>
      <c r="S22">
        <f>(0.65*F22)</f>
        <v>175500</v>
      </c>
      <c r="T22">
        <f t="shared" si="2"/>
        <v>175500</v>
      </c>
      <c r="U22" s="1">
        <f t="shared" si="3"/>
        <v>51390.756302521011</v>
      </c>
      <c r="V22" s="1">
        <f t="shared" si="9"/>
        <v>29.282482223658697</v>
      </c>
      <c r="W22" s="2">
        <f t="shared" si="4"/>
        <v>50124.062199889559</v>
      </c>
      <c r="X22" s="2">
        <f t="shared" si="10"/>
        <v>1266.6941026314526</v>
      </c>
      <c r="Y22" s="3">
        <f t="shared" si="11"/>
        <v>0.7217630214424231</v>
      </c>
      <c r="Z22">
        <v>27241013</v>
      </c>
      <c r="AA22" s="25">
        <v>5057149</v>
      </c>
      <c r="AB22">
        <v>1</v>
      </c>
    </row>
    <row r="23" spans="1:28" x14ac:dyDescent="0.3">
      <c r="A23" t="s">
        <v>0</v>
      </c>
      <c r="B23" t="s">
        <v>38</v>
      </c>
      <c r="C23">
        <v>19</v>
      </c>
      <c r="E23" t="s">
        <v>39</v>
      </c>
      <c r="F23">
        <v>270000</v>
      </c>
      <c r="G23">
        <v>1</v>
      </c>
      <c r="I23" s="1">
        <f t="shared" si="5"/>
        <v>270000</v>
      </c>
      <c r="J23">
        <v>0</v>
      </c>
      <c r="M23" s="1">
        <f t="shared" si="6"/>
        <v>270000</v>
      </c>
      <c r="N23" s="1">
        <f t="shared" si="0"/>
        <v>226890.75630252101</v>
      </c>
      <c r="O23" s="1"/>
      <c r="P23" s="1">
        <f t="shared" si="7"/>
        <v>226890.75630252101</v>
      </c>
      <c r="Q23" s="1">
        <f t="shared" si="8"/>
        <v>226890.75630252101</v>
      </c>
      <c r="R23" s="1">
        <f t="shared" si="1"/>
        <v>226890.75630252101</v>
      </c>
      <c r="S23">
        <f>(0.65*F23)</f>
        <v>175500</v>
      </c>
      <c r="T23">
        <f t="shared" si="2"/>
        <v>175500</v>
      </c>
      <c r="U23" s="1">
        <f t="shared" si="3"/>
        <v>51390.756302521011</v>
      </c>
      <c r="V23" s="1">
        <f t="shared" si="9"/>
        <v>29.282482223658697</v>
      </c>
      <c r="W23" s="2">
        <f t="shared" si="4"/>
        <v>50124.062199889559</v>
      </c>
      <c r="X23" s="2">
        <f t="shared" si="10"/>
        <v>1266.6941026314526</v>
      </c>
      <c r="Y23" s="3">
        <f t="shared" si="11"/>
        <v>0.7217630214424231</v>
      </c>
      <c r="Z23">
        <v>27241013</v>
      </c>
      <c r="AA23" s="25">
        <v>5057149</v>
      </c>
      <c r="AB23">
        <v>1</v>
      </c>
    </row>
    <row r="24" spans="1:28" x14ac:dyDescent="0.3">
      <c r="A24" t="s">
        <v>0</v>
      </c>
      <c r="B24" t="s">
        <v>40</v>
      </c>
      <c r="C24">
        <v>19</v>
      </c>
      <c r="D24" s="47">
        <v>6797884908824</v>
      </c>
      <c r="E24" t="s">
        <v>5</v>
      </c>
      <c r="F24">
        <v>110000</v>
      </c>
      <c r="G24">
        <v>1</v>
      </c>
      <c r="I24" s="1">
        <f t="shared" si="5"/>
        <v>110000</v>
      </c>
      <c r="J24">
        <v>25924</v>
      </c>
      <c r="K24" t="s">
        <v>19</v>
      </c>
      <c r="M24" s="1">
        <f t="shared" si="6"/>
        <v>135924</v>
      </c>
      <c r="N24" s="1">
        <f t="shared" si="0"/>
        <v>92436.97478991597</v>
      </c>
      <c r="O24" s="1"/>
      <c r="P24" s="1">
        <f t="shared" si="7"/>
        <v>92436.97478991597</v>
      </c>
      <c r="Q24" s="1">
        <f t="shared" si="8"/>
        <v>92436.97478991597</v>
      </c>
      <c r="R24" s="1">
        <f t="shared" si="1"/>
        <v>92436.97478991597</v>
      </c>
      <c r="S24">
        <v>44600</v>
      </c>
      <c r="T24">
        <f t="shared" si="2"/>
        <v>44600</v>
      </c>
      <c r="U24" s="1">
        <f t="shared" si="3"/>
        <v>47836.97478991597</v>
      </c>
      <c r="V24" s="1">
        <f t="shared" si="9"/>
        <v>107.25779100878022</v>
      </c>
      <c r="W24" s="2">
        <f t="shared" si="4"/>
        <v>20420.914229584636</v>
      </c>
      <c r="X24" s="2">
        <f t="shared" si="10"/>
        <v>27416.060560331334</v>
      </c>
      <c r="Y24" s="3">
        <f t="shared" si="11"/>
        <v>61.470987803433488</v>
      </c>
      <c r="Z24">
        <v>27241013</v>
      </c>
      <c r="AA24" s="25">
        <v>5057149</v>
      </c>
    </row>
    <row r="25" spans="1:28" x14ac:dyDescent="0.3">
      <c r="A25" t="s">
        <v>0</v>
      </c>
      <c r="B25" t="s">
        <v>40</v>
      </c>
      <c r="C25">
        <v>19</v>
      </c>
      <c r="D25" s="47">
        <v>8000010070042</v>
      </c>
      <c r="E25" t="s">
        <v>23</v>
      </c>
      <c r="F25">
        <v>63990</v>
      </c>
      <c r="G25">
        <v>1</v>
      </c>
      <c r="I25" s="1">
        <f t="shared" si="5"/>
        <v>63990</v>
      </c>
      <c r="J25">
        <v>0</v>
      </c>
      <c r="M25" s="1">
        <f t="shared" si="6"/>
        <v>63990</v>
      </c>
      <c r="N25" s="1">
        <f t="shared" si="0"/>
        <v>53773.10924369748</v>
      </c>
      <c r="O25" s="1"/>
      <c r="P25" s="1">
        <f t="shared" si="7"/>
        <v>53773.10924369748</v>
      </c>
      <c r="Q25" s="1">
        <f t="shared" si="8"/>
        <v>53773.10924369748</v>
      </c>
      <c r="R25" s="1">
        <f t="shared" si="1"/>
        <v>53773.10924369748</v>
      </c>
      <c r="S25">
        <v>39828</v>
      </c>
      <c r="T25">
        <f t="shared" si="2"/>
        <v>39828</v>
      </c>
      <c r="U25" s="1">
        <f t="shared" si="3"/>
        <v>13945.10924369748</v>
      </c>
      <c r="V25" s="1">
        <f t="shared" si="9"/>
        <v>35.013330430093099</v>
      </c>
      <c r="W25" s="2">
        <f t="shared" si="4"/>
        <v>11879.402741373826</v>
      </c>
      <c r="X25" s="2">
        <f t="shared" si="10"/>
        <v>2065.7065023236537</v>
      </c>
      <c r="Y25" s="3">
        <f t="shared" si="11"/>
        <v>5.1865685003606856</v>
      </c>
      <c r="Z25">
        <v>27241013</v>
      </c>
      <c r="AA25" s="25">
        <v>5057149</v>
      </c>
    </row>
    <row r="26" spans="1:28" x14ac:dyDescent="0.3">
      <c r="A26" t="s">
        <v>0</v>
      </c>
      <c r="B26" t="s">
        <v>41</v>
      </c>
      <c r="C26">
        <v>19</v>
      </c>
      <c r="D26" s="47">
        <v>6797884908824</v>
      </c>
      <c r="E26" t="s">
        <v>5</v>
      </c>
      <c r="F26">
        <v>110000</v>
      </c>
      <c r="G26">
        <v>6</v>
      </c>
      <c r="I26" s="1">
        <f t="shared" si="5"/>
        <v>660000</v>
      </c>
      <c r="J26">
        <v>153931</v>
      </c>
      <c r="K26" t="s">
        <v>6</v>
      </c>
      <c r="M26" s="1">
        <f t="shared" si="6"/>
        <v>813931</v>
      </c>
      <c r="N26" s="1">
        <f t="shared" si="0"/>
        <v>92436.97478991597</v>
      </c>
      <c r="O26" s="1"/>
      <c r="P26" s="1">
        <f t="shared" si="7"/>
        <v>554621.84873949585</v>
      </c>
      <c r="Q26" s="1">
        <f t="shared" si="8"/>
        <v>554621.84873949585</v>
      </c>
      <c r="R26" s="1">
        <f t="shared" si="1"/>
        <v>92436.97478991597</v>
      </c>
      <c r="S26">
        <v>44600</v>
      </c>
      <c r="T26">
        <f t="shared" si="2"/>
        <v>267600</v>
      </c>
      <c r="U26" s="1">
        <f t="shared" si="3"/>
        <v>287021.84873949585</v>
      </c>
      <c r="V26" s="1">
        <f t="shared" si="9"/>
        <v>107.25779100878022</v>
      </c>
      <c r="W26" s="2">
        <f t="shared" si="4"/>
        <v>122525.48537750781</v>
      </c>
      <c r="X26" s="2">
        <f t="shared" si="10"/>
        <v>164496.36336198804</v>
      </c>
      <c r="Y26" s="3">
        <f t="shared" si="11"/>
        <v>61.470987803433495</v>
      </c>
      <c r="Z26">
        <v>27241013</v>
      </c>
      <c r="AA26" s="25">
        <v>5057149</v>
      </c>
    </row>
    <row r="27" spans="1:28" x14ac:dyDescent="0.3">
      <c r="A27" t="s">
        <v>0</v>
      </c>
      <c r="B27" t="s">
        <v>42</v>
      </c>
      <c r="C27">
        <v>19</v>
      </c>
      <c r="D27" s="47">
        <v>6797884908824</v>
      </c>
      <c r="E27" t="s">
        <v>5</v>
      </c>
      <c r="F27">
        <v>110000</v>
      </c>
      <c r="G27">
        <v>2</v>
      </c>
      <c r="I27" s="1">
        <f t="shared" si="5"/>
        <v>220000</v>
      </c>
      <c r="J27">
        <v>2818</v>
      </c>
      <c r="K27" t="s">
        <v>13</v>
      </c>
      <c r="M27" s="1">
        <f t="shared" si="6"/>
        <v>222818</v>
      </c>
      <c r="N27" s="1">
        <f t="shared" si="0"/>
        <v>92436.97478991597</v>
      </c>
      <c r="O27" s="1"/>
      <c r="P27" s="1">
        <f t="shared" si="7"/>
        <v>184873.94957983194</v>
      </c>
      <c r="Q27" s="1">
        <f t="shared" si="8"/>
        <v>184873.94957983194</v>
      </c>
      <c r="R27" s="1">
        <f t="shared" si="1"/>
        <v>92436.97478991597</v>
      </c>
      <c r="S27">
        <v>44600</v>
      </c>
      <c r="T27">
        <f t="shared" si="2"/>
        <v>89200</v>
      </c>
      <c r="U27" s="1">
        <f t="shared" si="3"/>
        <v>95673.94957983194</v>
      </c>
      <c r="V27" s="1">
        <f t="shared" si="9"/>
        <v>107.25779100878022</v>
      </c>
      <c r="W27" s="2">
        <f t="shared" si="4"/>
        <v>40841.828459169272</v>
      </c>
      <c r="X27" s="2">
        <f t="shared" si="10"/>
        <v>54832.121120662669</v>
      </c>
      <c r="Y27" s="3">
        <f t="shared" si="11"/>
        <v>61.470987803433488</v>
      </c>
      <c r="Z27">
        <v>27241013</v>
      </c>
      <c r="AA27" s="25">
        <v>5057149</v>
      </c>
    </row>
    <row r="28" spans="1:28" x14ac:dyDescent="0.3">
      <c r="A28" t="s">
        <v>0</v>
      </c>
      <c r="B28" t="s">
        <v>43</v>
      </c>
      <c r="C28">
        <v>21</v>
      </c>
      <c r="D28" s="47">
        <v>800010070068</v>
      </c>
      <c r="E28" t="s">
        <v>12</v>
      </c>
      <c r="F28">
        <v>78990</v>
      </c>
      <c r="G28">
        <v>2</v>
      </c>
      <c r="I28" s="1">
        <f t="shared" si="5"/>
        <v>157980</v>
      </c>
      <c r="J28">
        <v>44681</v>
      </c>
      <c r="K28" t="s">
        <v>6</v>
      </c>
      <c r="M28" s="1">
        <f t="shared" si="6"/>
        <v>202661</v>
      </c>
      <c r="N28" s="1">
        <f t="shared" si="0"/>
        <v>66378.151260504208</v>
      </c>
      <c r="O28" s="1"/>
      <c r="P28" s="1">
        <f t="shared" si="7"/>
        <v>132756.30252100842</v>
      </c>
      <c r="Q28" s="1">
        <f t="shared" si="8"/>
        <v>132756.30252100842</v>
      </c>
      <c r="R28" s="1">
        <f t="shared" si="1"/>
        <v>66378.151260504208</v>
      </c>
      <c r="S28">
        <v>49000</v>
      </c>
      <c r="T28">
        <f t="shared" si="2"/>
        <v>98000</v>
      </c>
      <c r="U28" s="1">
        <f t="shared" si="3"/>
        <v>34756.302521008416</v>
      </c>
      <c r="V28" s="1">
        <f t="shared" si="9"/>
        <v>35.465614817355529</v>
      </c>
      <c r="W28" s="2">
        <f t="shared" si="4"/>
        <v>29328.145727179824</v>
      </c>
      <c r="X28" s="2">
        <f t="shared" si="10"/>
        <v>5428.1567938285916</v>
      </c>
      <c r="Y28" s="3">
        <f t="shared" si="11"/>
        <v>5.5389355039067265</v>
      </c>
      <c r="Z28">
        <v>27241013</v>
      </c>
      <c r="AA28" s="25">
        <v>5057149</v>
      </c>
    </row>
    <row r="29" spans="1:28" x14ac:dyDescent="0.3">
      <c r="A29" s="5" t="s">
        <v>0</v>
      </c>
      <c r="B29" s="5" t="s">
        <v>44</v>
      </c>
      <c r="C29" s="5">
        <v>29</v>
      </c>
      <c r="D29" s="48">
        <v>7807356002473</v>
      </c>
      <c r="E29" s="5" t="s">
        <v>45</v>
      </c>
      <c r="F29" s="5">
        <v>171990</v>
      </c>
      <c r="G29" s="5">
        <v>1</v>
      </c>
      <c r="H29" s="5">
        <v>33662</v>
      </c>
      <c r="I29" s="6">
        <f>(F29*G29)-H29</f>
        <v>138328</v>
      </c>
      <c r="J29" s="5">
        <v>0</v>
      </c>
      <c r="K29" s="5"/>
      <c r="L29" s="5"/>
      <c r="M29" s="1">
        <f t="shared" si="6"/>
        <v>138328</v>
      </c>
      <c r="N29" s="6">
        <f t="shared" si="0"/>
        <v>144529.4117647059</v>
      </c>
      <c r="O29" s="6"/>
      <c r="P29" s="1">
        <f t="shared" si="7"/>
        <v>144529.4117647059</v>
      </c>
      <c r="Q29" s="1">
        <f t="shared" si="8"/>
        <v>144529.4117647059</v>
      </c>
      <c r="R29" s="6">
        <f t="shared" si="1"/>
        <v>144529.4117647059</v>
      </c>
      <c r="S29" s="5">
        <v>84189</v>
      </c>
      <c r="T29" s="5">
        <f t="shared" si="2"/>
        <v>84189</v>
      </c>
      <c r="U29" s="1">
        <f t="shared" si="3"/>
        <v>60340.411764705903</v>
      </c>
      <c r="V29" s="1">
        <f t="shared" si="9"/>
        <v>71.672560268806976</v>
      </c>
      <c r="W29" s="2">
        <f t="shared" si="4"/>
        <v>25679.856577727121</v>
      </c>
      <c r="X29" s="2">
        <f t="shared" si="10"/>
        <v>34660.555186978781</v>
      </c>
      <c r="Y29" s="3">
        <f t="shared" si="11"/>
        <v>41.169933348749574</v>
      </c>
      <c r="Z29">
        <v>27241013</v>
      </c>
      <c r="AA29" s="25">
        <v>5057149</v>
      </c>
      <c r="AB29" s="5"/>
    </row>
    <row r="30" spans="1:28" x14ac:dyDescent="0.3">
      <c r="A30" t="s">
        <v>0</v>
      </c>
      <c r="B30" t="s">
        <v>46</v>
      </c>
      <c r="C30">
        <v>29</v>
      </c>
      <c r="D30" s="47">
        <v>800010070068</v>
      </c>
      <c r="E30" t="s">
        <v>12</v>
      </c>
      <c r="F30">
        <v>78990</v>
      </c>
      <c r="G30">
        <v>1</v>
      </c>
      <c r="I30" s="1">
        <f t="shared" si="5"/>
        <v>78990</v>
      </c>
      <c r="J30">
        <v>12235</v>
      </c>
      <c r="K30" t="s">
        <v>6</v>
      </c>
      <c r="M30" s="1">
        <f t="shared" si="6"/>
        <v>91225</v>
      </c>
      <c r="N30" s="1">
        <f t="shared" si="0"/>
        <v>66378.151260504208</v>
      </c>
      <c r="O30" s="1"/>
      <c r="P30" s="1">
        <f t="shared" si="7"/>
        <v>66378.151260504208</v>
      </c>
      <c r="Q30" s="1">
        <f t="shared" si="8"/>
        <v>66378.151260504208</v>
      </c>
      <c r="R30" s="1">
        <f t="shared" si="1"/>
        <v>66378.151260504208</v>
      </c>
      <c r="S30">
        <v>49000</v>
      </c>
      <c r="T30">
        <f t="shared" si="2"/>
        <v>49000</v>
      </c>
      <c r="U30" s="1">
        <f t="shared" si="3"/>
        <v>17378.151260504208</v>
      </c>
      <c r="V30" s="1">
        <f t="shared" si="9"/>
        <v>35.465614817355529</v>
      </c>
      <c r="W30" s="2">
        <f t="shared" si="4"/>
        <v>14664.072863589912</v>
      </c>
      <c r="X30" s="2">
        <f t="shared" si="10"/>
        <v>2714.0783969142958</v>
      </c>
      <c r="Y30" s="3">
        <f t="shared" si="11"/>
        <v>5.5389355039067265</v>
      </c>
      <c r="Z30">
        <v>27241013</v>
      </c>
      <c r="AA30" s="25">
        <v>5057149</v>
      </c>
    </row>
    <row r="31" spans="1:28" x14ac:dyDescent="0.3">
      <c r="A31" s="4" t="s">
        <v>75</v>
      </c>
      <c r="B31" t="s">
        <v>76</v>
      </c>
      <c r="C31">
        <v>30</v>
      </c>
      <c r="D31" s="47">
        <v>8000010070042</v>
      </c>
      <c r="E31" s="10" t="s">
        <v>77</v>
      </c>
      <c r="F31" s="11">
        <v>69109</v>
      </c>
      <c r="G31" s="11">
        <v>1</v>
      </c>
      <c r="H31" s="11"/>
      <c r="I31" s="11">
        <v>69109</v>
      </c>
      <c r="J31" s="12" t="s">
        <v>78</v>
      </c>
      <c r="K31" s="12"/>
      <c r="L31" s="4">
        <f>F31*0.18</f>
        <v>12439.619999999999</v>
      </c>
      <c r="M31" s="4">
        <f>I31+J31-L32</f>
        <v>80300.800000000003</v>
      </c>
      <c r="N31" s="4">
        <f>F31/1.19</f>
        <v>58074.789915966387</v>
      </c>
      <c r="O31" s="4"/>
      <c r="P31" s="4">
        <f t="shared" ref="P31:P94" si="12">(N31*G31)</f>
        <v>58074.789915966387</v>
      </c>
      <c r="Q31" s="4">
        <f>P31-L31</f>
        <v>45635.169915966384</v>
      </c>
      <c r="R31" s="4">
        <f t="shared" si="1"/>
        <v>45635.169915966384</v>
      </c>
      <c r="S31">
        <v>39828</v>
      </c>
      <c r="T31">
        <v>39828</v>
      </c>
      <c r="U31" s="1">
        <f t="shared" si="3"/>
        <v>5807.169915966384</v>
      </c>
      <c r="V31" s="1">
        <f t="shared" si="9"/>
        <v>14.580621462203435</v>
      </c>
      <c r="W31" s="13">
        <f t="shared" si="4"/>
        <v>12829.717831748769</v>
      </c>
      <c r="X31" s="2">
        <f t="shared" si="10"/>
        <v>-7022.5479157823847</v>
      </c>
      <c r="Y31" s="3">
        <f t="shared" si="11"/>
        <v>-17.632188198710416</v>
      </c>
      <c r="Z31">
        <v>27241013</v>
      </c>
      <c r="AA31" s="25">
        <v>5057149</v>
      </c>
      <c r="AB31" s="4"/>
    </row>
    <row r="32" spans="1:28" x14ac:dyDescent="0.3">
      <c r="A32" s="4" t="s">
        <v>75</v>
      </c>
      <c r="B32" t="s">
        <v>79</v>
      </c>
      <c r="C32">
        <v>30</v>
      </c>
      <c r="D32" s="47">
        <v>568965895689</v>
      </c>
      <c r="E32" s="10" t="s">
        <v>80</v>
      </c>
      <c r="F32">
        <v>9990</v>
      </c>
      <c r="G32">
        <v>1</v>
      </c>
      <c r="I32">
        <v>9990</v>
      </c>
      <c r="J32" s="12" t="s">
        <v>81</v>
      </c>
      <c r="K32" s="12"/>
      <c r="L32" s="4">
        <f t="shared" ref="L32:L95" si="13">F32*0.18</f>
        <v>1798.2</v>
      </c>
      <c r="M32" s="4">
        <f t="shared" ref="M32:M95" si="14">I32+J32-L33</f>
        <v>11686.8</v>
      </c>
      <c r="N32" s="4">
        <f t="shared" ref="N32:N95" si="15">F32/1.19</f>
        <v>8394.957983193277</v>
      </c>
      <c r="O32" s="4"/>
      <c r="P32" s="4">
        <f t="shared" si="12"/>
        <v>8394.957983193277</v>
      </c>
      <c r="Q32" s="4">
        <f t="shared" ref="Q32:Q95" si="16">P32-L32</f>
        <v>6596.7579831932771</v>
      </c>
      <c r="R32" s="4">
        <f t="shared" ref="R32:R95" si="17">(N32-L32)</f>
        <v>6596.7579831932771</v>
      </c>
      <c r="S32" s="1">
        <v>1000</v>
      </c>
      <c r="T32" s="1">
        <v>1000</v>
      </c>
      <c r="U32" s="1">
        <f t="shared" si="3"/>
        <v>5596.7579831932771</v>
      </c>
      <c r="V32" s="1">
        <f t="shared" si="9"/>
        <v>559.67579831932767</v>
      </c>
      <c r="W32" s="13">
        <f t="shared" si="4"/>
        <v>1854.5903013959137</v>
      </c>
      <c r="X32" s="2">
        <f t="shared" si="10"/>
        <v>3742.1676817973635</v>
      </c>
      <c r="Y32" s="3">
        <f t="shared" si="11"/>
        <v>374.21676817973633</v>
      </c>
      <c r="Z32">
        <v>27241013</v>
      </c>
      <c r="AA32" s="25">
        <v>5057149</v>
      </c>
      <c r="AB32" s="4"/>
    </row>
    <row r="33" spans="1:28" x14ac:dyDescent="0.3">
      <c r="A33" s="4" t="s">
        <v>75</v>
      </c>
      <c r="B33" t="s">
        <v>79</v>
      </c>
      <c r="C33">
        <v>30</v>
      </c>
      <c r="D33" s="47">
        <v>568965895689</v>
      </c>
      <c r="E33" s="10" t="s">
        <v>80</v>
      </c>
      <c r="F33">
        <v>9990</v>
      </c>
      <c r="G33">
        <v>1</v>
      </c>
      <c r="I33">
        <v>9990</v>
      </c>
      <c r="J33" s="12" t="s">
        <v>81</v>
      </c>
      <c r="K33" s="12"/>
      <c r="L33" s="4">
        <f t="shared" si="13"/>
        <v>1798.2</v>
      </c>
      <c r="M33" s="4">
        <f t="shared" si="14"/>
        <v>-13515</v>
      </c>
      <c r="N33" s="4">
        <f t="shared" si="15"/>
        <v>8394.957983193277</v>
      </c>
      <c r="O33" s="4"/>
      <c r="P33" s="4">
        <f t="shared" si="12"/>
        <v>8394.957983193277</v>
      </c>
      <c r="Q33" s="4">
        <f t="shared" si="16"/>
        <v>6596.7579831932771</v>
      </c>
      <c r="R33" s="4">
        <f t="shared" si="17"/>
        <v>6596.7579831932771</v>
      </c>
      <c r="S33" s="1">
        <v>1000</v>
      </c>
      <c r="T33" s="1">
        <v>1000</v>
      </c>
      <c r="U33" s="1">
        <f t="shared" si="3"/>
        <v>5596.7579831932771</v>
      </c>
      <c r="V33" s="1">
        <f t="shared" si="9"/>
        <v>559.67579831932767</v>
      </c>
      <c r="W33" s="13">
        <f t="shared" si="4"/>
        <v>1854.5903013959137</v>
      </c>
      <c r="X33" s="2">
        <f t="shared" si="10"/>
        <v>3742.1676817973635</v>
      </c>
      <c r="Y33" s="3">
        <f t="shared" si="11"/>
        <v>374.21676817973633</v>
      </c>
      <c r="Z33">
        <v>27241013</v>
      </c>
      <c r="AA33" s="25">
        <v>5057149</v>
      </c>
      <c r="AB33" s="4"/>
    </row>
    <row r="34" spans="1:28" x14ac:dyDescent="0.3">
      <c r="A34" s="4" t="s">
        <v>75</v>
      </c>
      <c r="B34" t="s">
        <v>82</v>
      </c>
      <c r="C34">
        <v>30</v>
      </c>
      <c r="D34" s="47" t="s">
        <v>83</v>
      </c>
      <c r="E34" s="10" t="s">
        <v>84</v>
      </c>
      <c r="F34">
        <v>150000</v>
      </c>
      <c r="G34">
        <v>1</v>
      </c>
      <c r="I34">
        <v>150000</v>
      </c>
      <c r="J34" s="12" t="s">
        <v>85</v>
      </c>
      <c r="K34" s="12"/>
      <c r="L34" s="4">
        <f t="shared" si="13"/>
        <v>27000</v>
      </c>
      <c r="M34" s="4">
        <f t="shared" si="14"/>
        <v>147191.79999999999</v>
      </c>
      <c r="N34" s="4">
        <f t="shared" si="15"/>
        <v>126050.42016806723</v>
      </c>
      <c r="O34" s="4"/>
      <c r="P34" s="4">
        <f t="shared" si="12"/>
        <v>126050.42016806723</v>
      </c>
      <c r="Q34" s="4">
        <f t="shared" si="16"/>
        <v>99050.420168067227</v>
      </c>
      <c r="R34" s="4">
        <f t="shared" si="17"/>
        <v>99050.420168067227</v>
      </c>
      <c r="S34" s="1">
        <v>64382.773109243702</v>
      </c>
      <c r="T34" s="1">
        <v>64382.773109243702</v>
      </c>
      <c r="U34" s="1">
        <f t="shared" si="3"/>
        <v>34667.647058823524</v>
      </c>
      <c r="V34" s="1">
        <f t="shared" si="9"/>
        <v>53.846153846153832</v>
      </c>
      <c r="W34" s="13">
        <f t="shared" ref="W34:W65" si="18">(AA34/Z34)*I34</f>
        <v>27846.701222160867</v>
      </c>
      <c r="X34" s="2">
        <f t="shared" si="10"/>
        <v>6820.9458366626568</v>
      </c>
      <c r="Y34" s="3">
        <f t="shared" si="11"/>
        <v>10.594364776877473</v>
      </c>
      <c r="Z34">
        <v>27241013</v>
      </c>
      <c r="AA34" s="25">
        <v>5057149</v>
      </c>
      <c r="AB34" s="4"/>
    </row>
    <row r="35" spans="1:28" x14ac:dyDescent="0.3">
      <c r="A35" s="4" t="s">
        <v>75</v>
      </c>
      <c r="B35" t="s">
        <v>86</v>
      </c>
      <c r="C35">
        <v>29</v>
      </c>
      <c r="D35" s="47" t="s">
        <v>87</v>
      </c>
      <c r="E35" s="10" t="s">
        <v>88</v>
      </c>
      <c r="F35">
        <v>59990</v>
      </c>
      <c r="G35">
        <v>1</v>
      </c>
      <c r="I35">
        <v>59990</v>
      </c>
      <c r="J35" s="12" t="s">
        <v>89</v>
      </c>
      <c r="K35" s="12"/>
      <c r="L35" s="4">
        <f t="shared" si="13"/>
        <v>10798.199999999999</v>
      </c>
      <c r="M35" s="4">
        <f t="shared" si="14"/>
        <v>38340</v>
      </c>
      <c r="N35" s="4">
        <f t="shared" si="15"/>
        <v>50411.764705882357</v>
      </c>
      <c r="O35" s="4"/>
      <c r="P35" s="4">
        <f t="shared" si="12"/>
        <v>50411.764705882357</v>
      </c>
      <c r="Q35" s="4">
        <f t="shared" si="16"/>
        <v>39613.56470588236</v>
      </c>
      <c r="R35" s="4">
        <f t="shared" si="17"/>
        <v>39613.56470588236</v>
      </c>
      <c r="S35">
        <v>27000</v>
      </c>
      <c r="T35">
        <v>27000</v>
      </c>
      <c r="U35" s="1">
        <f t="shared" si="3"/>
        <v>12613.56470588236</v>
      </c>
      <c r="V35" s="1">
        <f t="shared" si="9"/>
        <v>46.716906318082813</v>
      </c>
      <c r="W35" s="13">
        <f t="shared" si="18"/>
        <v>11136.824042116203</v>
      </c>
      <c r="X35" s="2">
        <f t="shared" si="10"/>
        <v>1476.740663766157</v>
      </c>
      <c r="Y35" s="3">
        <f t="shared" si="11"/>
        <v>5.4694098658005812</v>
      </c>
      <c r="Z35">
        <v>27241013</v>
      </c>
      <c r="AA35" s="25">
        <v>5057149</v>
      </c>
      <c r="AB35" s="4"/>
    </row>
    <row r="36" spans="1:28" x14ac:dyDescent="0.3">
      <c r="A36" s="4" t="s">
        <v>75</v>
      </c>
      <c r="B36" t="s">
        <v>90</v>
      </c>
      <c r="C36">
        <v>29</v>
      </c>
      <c r="D36" s="47">
        <v>1067120736731</v>
      </c>
      <c r="E36" s="10" t="s">
        <v>91</v>
      </c>
      <c r="F36">
        <v>148000</v>
      </c>
      <c r="G36">
        <v>1</v>
      </c>
      <c r="I36">
        <v>148000</v>
      </c>
      <c r="J36" s="12" t="s">
        <v>92</v>
      </c>
      <c r="K36" s="12"/>
      <c r="L36" s="4">
        <f t="shared" si="13"/>
        <v>26640</v>
      </c>
      <c r="M36" s="4">
        <f t="shared" si="14"/>
        <v>144870</v>
      </c>
      <c r="N36" s="4">
        <f t="shared" si="15"/>
        <v>124369.74789915967</v>
      </c>
      <c r="O36" s="4"/>
      <c r="P36" s="4">
        <f t="shared" si="12"/>
        <v>124369.74789915967</v>
      </c>
      <c r="Q36" s="4">
        <f t="shared" si="16"/>
        <v>97729.747899159673</v>
      </c>
      <c r="R36" s="4">
        <f t="shared" si="17"/>
        <v>97729.747899159673</v>
      </c>
      <c r="S36">
        <v>40000</v>
      </c>
      <c r="T36">
        <v>40000</v>
      </c>
      <c r="U36" s="1">
        <f t="shared" si="3"/>
        <v>57729.747899159673</v>
      </c>
      <c r="V36" s="1">
        <f t="shared" si="9"/>
        <v>144.32436974789917</v>
      </c>
      <c r="W36" s="13">
        <f t="shared" si="18"/>
        <v>27475.411872532055</v>
      </c>
      <c r="X36" s="2">
        <f t="shared" si="10"/>
        <v>30254.336026627618</v>
      </c>
      <c r="Y36" s="3">
        <f t="shared" si="11"/>
        <v>75.635840066569045</v>
      </c>
      <c r="Z36">
        <v>27241013</v>
      </c>
      <c r="AA36" s="25">
        <v>5057149</v>
      </c>
      <c r="AB36" s="4"/>
    </row>
    <row r="37" spans="1:28" x14ac:dyDescent="0.3">
      <c r="A37" s="4" t="s">
        <v>75</v>
      </c>
      <c r="B37" t="s">
        <v>93</v>
      </c>
      <c r="C37">
        <v>29</v>
      </c>
      <c r="D37" s="47" t="s">
        <v>94</v>
      </c>
      <c r="E37" s="10" t="s">
        <v>95</v>
      </c>
      <c r="F37">
        <v>84000</v>
      </c>
      <c r="G37">
        <v>1</v>
      </c>
      <c r="I37">
        <v>84000</v>
      </c>
      <c r="J37" s="12" t="s">
        <v>96</v>
      </c>
      <c r="K37" s="12"/>
      <c r="L37" s="4">
        <f t="shared" si="13"/>
        <v>15120</v>
      </c>
      <c r="M37" s="4">
        <f t="shared" si="14"/>
        <v>72390</v>
      </c>
      <c r="N37" s="4">
        <f t="shared" si="15"/>
        <v>70588.23529411765</v>
      </c>
      <c r="O37" s="4"/>
      <c r="P37" s="4">
        <f t="shared" si="12"/>
        <v>70588.23529411765</v>
      </c>
      <c r="Q37" s="4">
        <f t="shared" si="16"/>
        <v>55468.23529411765</v>
      </c>
      <c r="R37" s="4">
        <f t="shared" si="17"/>
        <v>55468.23529411765</v>
      </c>
      <c r="S37">
        <v>46900</v>
      </c>
      <c r="T37">
        <v>46900</v>
      </c>
      <c r="U37" s="1">
        <f t="shared" si="3"/>
        <v>8568.2352941176505</v>
      </c>
      <c r="V37" s="1">
        <f t="shared" si="9"/>
        <v>18.269158409632517</v>
      </c>
      <c r="W37" s="13">
        <f t="shared" si="18"/>
        <v>15594.152684410084</v>
      </c>
      <c r="X37" s="2">
        <f t="shared" si="10"/>
        <v>-7025.917390292434</v>
      </c>
      <c r="Y37" s="3">
        <f t="shared" si="11"/>
        <v>-14.980634094440157</v>
      </c>
      <c r="Z37">
        <v>27241013</v>
      </c>
      <c r="AA37" s="25">
        <v>5057149</v>
      </c>
      <c r="AB37" s="4"/>
    </row>
    <row r="38" spans="1:28" x14ac:dyDescent="0.3">
      <c r="A38" s="4" t="s">
        <v>75</v>
      </c>
      <c r="B38" t="s">
        <v>97</v>
      </c>
      <c r="C38">
        <v>28</v>
      </c>
      <c r="D38" s="47">
        <v>8000010090008</v>
      </c>
      <c r="E38" s="10" t="s">
        <v>98</v>
      </c>
      <c r="F38">
        <v>120000</v>
      </c>
      <c r="G38">
        <v>1</v>
      </c>
      <c r="I38">
        <v>120000</v>
      </c>
      <c r="J38" s="12" t="s">
        <v>85</v>
      </c>
      <c r="K38" s="12"/>
      <c r="L38" s="4">
        <f t="shared" si="13"/>
        <v>21600</v>
      </c>
      <c r="M38" s="4">
        <f t="shared" si="14"/>
        <v>124390</v>
      </c>
      <c r="N38" s="4">
        <f t="shared" si="15"/>
        <v>100840.33613445378</v>
      </c>
      <c r="O38" s="4"/>
      <c r="P38" s="4">
        <f t="shared" si="12"/>
        <v>100840.33613445378</v>
      </c>
      <c r="Q38" s="4">
        <f t="shared" si="16"/>
        <v>79240.336134453784</v>
      </c>
      <c r="R38" s="4">
        <f t="shared" si="17"/>
        <v>79240.336134453784</v>
      </c>
      <c r="S38" s="2">
        <v>65926</v>
      </c>
      <c r="T38" s="2">
        <v>65926</v>
      </c>
      <c r="U38" s="1">
        <f t="shared" si="3"/>
        <v>13314.336134453784</v>
      </c>
      <c r="V38" s="1">
        <f t="shared" si="9"/>
        <v>20.19588043329458</v>
      </c>
      <c r="W38" s="13">
        <f t="shared" si="18"/>
        <v>22277.360977728695</v>
      </c>
      <c r="X38" s="2">
        <f t="shared" si="10"/>
        <v>-8963.0248432749104</v>
      </c>
      <c r="Y38" s="3">
        <f t="shared" si="11"/>
        <v>-13.595584205434747</v>
      </c>
      <c r="Z38">
        <v>27241013</v>
      </c>
      <c r="AA38" s="25">
        <v>5057149</v>
      </c>
      <c r="AB38" s="4"/>
    </row>
    <row r="39" spans="1:28" x14ac:dyDescent="0.3">
      <c r="A39" s="4" t="s">
        <v>75</v>
      </c>
      <c r="B39" t="s">
        <v>99</v>
      </c>
      <c r="C39">
        <v>28</v>
      </c>
      <c r="D39" s="47" t="s">
        <v>100</v>
      </c>
      <c r="E39" s="10" t="s">
        <v>101</v>
      </c>
      <c r="F39">
        <v>20000</v>
      </c>
      <c r="G39">
        <v>1</v>
      </c>
      <c r="I39">
        <v>20000</v>
      </c>
      <c r="J39" s="12" t="s">
        <v>102</v>
      </c>
      <c r="K39" s="12"/>
      <c r="L39" s="4">
        <f t="shared" si="13"/>
        <v>3600</v>
      </c>
      <c r="M39" s="4">
        <f t="shared" si="14"/>
        <v>6320</v>
      </c>
      <c r="N39" s="4">
        <f t="shared" si="15"/>
        <v>16806.722689075632</v>
      </c>
      <c r="O39" s="4"/>
      <c r="P39" s="4">
        <f t="shared" si="12"/>
        <v>16806.722689075632</v>
      </c>
      <c r="Q39" s="4">
        <f t="shared" si="16"/>
        <v>13206.722689075632</v>
      </c>
      <c r="R39" s="4">
        <f t="shared" si="17"/>
        <v>13206.722689075632</v>
      </c>
      <c r="S39">
        <v>10667</v>
      </c>
      <c r="T39">
        <v>10667</v>
      </c>
      <c r="U39" s="1">
        <f t="shared" si="3"/>
        <v>2539.7226890756319</v>
      </c>
      <c r="V39" s="1">
        <f t="shared" si="9"/>
        <v>23.809156173953614</v>
      </c>
      <c r="W39" s="13">
        <f t="shared" si="18"/>
        <v>3712.8934962881153</v>
      </c>
      <c r="X39" s="2">
        <f t="shared" si="10"/>
        <v>-1173.1708072124834</v>
      </c>
      <c r="Y39" s="3">
        <f t="shared" si="11"/>
        <v>-10.99813262597247</v>
      </c>
      <c r="Z39">
        <v>27241013</v>
      </c>
      <c r="AA39" s="25">
        <v>5057149</v>
      </c>
      <c r="AB39" s="4"/>
    </row>
    <row r="40" spans="1:28" x14ac:dyDescent="0.3">
      <c r="A40" s="4" t="s">
        <v>75</v>
      </c>
      <c r="B40" t="s">
        <v>103</v>
      </c>
      <c r="C40">
        <v>28</v>
      </c>
      <c r="D40" s="47" t="s">
        <v>104</v>
      </c>
      <c r="E40" s="10" t="s">
        <v>105</v>
      </c>
      <c r="F40">
        <v>76000</v>
      </c>
      <c r="G40">
        <v>1</v>
      </c>
      <c r="I40">
        <v>76000</v>
      </c>
      <c r="J40" s="12" t="s">
        <v>85</v>
      </c>
      <c r="K40" s="12"/>
      <c r="L40" s="4">
        <f t="shared" si="13"/>
        <v>13680</v>
      </c>
      <c r="M40" s="4">
        <f t="shared" si="14"/>
        <v>79490</v>
      </c>
      <c r="N40" s="4">
        <f t="shared" si="15"/>
        <v>63865.546218487398</v>
      </c>
      <c r="O40" s="4"/>
      <c r="P40" s="4">
        <f t="shared" si="12"/>
        <v>63865.546218487398</v>
      </c>
      <c r="Q40" s="4">
        <f t="shared" si="16"/>
        <v>50185.546218487398</v>
      </c>
      <c r="R40" s="4">
        <f t="shared" si="17"/>
        <v>50185.546218487398</v>
      </c>
      <c r="S40">
        <v>38900</v>
      </c>
      <c r="T40">
        <v>38900</v>
      </c>
      <c r="U40" s="1">
        <f t="shared" si="3"/>
        <v>11285.546218487398</v>
      </c>
      <c r="V40" s="1">
        <f t="shared" si="9"/>
        <v>29.011686936985598</v>
      </c>
      <c r="W40" s="13">
        <f t="shared" si="18"/>
        <v>14108.995285894838</v>
      </c>
      <c r="X40" s="2">
        <f t="shared" si="10"/>
        <v>-2823.4490674074405</v>
      </c>
      <c r="Y40" s="3">
        <f t="shared" si="11"/>
        <v>-7.2582238236695131</v>
      </c>
      <c r="Z40">
        <v>27241013</v>
      </c>
      <c r="AA40" s="25">
        <v>5057149</v>
      </c>
      <c r="AB40" s="4"/>
    </row>
    <row r="41" spans="1:28" x14ac:dyDescent="0.3">
      <c r="A41" s="4" t="s">
        <v>75</v>
      </c>
      <c r="B41" t="s">
        <v>106</v>
      </c>
      <c r="C41">
        <v>27</v>
      </c>
      <c r="D41" s="47">
        <v>4457798326383</v>
      </c>
      <c r="E41" s="10" t="s">
        <v>107</v>
      </c>
      <c r="F41">
        <v>25000</v>
      </c>
      <c r="G41">
        <v>1</v>
      </c>
      <c r="I41">
        <v>25000</v>
      </c>
      <c r="J41" s="12" t="s">
        <v>108</v>
      </c>
      <c r="K41" s="12"/>
      <c r="L41" s="4">
        <f t="shared" si="13"/>
        <v>4500</v>
      </c>
      <c r="M41" s="4">
        <f t="shared" si="14"/>
        <v>10040.16</v>
      </c>
      <c r="N41" s="4">
        <f t="shared" si="15"/>
        <v>21008.403361344539</v>
      </c>
      <c r="O41" s="4"/>
      <c r="P41" s="4">
        <f t="shared" si="12"/>
        <v>21008.403361344539</v>
      </c>
      <c r="Q41" s="4">
        <f t="shared" si="16"/>
        <v>16508.403361344539</v>
      </c>
      <c r="R41" s="4">
        <f t="shared" si="17"/>
        <v>16508.403361344539</v>
      </c>
      <c r="S41">
        <v>16807</v>
      </c>
      <c r="T41">
        <v>16807</v>
      </c>
      <c r="U41" s="1">
        <f t="shared" si="3"/>
        <v>-298.59663865546099</v>
      </c>
      <c r="V41" s="1">
        <f t="shared" si="9"/>
        <v>-1.7766206857586779</v>
      </c>
      <c r="W41" s="13">
        <f t="shared" si="18"/>
        <v>4641.1168703601443</v>
      </c>
      <c r="X41" s="2">
        <f t="shared" si="10"/>
        <v>-4939.7135090156053</v>
      </c>
      <c r="Y41" s="3">
        <f t="shared" si="11"/>
        <v>-29.390810430270754</v>
      </c>
      <c r="Z41">
        <v>27241013</v>
      </c>
      <c r="AA41" s="25">
        <v>5057149</v>
      </c>
      <c r="AB41" s="4"/>
    </row>
    <row r="42" spans="1:28" x14ac:dyDescent="0.3">
      <c r="A42" s="4" t="s">
        <v>75</v>
      </c>
      <c r="B42" t="s">
        <v>109</v>
      </c>
      <c r="C42">
        <v>27</v>
      </c>
      <c r="D42" s="47" t="s">
        <v>110</v>
      </c>
      <c r="E42" s="10" t="s">
        <v>111</v>
      </c>
      <c r="F42">
        <v>116388</v>
      </c>
      <c r="G42">
        <v>1</v>
      </c>
      <c r="I42">
        <v>116388</v>
      </c>
      <c r="J42" s="12" t="s">
        <v>112</v>
      </c>
      <c r="K42" s="12"/>
      <c r="L42" s="4">
        <f t="shared" si="13"/>
        <v>20949.84</v>
      </c>
      <c r="M42" s="4">
        <f t="shared" si="14"/>
        <v>114778</v>
      </c>
      <c r="N42" s="4">
        <f t="shared" si="15"/>
        <v>97805.042016806721</v>
      </c>
      <c r="O42" s="4"/>
      <c r="P42" s="4">
        <f t="shared" si="12"/>
        <v>97805.042016806721</v>
      </c>
      <c r="Q42" s="4">
        <f t="shared" si="16"/>
        <v>76855.202016806725</v>
      </c>
      <c r="R42" s="4">
        <f t="shared" si="17"/>
        <v>76855.202016806725</v>
      </c>
      <c r="S42">
        <v>57953</v>
      </c>
      <c r="T42">
        <v>57953</v>
      </c>
      <c r="U42" s="1">
        <f t="shared" si="3"/>
        <v>18902.202016806725</v>
      </c>
      <c r="V42" s="1">
        <f t="shared" si="9"/>
        <v>32.616434035868245</v>
      </c>
      <c r="W42" s="13">
        <f t="shared" si="18"/>
        <v>21606.812412299059</v>
      </c>
      <c r="X42" s="2">
        <f t="shared" si="10"/>
        <v>-2704.6103954923346</v>
      </c>
      <c r="Y42" s="3">
        <f t="shared" si="11"/>
        <v>-4.666903172385096</v>
      </c>
      <c r="Z42">
        <v>27241013</v>
      </c>
      <c r="AA42" s="25">
        <v>5057149</v>
      </c>
      <c r="AB42" s="4"/>
    </row>
    <row r="43" spans="1:28" x14ac:dyDescent="0.3">
      <c r="A43" s="4" t="s">
        <v>75</v>
      </c>
      <c r="B43" t="s">
        <v>113</v>
      </c>
      <c r="C43">
        <v>26</v>
      </c>
      <c r="D43" s="47">
        <v>9557829855670</v>
      </c>
      <c r="E43" s="10" t="s">
        <v>114</v>
      </c>
      <c r="F43">
        <v>120000</v>
      </c>
      <c r="G43">
        <v>1</v>
      </c>
      <c r="I43">
        <v>120000</v>
      </c>
      <c r="J43" s="12" t="s">
        <v>85</v>
      </c>
      <c r="K43" s="12"/>
      <c r="L43" s="4">
        <f t="shared" si="13"/>
        <v>21600</v>
      </c>
      <c r="M43" s="4">
        <f t="shared" si="14"/>
        <v>115210</v>
      </c>
      <c r="N43" s="4">
        <f t="shared" si="15"/>
        <v>100840.33613445378</v>
      </c>
      <c r="O43" s="4"/>
      <c r="P43" s="4">
        <f t="shared" si="12"/>
        <v>100840.33613445378</v>
      </c>
      <c r="Q43" s="4">
        <f t="shared" si="16"/>
        <v>79240.336134453784</v>
      </c>
      <c r="R43" s="4">
        <f t="shared" si="17"/>
        <v>79240.336134453784</v>
      </c>
      <c r="S43" s="2">
        <v>68000</v>
      </c>
      <c r="T43" s="2">
        <v>68000</v>
      </c>
      <c r="U43" s="1">
        <f t="shared" si="3"/>
        <v>11240.336134453784</v>
      </c>
      <c r="V43" s="1">
        <f t="shared" si="9"/>
        <v>16.529906080079098</v>
      </c>
      <c r="W43" s="13">
        <f t="shared" si="18"/>
        <v>22277.360977728695</v>
      </c>
      <c r="X43" s="2">
        <f t="shared" si="10"/>
        <v>-11037.02484327491</v>
      </c>
      <c r="Y43" s="3">
        <f t="shared" si="11"/>
        <v>-16.230918887168986</v>
      </c>
      <c r="Z43">
        <v>27241013</v>
      </c>
      <c r="AA43" s="25">
        <v>5057149</v>
      </c>
      <c r="AB43" s="4"/>
    </row>
    <row r="44" spans="1:28" x14ac:dyDescent="0.3">
      <c r="A44" s="4" t="s">
        <v>75</v>
      </c>
      <c r="B44" t="s">
        <v>115</v>
      </c>
      <c r="C44">
        <v>26</v>
      </c>
      <c r="D44" s="47" t="s">
        <v>116</v>
      </c>
      <c r="E44" s="10" t="s">
        <v>117</v>
      </c>
      <c r="F44">
        <v>71000</v>
      </c>
      <c r="G44">
        <v>1</v>
      </c>
      <c r="I44">
        <v>71000</v>
      </c>
      <c r="J44" s="12" t="s">
        <v>112</v>
      </c>
      <c r="K44" s="12"/>
      <c r="L44" s="4">
        <f t="shared" si="13"/>
        <v>12780</v>
      </c>
      <c r="M44" s="4">
        <f t="shared" si="14"/>
        <v>63344.160000000003</v>
      </c>
      <c r="N44" s="4">
        <f t="shared" si="15"/>
        <v>59663.865546218491</v>
      </c>
      <c r="O44" s="4"/>
      <c r="P44" s="4">
        <f t="shared" si="12"/>
        <v>59663.865546218491</v>
      </c>
      <c r="Q44" s="4">
        <f t="shared" si="16"/>
        <v>46883.865546218491</v>
      </c>
      <c r="R44" s="4">
        <f t="shared" si="17"/>
        <v>46883.865546218491</v>
      </c>
      <c r="S44">
        <v>40435</v>
      </c>
      <c r="T44">
        <v>40435</v>
      </c>
      <c r="U44" s="1">
        <f t="shared" si="3"/>
        <v>6448.8655462184906</v>
      </c>
      <c r="V44" s="1">
        <f t="shared" si="9"/>
        <v>15.94872151902681</v>
      </c>
      <c r="W44" s="13">
        <f t="shared" si="18"/>
        <v>13180.771911822811</v>
      </c>
      <c r="X44" s="2">
        <f t="shared" si="10"/>
        <v>-6731.9063656043199</v>
      </c>
      <c r="Y44" s="3">
        <f t="shared" si="11"/>
        <v>-16.648711179929069</v>
      </c>
      <c r="Z44">
        <v>27241013</v>
      </c>
      <c r="AA44" s="25">
        <v>5057149</v>
      </c>
      <c r="AB44" s="4"/>
    </row>
    <row r="45" spans="1:28" x14ac:dyDescent="0.3">
      <c r="A45" s="4" t="s">
        <v>75</v>
      </c>
      <c r="B45" t="s">
        <v>118</v>
      </c>
      <c r="C45">
        <v>26</v>
      </c>
      <c r="D45" s="47" t="s">
        <v>119</v>
      </c>
      <c r="E45" s="10" t="s">
        <v>120</v>
      </c>
      <c r="F45">
        <v>153588</v>
      </c>
      <c r="G45">
        <v>1</v>
      </c>
      <c r="I45">
        <v>153588</v>
      </c>
      <c r="J45" s="12" t="s">
        <v>121</v>
      </c>
      <c r="K45" s="12"/>
      <c r="L45" s="4">
        <f t="shared" si="13"/>
        <v>27645.84</v>
      </c>
      <c r="M45" s="4">
        <f t="shared" si="14"/>
        <v>153779.79999999999</v>
      </c>
      <c r="N45" s="4">
        <f t="shared" si="15"/>
        <v>129065.5462184874</v>
      </c>
      <c r="O45" s="4"/>
      <c r="P45" s="4">
        <f t="shared" si="12"/>
        <v>129065.5462184874</v>
      </c>
      <c r="Q45" s="4">
        <f t="shared" si="16"/>
        <v>101419.70621848741</v>
      </c>
      <c r="R45" s="4">
        <f t="shared" si="17"/>
        <v>101419.70621848741</v>
      </c>
      <c r="S45">
        <v>81000</v>
      </c>
      <c r="T45">
        <v>81000</v>
      </c>
      <c r="U45" s="1">
        <f t="shared" si="3"/>
        <v>20419.706218487408</v>
      </c>
      <c r="V45" s="1">
        <f t="shared" si="9"/>
        <v>25.209513849984454</v>
      </c>
      <c r="W45" s="13">
        <f t="shared" si="18"/>
        <v>28512.794315394953</v>
      </c>
      <c r="X45" s="2">
        <f t="shared" si="10"/>
        <v>-8093.0880969075442</v>
      </c>
      <c r="Y45" s="3">
        <f t="shared" si="11"/>
        <v>-9.9914667863056099</v>
      </c>
      <c r="Z45">
        <v>27241013</v>
      </c>
      <c r="AA45" s="25">
        <v>5057149</v>
      </c>
      <c r="AB45" s="4"/>
    </row>
    <row r="46" spans="1:28" x14ac:dyDescent="0.3">
      <c r="A46" s="4" t="s">
        <v>75</v>
      </c>
      <c r="B46" t="s">
        <v>122</v>
      </c>
      <c r="C46">
        <v>25</v>
      </c>
      <c r="D46" s="47" t="s">
        <v>87</v>
      </c>
      <c r="E46" s="10" t="s">
        <v>88</v>
      </c>
      <c r="F46">
        <v>59990</v>
      </c>
      <c r="G46">
        <v>1</v>
      </c>
      <c r="I46">
        <v>59990</v>
      </c>
      <c r="J46" s="12" t="s">
        <v>92</v>
      </c>
      <c r="K46" s="12"/>
      <c r="L46" s="4">
        <f t="shared" si="13"/>
        <v>10798.199999999999</v>
      </c>
      <c r="M46" s="4">
        <f t="shared" si="14"/>
        <v>68921.8</v>
      </c>
      <c r="N46" s="4">
        <f t="shared" si="15"/>
        <v>50411.764705882357</v>
      </c>
      <c r="O46" s="4"/>
      <c r="P46" s="4">
        <f t="shared" si="12"/>
        <v>50411.764705882357</v>
      </c>
      <c r="Q46" s="4">
        <f t="shared" si="16"/>
        <v>39613.56470588236</v>
      </c>
      <c r="R46" s="4">
        <f t="shared" si="17"/>
        <v>39613.56470588236</v>
      </c>
      <c r="S46">
        <v>27000</v>
      </c>
      <c r="T46">
        <v>27000</v>
      </c>
      <c r="U46" s="1">
        <f t="shared" si="3"/>
        <v>12613.56470588236</v>
      </c>
      <c r="V46" s="1">
        <f t="shared" si="9"/>
        <v>46.716906318082813</v>
      </c>
      <c r="W46" s="13">
        <f t="shared" si="18"/>
        <v>11136.824042116203</v>
      </c>
      <c r="X46" s="2">
        <f t="shared" si="10"/>
        <v>1476.740663766157</v>
      </c>
      <c r="Y46" s="3">
        <f t="shared" si="11"/>
        <v>5.4694098658005812</v>
      </c>
      <c r="Z46">
        <v>27241013</v>
      </c>
      <c r="AA46" s="25">
        <v>5057149</v>
      </c>
      <c r="AB46" s="4"/>
    </row>
    <row r="47" spans="1:28" x14ac:dyDescent="0.3">
      <c r="A47" s="4" t="s">
        <v>75</v>
      </c>
      <c r="B47" t="s">
        <v>123</v>
      </c>
      <c r="C47">
        <v>25</v>
      </c>
      <c r="D47" s="47" t="s">
        <v>124</v>
      </c>
      <c r="E47" s="10" t="s">
        <v>125</v>
      </c>
      <c r="F47">
        <v>16990</v>
      </c>
      <c r="G47">
        <v>1</v>
      </c>
      <c r="I47">
        <v>16990</v>
      </c>
      <c r="J47" s="12" t="s">
        <v>89</v>
      </c>
      <c r="K47" s="12"/>
      <c r="L47" s="4">
        <f t="shared" si="13"/>
        <v>3058.2</v>
      </c>
      <c r="M47" s="4">
        <f t="shared" si="14"/>
        <v>13430</v>
      </c>
      <c r="N47" s="4">
        <f t="shared" si="15"/>
        <v>14277.310924369749</v>
      </c>
      <c r="O47" s="4"/>
      <c r="P47" s="4">
        <f t="shared" si="12"/>
        <v>14277.310924369749</v>
      </c>
      <c r="Q47" s="4">
        <f t="shared" si="16"/>
        <v>11219.11092436975</v>
      </c>
      <c r="R47" s="4">
        <f t="shared" si="17"/>
        <v>11219.11092436975</v>
      </c>
      <c r="S47" s="2">
        <v>8421</v>
      </c>
      <c r="T47" s="2">
        <v>8421</v>
      </c>
      <c r="U47" s="1">
        <f t="shared" si="3"/>
        <v>2798.1109243697501</v>
      </c>
      <c r="V47" s="1">
        <f t="shared" si="9"/>
        <v>33.227774900483908</v>
      </c>
      <c r="W47" s="13">
        <f t="shared" si="18"/>
        <v>3154.1030250967542</v>
      </c>
      <c r="X47" s="2">
        <f t="shared" si="10"/>
        <v>-355.99210072700407</v>
      </c>
      <c r="Y47" s="3">
        <f t="shared" si="11"/>
        <v>-4.2274326175870334</v>
      </c>
      <c r="Z47">
        <v>27241013</v>
      </c>
      <c r="AA47" s="25">
        <v>5057149</v>
      </c>
      <c r="AB47" s="4"/>
    </row>
    <row r="48" spans="1:28" x14ac:dyDescent="0.3">
      <c r="A48" s="4" t="s">
        <v>75</v>
      </c>
      <c r="B48" t="s">
        <v>126</v>
      </c>
      <c r="C48">
        <v>25</v>
      </c>
      <c r="D48" s="47" t="s">
        <v>127</v>
      </c>
      <c r="E48" s="10" t="s">
        <v>128</v>
      </c>
      <c r="F48">
        <v>47500</v>
      </c>
      <c r="G48">
        <v>1</v>
      </c>
      <c r="I48">
        <v>47500</v>
      </c>
      <c r="J48" s="12" t="s">
        <v>89</v>
      </c>
      <c r="K48" s="12"/>
      <c r="L48" s="4">
        <f t="shared" si="13"/>
        <v>8550</v>
      </c>
      <c r="M48" s="4">
        <f t="shared" si="14"/>
        <v>30890</v>
      </c>
      <c r="N48" s="4">
        <f t="shared" si="15"/>
        <v>39915.966386554624</v>
      </c>
      <c r="O48" s="4"/>
      <c r="P48" s="4">
        <f t="shared" si="12"/>
        <v>39915.966386554624</v>
      </c>
      <c r="Q48" s="4">
        <f t="shared" si="16"/>
        <v>31365.966386554624</v>
      </c>
      <c r="R48" s="4">
        <f t="shared" si="17"/>
        <v>31365.966386554624</v>
      </c>
      <c r="S48">
        <v>23966</v>
      </c>
      <c r="T48">
        <v>23966</v>
      </c>
      <c r="U48" s="1">
        <f t="shared" si="3"/>
        <v>7399.9663865546245</v>
      </c>
      <c r="V48" s="1">
        <f t="shared" si="9"/>
        <v>30.876935602748162</v>
      </c>
      <c r="W48" s="13">
        <f t="shared" si="18"/>
        <v>8818.1220536842739</v>
      </c>
      <c r="X48" s="2">
        <f t="shared" si="10"/>
        <v>-1418.1556671296494</v>
      </c>
      <c r="Y48" s="3">
        <f t="shared" si="11"/>
        <v>-5.9173648799534728</v>
      </c>
      <c r="Z48">
        <v>27241013</v>
      </c>
      <c r="AA48" s="25">
        <v>5057149</v>
      </c>
      <c r="AB48" s="4"/>
    </row>
    <row r="49" spans="1:28" x14ac:dyDescent="0.3">
      <c r="A49" s="4" t="s">
        <v>75</v>
      </c>
      <c r="B49" t="s">
        <v>129</v>
      </c>
      <c r="C49">
        <v>25</v>
      </c>
      <c r="D49" s="47">
        <v>9557829855670</v>
      </c>
      <c r="E49" s="10" t="s">
        <v>114</v>
      </c>
      <c r="F49">
        <v>120000</v>
      </c>
      <c r="G49">
        <v>1</v>
      </c>
      <c r="I49">
        <v>120000</v>
      </c>
      <c r="J49" s="12" t="s">
        <v>130</v>
      </c>
      <c r="K49" s="12"/>
      <c r="L49" s="4">
        <f t="shared" si="13"/>
        <v>21600</v>
      </c>
      <c r="M49" s="4">
        <f t="shared" si="14"/>
        <v>105395</v>
      </c>
      <c r="N49" s="4">
        <f t="shared" si="15"/>
        <v>100840.33613445378</v>
      </c>
      <c r="O49" s="4"/>
      <c r="P49" s="4">
        <f t="shared" si="12"/>
        <v>100840.33613445378</v>
      </c>
      <c r="Q49" s="4">
        <f t="shared" si="16"/>
        <v>79240.336134453784</v>
      </c>
      <c r="R49" s="4">
        <f t="shared" si="17"/>
        <v>79240.336134453784</v>
      </c>
      <c r="S49" s="2">
        <v>68000</v>
      </c>
      <c r="T49" s="2">
        <v>68000</v>
      </c>
      <c r="U49" s="1">
        <f t="shared" si="3"/>
        <v>11240.336134453784</v>
      </c>
      <c r="V49" s="1">
        <f t="shared" si="9"/>
        <v>16.529906080079098</v>
      </c>
      <c r="W49" s="13">
        <f t="shared" si="18"/>
        <v>22277.360977728695</v>
      </c>
      <c r="X49" s="2">
        <f t="shared" si="10"/>
        <v>-11037.02484327491</v>
      </c>
      <c r="Y49" s="3">
        <f t="shared" si="11"/>
        <v>-16.230918887168986</v>
      </c>
      <c r="Z49">
        <v>27241013</v>
      </c>
      <c r="AA49" s="25">
        <v>5057149</v>
      </c>
      <c r="AB49" s="4"/>
    </row>
    <row r="50" spans="1:28" x14ac:dyDescent="0.3">
      <c r="A50" s="4" t="s">
        <v>75</v>
      </c>
      <c r="B50" t="s">
        <v>129</v>
      </c>
      <c r="C50">
        <v>25</v>
      </c>
      <c r="D50" s="47">
        <v>9557829855671</v>
      </c>
      <c r="E50" s="10" t="s">
        <v>131</v>
      </c>
      <c r="F50">
        <v>120000</v>
      </c>
      <c r="G50">
        <v>1</v>
      </c>
      <c r="I50">
        <v>120000</v>
      </c>
      <c r="J50" s="12" t="s">
        <v>130</v>
      </c>
      <c r="K50" s="12"/>
      <c r="L50" s="4">
        <f t="shared" si="13"/>
        <v>21600</v>
      </c>
      <c r="M50" s="4">
        <f t="shared" si="14"/>
        <v>113173.16</v>
      </c>
      <c r="N50" s="4">
        <f t="shared" si="15"/>
        <v>100840.33613445378</v>
      </c>
      <c r="O50" s="4"/>
      <c r="P50" s="4">
        <f t="shared" si="12"/>
        <v>100840.33613445378</v>
      </c>
      <c r="Q50" s="4">
        <f t="shared" si="16"/>
        <v>79240.336134453784</v>
      </c>
      <c r="R50" s="4">
        <f t="shared" si="17"/>
        <v>79240.336134453784</v>
      </c>
      <c r="S50" s="2">
        <v>68000</v>
      </c>
      <c r="T50" s="2">
        <v>68000</v>
      </c>
      <c r="U50" s="1">
        <f t="shared" si="3"/>
        <v>11240.336134453784</v>
      </c>
      <c r="V50" s="1">
        <f t="shared" si="9"/>
        <v>16.529906080079098</v>
      </c>
      <c r="W50" s="13">
        <f t="shared" si="18"/>
        <v>22277.360977728695</v>
      </c>
      <c r="X50" s="2">
        <f t="shared" si="10"/>
        <v>-11037.02484327491</v>
      </c>
      <c r="Y50" s="3">
        <f t="shared" si="11"/>
        <v>-16.230918887168986</v>
      </c>
      <c r="Z50">
        <v>27241013</v>
      </c>
      <c r="AA50" s="25">
        <v>5057149</v>
      </c>
      <c r="AB50" s="4"/>
    </row>
    <row r="51" spans="1:28" x14ac:dyDescent="0.3">
      <c r="A51" s="4" t="s">
        <v>75</v>
      </c>
      <c r="B51" t="s">
        <v>132</v>
      </c>
      <c r="C51">
        <v>25</v>
      </c>
      <c r="D51" s="47" t="s">
        <v>133</v>
      </c>
      <c r="E51" s="10" t="s">
        <v>77</v>
      </c>
      <c r="F51">
        <v>76788</v>
      </c>
      <c r="G51">
        <v>1</v>
      </c>
      <c r="I51">
        <v>76788</v>
      </c>
      <c r="J51" s="12" t="s">
        <v>134</v>
      </c>
      <c r="K51" s="12"/>
      <c r="L51" s="4">
        <f t="shared" si="13"/>
        <v>13821.84</v>
      </c>
      <c r="M51" s="4">
        <f t="shared" si="14"/>
        <v>72461.16</v>
      </c>
      <c r="N51" s="4">
        <f t="shared" si="15"/>
        <v>64527.731092436981</v>
      </c>
      <c r="O51" s="4"/>
      <c r="P51" s="4">
        <f t="shared" si="12"/>
        <v>64527.731092436981</v>
      </c>
      <c r="Q51" s="4">
        <f t="shared" si="16"/>
        <v>50705.891092436985</v>
      </c>
      <c r="R51" s="4">
        <f t="shared" si="17"/>
        <v>50705.891092436985</v>
      </c>
      <c r="S51">
        <v>39828</v>
      </c>
      <c r="T51">
        <v>39828</v>
      </c>
      <c r="U51" s="1">
        <f t="shared" si="3"/>
        <v>10877.891092436985</v>
      </c>
      <c r="V51" s="1">
        <f t="shared" si="9"/>
        <v>27.312170062360615</v>
      </c>
      <c r="W51" s="13">
        <f t="shared" si="18"/>
        <v>14255.283289648591</v>
      </c>
      <c r="X51" s="2">
        <f t="shared" si="10"/>
        <v>-3377.3921972116059</v>
      </c>
      <c r="Y51" s="3">
        <f t="shared" si="11"/>
        <v>-8.4799442533182834</v>
      </c>
      <c r="Z51">
        <v>27241013</v>
      </c>
      <c r="AA51" s="25">
        <v>5057149</v>
      </c>
      <c r="AB51" s="4"/>
    </row>
    <row r="52" spans="1:28" x14ac:dyDescent="0.3">
      <c r="A52" s="4" t="s">
        <v>75</v>
      </c>
      <c r="B52" t="s">
        <v>132</v>
      </c>
      <c r="C52">
        <v>25</v>
      </c>
      <c r="D52" s="47" t="s">
        <v>133</v>
      </c>
      <c r="E52" s="10" t="s">
        <v>77</v>
      </c>
      <c r="F52">
        <v>76788</v>
      </c>
      <c r="G52">
        <v>1</v>
      </c>
      <c r="I52">
        <v>76788</v>
      </c>
      <c r="J52" s="12" t="s">
        <v>134</v>
      </c>
      <c r="K52" s="12"/>
      <c r="L52" s="4">
        <f t="shared" si="13"/>
        <v>13821.84</v>
      </c>
      <c r="M52" s="4">
        <f t="shared" si="14"/>
        <v>74837.16</v>
      </c>
      <c r="N52" s="4">
        <f t="shared" si="15"/>
        <v>64527.731092436981</v>
      </c>
      <c r="O52" s="4"/>
      <c r="P52" s="4">
        <f t="shared" si="12"/>
        <v>64527.731092436981</v>
      </c>
      <c r="Q52" s="4">
        <f t="shared" si="16"/>
        <v>50705.891092436985</v>
      </c>
      <c r="R52" s="4">
        <f t="shared" si="17"/>
        <v>50705.891092436985</v>
      </c>
      <c r="S52">
        <v>39828</v>
      </c>
      <c r="T52">
        <v>39828</v>
      </c>
      <c r="U52" s="1">
        <f t="shared" si="3"/>
        <v>10877.891092436985</v>
      </c>
      <c r="V52" s="1">
        <f t="shared" si="9"/>
        <v>27.312170062360615</v>
      </c>
      <c r="W52" s="13">
        <f t="shared" si="18"/>
        <v>14255.283289648591</v>
      </c>
      <c r="X52" s="2">
        <f t="shared" si="10"/>
        <v>-3377.3921972116059</v>
      </c>
      <c r="Y52" s="3">
        <f t="shared" si="11"/>
        <v>-8.4799442533182834</v>
      </c>
      <c r="Z52">
        <v>27241013</v>
      </c>
      <c r="AA52" s="25">
        <v>5057149</v>
      </c>
      <c r="AB52" s="4"/>
    </row>
    <row r="53" spans="1:28" x14ac:dyDescent="0.3">
      <c r="A53" s="4" t="s">
        <v>75</v>
      </c>
      <c r="B53" t="s">
        <v>135</v>
      </c>
      <c r="C53">
        <v>25</v>
      </c>
      <c r="D53" s="47" t="s">
        <v>136</v>
      </c>
      <c r="E53" s="10" t="s">
        <v>137</v>
      </c>
      <c r="F53">
        <v>63588</v>
      </c>
      <c r="G53">
        <v>1</v>
      </c>
      <c r="I53">
        <v>63588</v>
      </c>
      <c r="J53" s="12" t="s">
        <v>108</v>
      </c>
      <c r="K53" s="12"/>
      <c r="L53" s="4">
        <f t="shared" si="13"/>
        <v>11445.84</v>
      </c>
      <c r="M53" s="4">
        <f t="shared" si="14"/>
        <v>58779.8</v>
      </c>
      <c r="N53" s="4">
        <f t="shared" si="15"/>
        <v>53435.294117647063</v>
      </c>
      <c r="O53" s="4"/>
      <c r="P53" s="4">
        <f t="shared" si="12"/>
        <v>53435.294117647063</v>
      </c>
      <c r="Q53" s="4">
        <f t="shared" si="16"/>
        <v>41989.454117647067</v>
      </c>
      <c r="R53" s="4">
        <f t="shared" si="17"/>
        <v>41989.454117647067</v>
      </c>
      <c r="S53">
        <v>27000</v>
      </c>
      <c r="T53">
        <v>27000</v>
      </c>
      <c r="U53" s="1">
        <f t="shared" si="3"/>
        <v>14989.454117647067</v>
      </c>
      <c r="V53" s="1">
        <f t="shared" si="9"/>
        <v>55.516496732026177</v>
      </c>
      <c r="W53" s="13">
        <f t="shared" si="18"/>
        <v>11804.773582098434</v>
      </c>
      <c r="X53" s="2">
        <f t="shared" si="10"/>
        <v>3184.6805355486322</v>
      </c>
      <c r="Y53" s="3">
        <f t="shared" si="11"/>
        <v>11.795113094624563</v>
      </c>
      <c r="Z53">
        <v>27241013</v>
      </c>
      <c r="AA53" s="25">
        <v>5057149</v>
      </c>
      <c r="AB53" s="4"/>
    </row>
    <row r="54" spans="1:28" x14ac:dyDescent="0.3">
      <c r="A54" s="4" t="s">
        <v>75</v>
      </c>
      <c r="B54" t="s">
        <v>138</v>
      </c>
      <c r="C54">
        <v>24</v>
      </c>
      <c r="D54" s="47" t="s">
        <v>87</v>
      </c>
      <c r="E54" s="10" t="s">
        <v>88</v>
      </c>
      <c r="F54">
        <v>59990</v>
      </c>
      <c r="G54">
        <v>1</v>
      </c>
      <c r="I54">
        <v>59990</v>
      </c>
      <c r="J54" s="12" t="s">
        <v>85</v>
      </c>
      <c r="K54" s="12"/>
      <c r="L54" s="4">
        <f t="shared" si="13"/>
        <v>10798.199999999999</v>
      </c>
      <c r="M54" s="4">
        <f t="shared" si="14"/>
        <v>56318.16</v>
      </c>
      <c r="N54" s="4">
        <f t="shared" si="15"/>
        <v>50411.764705882357</v>
      </c>
      <c r="O54" s="4"/>
      <c r="P54" s="4">
        <f t="shared" si="12"/>
        <v>50411.764705882357</v>
      </c>
      <c r="Q54" s="4">
        <f t="shared" si="16"/>
        <v>39613.56470588236</v>
      </c>
      <c r="R54" s="4">
        <f t="shared" si="17"/>
        <v>39613.56470588236</v>
      </c>
      <c r="S54">
        <v>27000</v>
      </c>
      <c r="T54">
        <v>27000</v>
      </c>
      <c r="U54" s="1">
        <f t="shared" si="3"/>
        <v>12613.56470588236</v>
      </c>
      <c r="V54" s="1">
        <f t="shared" si="9"/>
        <v>46.716906318082813</v>
      </c>
      <c r="W54" s="13">
        <f t="shared" si="18"/>
        <v>11136.824042116203</v>
      </c>
      <c r="X54" s="2">
        <f t="shared" si="10"/>
        <v>1476.740663766157</v>
      </c>
      <c r="Y54" s="3">
        <f t="shared" si="11"/>
        <v>5.4694098658005812</v>
      </c>
      <c r="Z54">
        <v>27241013</v>
      </c>
      <c r="AA54" s="25">
        <v>5057149</v>
      </c>
      <c r="AB54" s="4"/>
    </row>
    <row r="55" spans="1:28" x14ac:dyDescent="0.3">
      <c r="A55" s="4" t="s">
        <v>75</v>
      </c>
      <c r="B55" t="s">
        <v>139</v>
      </c>
      <c r="C55">
        <v>24</v>
      </c>
      <c r="D55" s="47" t="s">
        <v>140</v>
      </c>
      <c r="E55" s="10" t="s">
        <v>141</v>
      </c>
      <c r="F55">
        <v>64788</v>
      </c>
      <c r="G55">
        <v>1</v>
      </c>
      <c r="I55">
        <v>64788</v>
      </c>
      <c r="J55" s="12" t="s">
        <v>85</v>
      </c>
      <c r="K55" s="12"/>
      <c r="L55" s="4">
        <f t="shared" si="13"/>
        <v>11661.84</v>
      </c>
      <c r="M55" s="4">
        <f t="shared" si="14"/>
        <v>61332.160000000003</v>
      </c>
      <c r="N55" s="4">
        <f t="shared" si="15"/>
        <v>54443.697478991598</v>
      </c>
      <c r="O55" s="4"/>
      <c r="P55" s="4">
        <f t="shared" si="12"/>
        <v>54443.697478991598</v>
      </c>
      <c r="Q55" s="4">
        <f t="shared" si="16"/>
        <v>42781.857478991602</v>
      </c>
      <c r="R55" s="4">
        <f t="shared" si="17"/>
        <v>42781.857478991602</v>
      </c>
      <c r="S55">
        <v>35595</v>
      </c>
      <c r="T55">
        <v>35595</v>
      </c>
      <c r="U55" s="1">
        <f t="shared" si="3"/>
        <v>7186.857478991602</v>
      </c>
      <c r="V55" s="1">
        <f t="shared" si="9"/>
        <v>20.190637670997617</v>
      </c>
      <c r="W55" s="13">
        <f t="shared" si="18"/>
        <v>12027.547191875721</v>
      </c>
      <c r="X55" s="2">
        <f t="shared" si="10"/>
        <v>-4840.6897128841192</v>
      </c>
      <c r="Y55" s="3">
        <f t="shared" si="11"/>
        <v>-13.599353035213147</v>
      </c>
      <c r="Z55">
        <v>27241013</v>
      </c>
      <c r="AA55" s="25">
        <v>5057149</v>
      </c>
      <c r="AB55" s="4"/>
    </row>
    <row r="56" spans="1:28" x14ac:dyDescent="0.3">
      <c r="A56" s="4" t="s">
        <v>75</v>
      </c>
      <c r="B56" t="s">
        <v>142</v>
      </c>
      <c r="C56">
        <v>24</v>
      </c>
      <c r="D56" s="47" t="s">
        <v>136</v>
      </c>
      <c r="E56" s="10" t="s">
        <v>137</v>
      </c>
      <c r="F56">
        <v>63588</v>
      </c>
      <c r="G56">
        <v>1</v>
      </c>
      <c r="I56">
        <v>63588</v>
      </c>
      <c r="J56" s="12" t="s">
        <v>143</v>
      </c>
      <c r="K56" s="12"/>
      <c r="L56" s="4">
        <f t="shared" si="13"/>
        <v>11445.84</v>
      </c>
      <c r="M56" s="4">
        <f t="shared" si="14"/>
        <v>68779.8</v>
      </c>
      <c r="N56" s="4">
        <f t="shared" si="15"/>
        <v>53435.294117647063</v>
      </c>
      <c r="O56" s="4"/>
      <c r="P56" s="4">
        <f t="shared" si="12"/>
        <v>53435.294117647063</v>
      </c>
      <c r="Q56" s="4">
        <f t="shared" si="16"/>
        <v>41989.454117647067</v>
      </c>
      <c r="R56" s="4">
        <f t="shared" si="17"/>
        <v>41989.454117647067</v>
      </c>
      <c r="S56">
        <v>27000</v>
      </c>
      <c r="T56">
        <v>27000</v>
      </c>
      <c r="U56" s="1">
        <f t="shared" si="3"/>
        <v>14989.454117647067</v>
      </c>
      <c r="V56" s="1">
        <f t="shared" si="9"/>
        <v>55.516496732026177</v>
      </c>
      <c r="W56" s="13">
        <f t="shared" si="18"/>
        <v>11804.773582098434</v>
      </c>
      <c r="X56" s="2">
        <f t="shared" si="10"/>
        <v>3184.6805355486322</v>
      </c>
      <c r="Y56" s="3">
        <f t="shared" si="11"/>
        <v>11.795113094624563</v>
      </c>
      <c r="Z56">
        <v>27241013</v>
      </c>
      <c r="AA56" s="25">
        <v>5057149</v>
      </c>
      <c r="AB56" s="4"/>
    </row>
    <row r="57" spans="1:28" x14ac:dyDescent="0.3">
      <c r="A57" s="4" t="s">
        <v>75</v>
      </c>
      <c r="B57" t="s">
        <v>144</v>
      </c>
      <c r="C57">
        <v>24</v>
      </c>
      <c r="D57" s="47" t="s">
        <v>145</v>
      </c>
      <c r="E57" s="10" t="s">
        <v>146</v>
      </c>
      <c r="F57">
        <v>9990</v>
      </c>
      <c r="G57">
        <v>1</v>
      </c>
      <c r="I57">
        <v>9990</v>
      </c>
      <c r="J57" s="12" t="s">
        <v>102</v>
      </c>
      <c r="K57" s="12"/>
      <c r="L57" s="4">
        <f t="shared" si="13"/>
        <v>1798.2</v>
      </c>
      <c r="M57" s="4">
        <f t="shared" si="14"/>
        <v>8191.8</v>
      </c>
      <c r="N57" s="4">
        <f t="shared" si="15"/>
        <v>8394.957983193277</v>
      </c>
      <c r="O57" s="4"/>
      <c r="P57" s="4">
        <f t="shared" si="12"/>
        <v>8394.957983193277</v>
      </c>
      <c r="Q57" s="4">
        <f t="shared" si="16"/>
        <v>6596.7579831932771</v>
      </c>
      <c r="R57" s="4">
        <f t="shared" si="17"/>
        <v>6596.7579831932771</v>
      </c>
      <c r="S57">
        <v>4340</v>
      </c>
      <c r="T57">
        <v>4340</v>
      </c>
      <c r="U57" s="1">
        <f t="shared" si="3"/>
        <v>2256.7579831932771</v>
      </c>
      <c r="V57" s="1">
        <f t="shared" si="9"/>
        <v>51.999031870812843</v>
      </c>
      <c r="W57" s="13">
        <f t="shared" si="18"/>
        <v>1854.5903013959137</v>
      </c>
      <c r="X57" s="2">
        <f t="shared" si="10"/>
        <v>402.16768179736346</v>
      </c>
      <c r="Y57" s="3">
        <f t="shared" si="11"/>
        <v>9.2665364469438583</v>
      </c>
      <c r="Z57">
        <v>27241013</v>
      </c>
      <c r="AA57" s="25">
        <v>5057149</v>
      </c>
      <c r="AB57" s="4"/>
    </row>
    <row r="58" spans="1:28" x14ac:dyDescent="0.3">
      <c r="A58" s="4" t="s">
        <v>75</v>
      </c>
      <c r="B58" t="s">
        <v>144</v>
      </c>
      <c r="C58">
        <v>24</v>
      </c>
      <c r="D58" s="47" t="s">
        <v>145</v>
      </c>
      <c r="E58" s="10" t="s">
        <v>146</v>
      </c>
      <c r="F58">
        <v>9990</v>
      </c>
      <c r="G58">
        <v>1</v>
      </c>
      <c r="I58">
        <v>9990</v>
      </c>
      <c r="J58" s="12" t="s">
        <v>102</v>
      </c>
      <c r="K58" s="12"/>
      <c r="L58" s="4">
        <f t="shared" si="13"/>
        <v>1798.2</v>
      </c>
      <c r="M58" s="4">
        <f t="shared" si="14"/>
        <v>8191.8</v>
      </c>
      <c r="N58" s="4">
        <f t="shared" si="15"/>
        <v>8394.957983193277</v>
      </c>
      <c r="O58" s="4"/>
      <c r="P58" s="4">
        <f t="shared" si="12"/>
        <v>8394.957983193277</v>
      </c>
      <c r="Q58" s="4">
        <f t="shared" si="16"/>
        <v>6596.7579831932771</v>
      </c>
      <c r="R58" s="4">
        <f t="shared" si="17"/>
        <v>6596.7579831932771</v>
      </c>
      <c r="S58">
        <v>4340</v>
      </c>
      <c r="T58">
        <v>4340</v>
      </c>
      <c r="U58" s="1">
        <f t="shared" si="3"/>
        <v>2256.7579831932771</v>
      </c>
      <c r="V58" s="1">
        <f t="shared" si="9"/>
        <v>51.999031870812843</v>
      </c>
      <c r="W58" s="13">
        <f t="shared" si="18"/>
        <v>1854.5903013959137</v>
      </c>
      <c r="X58" s="2">
        <f t="shared" si="10"/>
        <v>402.16768179736346</v>
      </c>
      <c r="Y58" s="3">
        <f t="shared" si="11"/>
        <v>9.2665364469438583</v>
      </c>
      <c r="Z58">
        <v>27241013</v>
      </c>
      <c r="AA58" s="25">
        <v>5057149</v>
      </c>
      <c r="AB58" s="4"/>
    </row>
    <row r="59" spans="1:28" x14ac:dyDescent="0.3">
      <c r="A59" s="4" t="s">
        <v>75</v>
      </c>
      <c r="B59" t="s">
        <v>144</v>
      </c>
      <c r="C59">
        <v>24</v>
      </c>
      <c r="D59" s="47" t="s">
        <v>145</v>
      </c>
      <c r="E59" s="10" t="s">
        <v>146</v>
      </c>
      <c r="F59">
        <v>9990</v>
      </c>
      <c r="G59">
        <v>1</v>
      </c>
      <c r="I59">
        <v>9990</v>
      </c>
      <c r="J59" s="12" t="s">
        <v>102</v>
      </c>
      <c r="K59" s="12"/>
      <c r="L59" s="4">
        <f t="shared" si="13"/>
        <v>1798.2</v>
      </c>
      <c r="M59" s="4">
        <f t="shared" si="14"/>
        <v>8191.8</v>
      </c>
      <c r="N59" s="4">
        <f t="shared" si="15"/>
        <v>8394.957983193277</v>
      </c>
      <c r="O59" s="4"/>
      <c r="P59" s="4">
        <f t="shared" si="12"/>
        <v>8394.957983193277</v>
      </c>
      <c r="Q59" s="4">
        <f t="shared" si="16"/>
        <v>6596.7579831932771</v>
      </c>
      <c r="R59" s="4">
        <f t="shared" si="17"/>
        <v>6596.7579831932771</v>
      </c>
      <c r="S59">
        <v>4340</v>
      </c>
      <c r="T59">
        <v>4340</v>
      </c>
      <c r="U59" s="1">
        <f t="shared" si="3"/>
        <v>2256.7579831932771</v>
      </c>
      <c r="V59" s="1">
        <f t="shared" si="9"/>
        <v>51.999031870812843</v>
      </c>
      <c r="W59" s="13">
        <f t="shared" si="18"/>
        <v>1854.5903013959137</v>
      </c>
      <c r="X59" s="2">
        <f t="shared" si="10"/>
        <v>402.16768179736346</v>
      </c>
      <c r="Y59" s="3">
        <f t="shared" si="11"/>
        <v>9.2665364469438583</v>
      </c>
      <c r="Z59">
        <v>27241013</v>
      </c>
      <c r="AA59" s="25">
        <v>5057149</v>
      </c>
      <c r="AB59" s="4"/>
    </row>
    <row r="60" spans="1:28" x14ac:dyDescent="0.3">
      <c r="A60" s="4" t="s">
        <v>75</v>
      </c>
      <c r="B60" t="s">
        <v>144</v>
      </c>
      <c r="C60">
        <v>24</v>
      </c>
      <c r="D60" s="47" t="s">
        <v>145</v>
      </c>
      <c r="E60" s="10" t="s">
        <v>146</v>
      </c>
      <c r="F60">
        <v>9990</v>
      </c>
      <c r="G60">
        <v>1</v>
      </c>
      <c r="I60">
        <v>9990</v>
      </c>
      <c r="J60" s="12" t="s">
        <v>102</v>
      </c>
      <c r="K60" s="12"/>
      <c r="L60" s="4">
        <f t="shared" si="13"/>
        <v>1798.2</v>
      </c>
      <c r="M60" s="4">
        <f t="shared" si="14"/>
        <v>3728.16</v>
      </c>
      <c r="N60" s="4">
        <f t="shared" si="15"/>
        <v>8394.957983193277</v>
      </c>
      <c r="O60" s="4"/>
      <c r="P60" s="4">
        <f t="shared" si="12"/>
        <v>8394.957983193277</v>
      </c>
      <c r="Q60" s="4">
        <f t="shared" si="16"/>
        <v>6596.7579831932771</v>
      </c>
      <c r="R60" s="4">
        <f t="shared" si="17"/>
        <v>6596.7579831932771</v>
      </c>
      <c r="S60">
        <v>4340</v>
      </c>
      <c r="T60">
        <v>4340</v>
      </c>
      <c r="U60" s="1">
        <f t="shared" si="3"/>
        <v>2256.7579831932771</v>
      </c>
      <c r="V60" s="1">
        <f t="shared" si="9"/>
        <v>51.999031870812843</v>
      </c>
      <c r="W60" s="13">
        <f t="shared" si="18"/>
        <v>1854.5903013959137</v>
      </c>
      <c r="X60" s="2">
        <f t="shared" si="10"/>
        <v>402.16768179736346</v>
      </c>
      <c r="Y60" s="3">
        <f t="shared" si="11"/>
        <v>9.2665364469438583</v>
      </c>
      <c r="Z60">
        <v>27241013</v>
      </c>
      <c r="AA60" s="25">
        <v>5057149</v>
      </c>
      <c r="AB60" s="4"/>
    </row>
    <row r="61" spans="1:28" x14ac:dyDescent="0.3">
      <c r="A61" s="4" t="s">
        <v>75</v>
      </c>
      <c r="B61" t="s">
        <v>147</v>
      </c>
      <c r="C61">
        <v>23</v>
      </c>
      <c r="D61" s="47" t="s">
        <v>148</v>
      </c>
      <c r="E61" s="10" t="s">
        <v>149</v>
      </c>
      <c r="F61">
        <v>34788</v>
      </c>
      <c r="G61">
        <v>1</v>
      </c>
      <c r="I61">
        <v>34788</v>
      </c>
      <c r="J61" s="12" t="s">
        <v>96</v>
      </c>
      <c r="K61" s="12"/>
      <c r="L61" s="4">
        <f t="shared" si="13"/>
        <v>6261.84</v>
      </c>
      <c r="M61" s="4">
        <f t="shared" si="14"/>
        <v>41178</v>
      </c>
      <c r="N61" s="4">
        <f t="shared" si="15"/>
        <v>29233.613445378152</v>
      </c>
      <c r="O61" s="4"/>
      <c r="P61" s="4">
        <f t="shared" si="12"/>
        <v>29233.613445378152</v>
      </c>
      <c r="Q61" s="4">
        <f t="shared" si="16"/>
        <v>22971.773445378152</v>
      </c>
      <c r="R61" s="4">
        <f t="shared" si="17"/>
        <v>22971.773445378152</v>
      </c>
      <c r="S61">
        <v>17854</v>
      </c>
      <c r="T61">
        <v>17854</v>
      </c>
      <c r="U61" s="1">
        <f t="shared" si="3"/>
        <v>5117.7734453781522</v>
      </c>
      <c r="V61" s="1">
        <f t="shared" si="9"/>
        <v>28.664576259539331</v>
      </c>
      <c r="W61" s="13">
        <f t="shared" si="18"/>
        <v>6458.2069474435484</v>
      </c>
      <c r="X61" s="2">
        <f t="shared" si="10"/>
        <v>-1340.4335020653962</v>
      </c>
      <c r="Y61" s="3">
        <f t="shared" si="11"/>
        <v>-7.5077489753858861</v>
      </c>
      <c r="Z61">
        <v>27241013</v>
      </c>
      <c r="AA61" s="25">
        <v>5057149</v>
      </c>
      <c r="AB61" s="4"/>
    </row>
    <row r="62" spans="1:28" x14ac:dyDescent="0.3">
      <c r="A62" s="4" t="s">
        <v>75</v>
      </c>
      <c r="B62" t="s">
        <v>150</v>
      </c>
      <c r="C62">
        <v>23</v>
      </c>
      <c r="D62" s="47" t="s">
        <v>100</v>
      </c>
      <c r="E62" s="10" t="s">
        <v>101</v>
      </c>
      <c r="F62">
        <v>20000</v>
      </c>
      <c r="G62">
        <v>1</v>
      </c>
      <c r="I62">
        <v>20000</v>
      </c>
      <c r="J62" s="12" t="s">
        <v>102</v>
      </c>
      <c r="K62" s="12"/>
      <c r="L62" s="4">
        <f t="shared" si="13"/>
        <v>3600</v>
      </c>
      <c r="M62" s="4">
        <f t="shared" si="14"/>
        <v>5781.8000000000011</v>
      </c>
      <c r="N62" s="4">
        <f t="shared" si="15"/>
        <v>16806.722689075632</v>
      </c>
      <c r="O62" s="4"/>
      <c r="P62" s="4">
        <f t="shared" si="12"/>
        <v>16806.722689075632</v>
      </c>
      <c r="Q62" s="4">
        <f t="shared" si="16"/>
        <v>13206.722689075632</v>
      </c>
      <c r="R62" s="4">
        <f t="shared" si="17"/>
        <v>13206.722689075632</v>
      </c>
      <c r="S62">
        <v>10667</v>
      </c>
      <c r="T62">
        <v>10667</v>
      </c>
      <c r="U62" s="1">
        <f t="shared" si="3"/>
        <v>2539.7226890756319</v>
      </c>
      <c r="V62" s="1">
        <f t="shared" si="9"/>
        <v>23.809156173953614</v>
      </c>
      <c r="W62" s="13">
        <f t="shared" si="18"/>
        <v>3712.8934962881153</v>
      </c>
      <c r="X62" s="2">
        <f t="shared" si="10"/>
        <v>-1173.1708072124834</v>
      </c>
      <c r="Y62" s="3">
        <f t="shared" si="11"/>
        <v>-10.99813262597247</v>
      </c>
      <c r="Z62">
        <v>27241013</v>
      </c>
      <c r="AA62" s="25">
        <v>5057149</v>
      </c>
      <c r="AB62" s="4"/>
    </row>
    <row r="63" spans="1:28" x14ac:dyDescent="0.3">
      <c r="A63" s="4" t="s">
        <v>75</v>
      </c>
      <c r="B63" t="s">
        <v>151</v>
      </c>
      <c r="C63">
        <v>23</v>
      </c>
      <c r="D63" s="39">
        <v>2082004550659</v>
      </c>
      <c r="E63" s="10" t="s">
        <v>152</v>
      </c>
      <c r="F63">
        <v>78990</v>
      </c>
      <c r="G63">
        <v>1</v>
      </c>
      <c r="I63">
        <v>78990</v>
      </c>
      <c r="J63" s="12" t="s">
        <v>92</v>
      </c>
      <c r="K63" s="12"/>
      <c r="L63" s="4">
        <f t="shared" si="13"/>
        <v>14218.199999999999</v>
      </c>
      <c r="M63" s="4">
        <f t="shared" si="14"/>
        <v>86300</v>
      </c>
      <c r="N63" s="4">
        <f t="shared" si="15"/>
        <v>66378.151260504208</v>
      </c>
      <c r="O63" s="4"/>
      <c r="P63" s="4">
        <f t="shared" si="12"/>
        <v>66378.151260504208</v>
      </c>
      <c r="Q63" s="4">
        <f t="shared" si="16"/>
        <v>52159.951260504211</v>
      </c>
      <c r="R63" s="4">
        <f t="shared" si="17"/>
        <v>52159.951260504211</v>
      </c>
      <c r="S63" s="2">
        <v>41900</v>
      </c>
      <c r="T63" s="2">
        <v>41900</v>
      </c>
      <c r="U63" s="1">
        <f t="shared" si="3"/>
        <v>10259.951260504211</v>
      </c>
      <c r="V63" s="1">
        <f t="shared" si="9"/>
        <v>24.486757184974252</v>
      </c>
      <c r="W63" s="13">
        <f t="shared" si="18"/>
        <v>14664.072863589912</v>
      </c>
      <c r="X63" s="2">
        <f t="shared" si="10"/>
        <v>-4404.1216030857013</v>
      </c>
      <c r="Y63" s="3">
        <f t="shared" si="11"/>
        <v>-10.511030078963488</v>
      </c>
      <c r="Z63">
        <v>27241013</v>
      </c>
      <c r="AA63" s="25">
        <v>5057149</v>
      </c>
      <c r="AB63" s="4"/>
    </row>
    <row r="64" spans="1:28" x14ac:dyDescent="0.3">
      <c r="A64" s="4" t="s">
        <v>75</v>
      </c>
      <c r="B64" t="s">
        <v>153</v>
      </c>
      <c r="C64">
        <v>23</v>
      </c>
      <c r="D64" s="47" t="s">
        <v>154</v>
      </c>
      <c r="E64" s="10" t="s">
        <v>155</v>
      </c>
      <c r="F64">
        <v>26000</v>
      </c>
      <c r="G64">
        <v>1</v>
      </c>
      <c r="I64">
        <v>26000</v>
      </c>
      <c r="J64" s="12" t="s">
        <v>102</v>
      </c>
      <c r="K64" s="12"/>
      <c r="L64" s="4">
        <f t="shared" si="13"/>
        <v>4680</v>
      </c>
      <c r="M64" s="4">
        <f t="shared" si="14"/>
        <v>8901.7999999999993</v>
      </c>
      <c r="N64" s="4">
        <f t="shared" si="15"/>
        <v>21848.73949579832</v>
      </c>
      <c r="O64" s="4"/>
      <c r="P64" s="4">
        <f t="shared" si="12"/>
        <v>21848.73949579832</v>
      </c>
      <c r="Q64" s="4">
        <f t="shared" si="16"/>
        <v>17168.73949579832</v>
      </c>
      <c r="R64" s="4">
        <f t="shared" si="17"/>
        <v>17168.73949579832</v>
      </c>
      <c r="S64">
        <v>14521</v>
      </c>
      <c r="T64">
        <v>14521</v>
      </c>
      <c r="U64" s="1">
        <f t="shared" si="3"/>
        <v>2647.7394957983197</v>
      </c>
      <c r="V64" s="1">
        <f t="shared" si="9"/>
        <v>18.233864718671715</v>
      </c>
      <c r="W64" s="13">
        <f t="shared" si="18"/>
        <v>4826.7615451745505</v>
      </c>
      <c r="X64" s="2">
        <f t="shared" si="10"/>
        <v>-2179.0220493762308</v>
      </c>
      <c r="Y64" s="3">
        <f t="shared" si="11"/>
        <v>-15.006005436101033</v>
      </c>
      <c r="Z64">
        <v>27241013</v>
      </c>
      <c r="AA64" s="25">
        <v>5057149</v>
      </c>
      <c r="AB64" s="4"/>
    </row>
    <row r="65" spans="1:28" x14ac:dyDescent="0.3">
      <c r="A65" s="4" t="s">
        <v>75</v>
      </c>
      <c r="B65" t="s">
        <v>156</v>
      </c>
      <c r="C65">
        <v>22</v>
      </c>
      <c r="D65" s="47" t="s">
        <v>157</v>
      </c>
      <c r="E65" s="10" t="s">
        <v>158</v>
      </c>
      <c r="F65">
        <v>94990</v>
      </c>
      <c r="G65">
        <v>1</v>
      </c>
      <c r="I65">
        <v>94990</v>
      </c>
      <c r="J65" s="12" t="s">
        <v>159</v>
      </c>
      <c r="K65" s="12"/>
      <c r="L65" s="4">
        <f t="shared" si="13"/>
        <v>17098.2</v>
      </c>
      <c r="M65" s="4">
        <f t="shared" si="14"/>
        <v>107480</v>
      </c>
      <c r="N65" s="4">
        <f t="shared" si="15"/>
        <v>79823.529411764714</v>
      </c>
      <c r="O65" s="4"/>
      <c r="P65" s="4">
        <f t="shared" si="12"/>
        <v>79823.529411764714</v>
      </c>
      <c r="Q65" s="4">
        <f t="shared" si="16"/>
        <v>62725.329411764716</v>
      </c>
      <c r="R65" s="4">
        <f t="shared" si="17"/>
        <v>62725.329411764716</v>
      </c>
      <c r="S65">
        <v>46900</v>
      </c>
      <c r="T65">
        <v>46900</v>
      </c>
      <c r="U65" s="1">
        <f t="shared" si="3"/>
        <v>15825.329411764716</v>
      </c>
      <c r="V65" s="1">
        <f t="shared" si="9"/>
        <v>33.742706634892791</v>
      </c>
      <c r="W65" s="13">
        <f t="shared" si="18"/>
        <v>17634.387660620403</v>
      </c>
      <c r="X65" s="2">
        <f t="shared" si="10"/>
        <v>-1809.0582488556865</v>
      </c>
      <c r="Y65" s="3">
        <f t="shared" si="11"/>
        <v>-3.8572670551293959</v>
      </c>
      <c r="Z65">
        <v>27241013</v>
      </c>
      <c r="AA65" s="25">
        <v>5057149</v>
      </c>
      <c r="AB65" s="4"/>
    </row>
    <row r="66" spans="1:28" x14ac:dyDescent="0.3">
      <c r="A66" s="4" t="s">
        <v>75</v>
      </c>
      <c r="B66" t="s">
        <v>160</v>
      </c>
      <c r="C66">
        <v>22</v>
      </c>
      <c r="D66" s="47" t="s">
        <v>161</v>
      </c>
      <c r="E66" s="10" t="s">
        <v>107</v>
      </c>
      <c r="F66">
        <v>25000</v>
      </c>
      <c r="G66">
        <v>1</v>
      </c>
      <c r="I66">
        <v>25000</v>
      </c>
      <c r="J66" s="12" t="s">
        <v>143</v>
      </c>
      <c r="K66" s="12"/>
      <c r="L66" s="4">
        <f t="shared" si="13"/>
        <v>4500</v>
      </c>
      <c r="M66" s="4">
        <f t="shared" si="14"/>
        <v>4990</v>
      </c>
      <c r="N66" s="4">
        <f t="shared" si="15"/>
        <v>21008.403361344539</v>
      </c>
      <c r="O66" s="4"/>
      <c r="P66" s="4">
        <f t="shared" si="12"/>
        <v>21008.403361344539</v>
      </c>
      <c r="Q66" s="4">
        <f t="shared" si="16"/>
        <v>16508.403361344539</v>
      </c>
      <c r="R66" s="4">
        <f t="shared" si="17"/>
        <v>16508.403361344539</v>
      </c>
      <c r="S66">
        <v>16807</v>
      </c>
      <c r="T66">
        <v>16807</v>
      </c>
      <c r="U66" s="1">
        <f t="shared" ref="U66:U129" si="19">(Q66-T66)</f>
        <v>-298.59663865546099</v>
      </c>
      <c r="V66" s="1">
        <f t="shared" si="9"/>
        <v>-1.7766206857586779</v>
      </c>
      <c r="W66" s="13">
        <f t="shared" ref="W66:W97" si="20">(AA66/Z66)*I66</f>
        <v>4641.1168703601443</v>
      </c>
      <c r="X66" s="2">
        <f t="shared" si="10"/>
        <v>-4939.7135090156053</v>
      </c>
      <c r="Y66" s="3">
        <f t="shared" si="11"/>
        <v>-29.390810430270754</v>
      </c>
      <c r="Z66">
        <v>27241013</v>
      </c>
      <c r="AA66" s="25">
        <v>5057149</v>
      </c>
      <c r="AB66" s="4"/>
    </row>
    <row r="67" spans="1:28" x14ac:dyDescent="0.3">
      <c r="A67" s="4" t="s">
        <v>75</v>
      </c>
      <c r="B67" t="s">
        <v>162</v>
      </c>
      <c r="C67">
        <v>21</v>
      </c>
      <c r="D67" s="47">
        <v>33221423232354</v>
      </c>
      <c r="E67" s="10" t="s">
        <v>84</v>
      </c>
      <c r="F67">
        <v>150000</v>
      </c>
      <c r="G67">
        <v>1</v>
      </c>
      <c r="I67">
        <v>150000</v>
      </c>
      <c r="J67" s="12" t="s">
        <v>85</v>
      </c>
      <c r="K67" s="12"/>
      <c r="L67" s="4">
        <f t="shared" si="13"/>
        <v>27000</v>
      </c>
      <c r="M67" s="4">
        <f t="shared" si="14"/>
        <v>144168.16</v>
      </c>
      <c r="N67" s="4">
        <f t="shared" si="15"/>
        <v>126050.42016806723</v>
      </c>
      <c r="O67" s="4"/>
      <c r="P67" s="4">
        <f t="shared" si="12"/>
        <v>126050.42016806723</v>
      </c>
      <c r="Q67" s="4">
        <f t="shared" si="16"/>
        <v>99050.420168067227</v>
      </c>
      <c r="R67" s="4">
        <f t="shared" si="17"/>
        <v>99050.420168067227</v>
      </c>
      <c r="S67" s="2">
        <v>100000</v>
      </c>
      <c r="T67" s="2">
        <v>100000</v>
      </c>
      <c r="U67" s="1">
        <f t="shared" si="19"/>
        <v>-949.57983193277323</v>
      </c>
      <c r="V67" s="1">
        <f t="shared" ref="V67:V130" si="21">(U67/T67)*100</f>
        <v>-0.94957983193277329</v>
      </c>
      <c r="W67" s="13">
        <f t="shared" si="20"/>
        <v>27846.701222160867</v>
      </c>
      <c r="X67" s="2">
        <f t="shared" ref="X67:X130" si="22">(U67-W67)</f>
        <v>-28796.281054093641</v>
      </c>
      <c r="Y67" s="3">
        <f t="shared" ref="Y67:Y130" si="23">(X67/T67)*100</f>
        <v>-28.79628105409364</v>
      </c>
      <c r="Z67">
        <v>27241013</v>
      </c>
      <c r="AA67" s="25">
        <v>5057149</v>
      </c>
      <c r="AB67" s="4"/>
    </row>
    <row r="68" spans="1:28" x14ac:dyDescent="0.3">
      <c r="A68" s="4" t="s">
        <v>75</v>
      </c>
      <c r="B68" t="s">
        <v>163</v>
      </c>
      <c r="C68">
        <v>20</v>
      </c>
      <c r="D68" s="47" t="s">
        <v>133</v>
      </c>
      <c r="E68" s="10" t="s">
        <v>77</v>
      </c>
      <c r="F68">
        <v>76788</v>
      </c>
      <c r="G68">
        <v>1</v>
      </c>
      <c r="I68">
        <v>76788</v>
      </c>
      <c r="J68" s="12" t="s">
        <v>92</v>
      </c>
      <c r="K68" s="12"/>
      <c r="L68" s="4">
        <f t="shared" si="13"/>
        <v>13821.84</v>
      </c>
      <c r="M68" s="4">
        <f t="shared" si="14"/>
        <v>77799.8</v>
      </c>
      <c r="N68" s="4">
        <f t="shared" si="15"/>
        <v>64527.731092436981</v>
      </c>
      <c r="O68" s="4"/>
      <c r="P68" s="4">
        <f t="shared" si="12"/>
        <v>64527.731092436981</v>
      </c>
      <c r="Q68" s="4">
        <f t="shared" si="16"/>
        <v>50705.891092436985</v>
      </c>
      <c r="R68" s="4">
        <f t="shared" si="17"/>
        <v>50705.891092436985</v>
      </c>
      <c r="S68">
        <v>39828</v>
      </c>
      <c r="T68">
        <v>39828</v>
      </c>
      <c r="U68" s="1">
        <f t="shared" si="19"/>
        <v>10877.891092436985</v>
      </c>
      <c r="V68" s="1">
        <f t="shared" si="21"/>
        <v>27.312170062360615</v>
      </c>
      <c r="W68" s="13">
        <f t="shared" si="20"/>
        <v>14255.283289648591</v>
      </c>
      <c r="X68" s="2">
        <f t="shared" si="22"/>
        <v>-3377.3921972116059</v>
      </c>
      <c r="Y68" s="3">
        <f t="shared" si="23"/>
        <v>-8.4799442533182834</v>
      </c>
      <c r="Z68">
        <v>27241013</v>
      </c>
      <c r="AA68" s="25">
        <v>5057149</v>
      </c>
      <c r="AB68" s="4"/>
    </row>
    <row r="69" spans="1:28" x14ac:dyDescent="0.3">
      <c r="A69" s="4" t="s">
        <v>75</v>
      </c>
      <c r="B69" t="s">
        <v>164</v>
      </c>
      <c r="C69">
        <v>20</v>
      </c>
      <c r="D69" s="47" t="s">
        <v>165</v>
      </c>
      <c r="E69" s="10" t="s">
        <v>166</v>
      </c>
      <c r="F69">
        <v>60990</v>
      </c>
      <c r="G69">
        <v>1</v>
      </c>
      <c r="I69">
        <v>60990</v>
      </c>
      <c r="J69" s="12" t="s">
        <v>85</v>
      </c>
      <c r="K69" s="12"/>
      <c r="L69" s="4">
        <f t="shared" si="13"/>
        <v>10978.199999999999</v>
      </c>
      <c r="M69" s="4">
        <f t="shared" si="14"/>
        <v>49180</v>
      </c>
      <c r="N69" s="4">
        <f t="shared" si="15"/>
        <v>51252.100840336134</v>
      </c>
      <c r="O69" s="4"/>
      <c r="P69" s="4">
        <f t="shared" si="12"/>
        <v>51252.100840336134</v>
      </c>
      <c r="Q69" s="4">
        <f t="shared" si="16"/>
        <v>40273.900840336137</v>
      </c>
      <c r="R69" s="4">
        <f t="shared" si="17"/>
        <v>40273.900840336137</v>
      </c>
      <c r="S69">
        <v>32574</v>
      </c>
      <c r="T69">
        <v>32574</v>
      </c>
      <c r="U69" s="1">
        <f t="shared" si="19"/>
        <v>7699.9008403361368</v>
      </c>
      <c r="V69" s="1">
        <f t="shared" si="21"/>
        <v>23.638180267502111</v>
      </c>
      <c r="W69" s="13">
        <f t="shared" si="20"/>
        <v>11322.468716930609</v>
      </c>
      <c r="X69" s="2">
        <f t="shared" si="22"/>
        <v>-3622.5678765944722</v>
      </c>
      <c r="Y69" s="3">
        <f t="shared" si="23"/>
        <v>-11.121040942452485</v>
      </c>
      <c r="Z69">
        <v>27241013</v>
      </c>
      <c r="AA69" s="25">
        <v>5057149</v>
      </c>
      <c r="AB69" s="4"/>
    </row>
    <row r="70" spans="1:28" x14ac:dyDescent="0.3">
      <c r="A70" s="4" t="s">
        <v>75</v>
      </c>
      <c r="B70" t="s">
        <v>167</v>
      </c>
      <c r="C70">
        <v>20</v>
      </c>
      <c r="D70" s="47">
        <v>1647767907994</v>
      </c>
      <c r="E70" s="10" t="s">
        <v>168</v>
      </c>
      <c r="F70">
        <v>110000</v>
      </c>
      <c r="G70">
        <v>1</v>
      </c>
      <c r="I70">
        <v>110000</v>
      </c>
      <c r="J70" s="12" t="s">
        <v>169</v>
      </c>
      <c r="K70" s="12"/>
      <c r="L70" s="4">
        <f t="shared" si="13"/>
        <v>19800</v>
      </c>
      <c r="M70" s="4">
        <f t="shared" si="14"/>
        <v>101991.8</v>
      </c>
      <c r="N70" s="4">
        <f t="shared" si="15"/>
        <v>92436.97478991597</v>
      </c>
      <c r="O70" s="4"/>
      <c r="P70" s="4">
        <f t="shared" si="12"/>
        <v>92436.97478991597</v>
      </c>
      <c r="Q70" s="4">
        <f t="shared" si="16"/>
        <v>72636.97478991597</v>
      </c>
      <c r="R70" s="4">
        <f t="shared" si="17"/>
        <v>72636.97478991597</v>
      </c>
      <c r="S70">
        <v>25000</v>
      </c>
      <c r="T70">
        <v>25000</v>
      </c>
      <c r="U70" s="1">
        <f t="shared" si="19"/>
        <v>47636.97478991597</v>
      </c>
      <c r="V70" s="1">
        <f t="shared" si="21"/>
        <v>190.54789915966387</v>
      </c>
      <c r="W70" s="13">
        <f t="shared" si="20"/>
        <v>20420.914229584636</v>
      </c>
      <c r="X70" s="2">
        <f t="shared" si="22"/>
        <v>27216.060560331334</v>
      </c>
      <c r="Y70" s="3">
        <f t="shared" si="23"/>
        <v>108.86424224132534</v>
      </c>
      <c r="Z70">
        <v>27241013</v>
      </c>
      <c r="AA70" s="25">
        <v>5057149</v>
      </c>
      <c r="AB70" s="4"/>
    </row>
    <row r="71" spans="1:28" x14ac:dyDescent="0.3">
      <c r="A71" s="4" t="s">
        <v>75</v>
      </c>
      <c r="B71" t="s">
        <v>170</v>
      </c>
      <c r="C71">
        <v>20</v>
      </c>
      <c r="D71" s="47" t="s">
        <v>171</v>
      </c>
      <c r="E71" s="10" t="s">
        <v>172</v>
      </c>
      <c r="F71">
        <v>149990</v>
      </c>
      <c r="G71">
        <v>1</v>
      </c>
      <c r="I71">
        <v>149990</v>
      </c>
      <c r="J71" s="12" t="s">
        <v>121</v>
      </c>
      <c r="K71" s="12"/>
      <c r="L71" s="4">
        <f t="shared" si="13"/>
        <v>26998.2</v>
      </c>
      <c r="M71" s="4">
        <f t="shared" si="14"/>
        <v>156121.79999999999</v>
      </c>
      <c r="N71" s="4">
        <f t="shared" si="15"/>
        <v>126042.01680672269</v>
      </c>
      <c r="O71" s="4"/>
      <c r="P71" s="4">
        <f t="shared" si="12"/>
        <v>126042.01680672269</v>
      </c>
      <c r="Q71" s="4">
        <f t="shared" si="16"/>
        <v>99043.816806722694</v>
      </c>
      <c r="R71" s="4">
        <f t="shared" si="17"/>
        <v>99043.816806722694</v>
      </c>
      <c r="S71">
        <v>98939</v>
      </c>
      <c r="T71">
        <v>98939</v>
      </c>
      <c r="U71" s="1">
        <f t="shared" si="19"/>
        <v>104.81680672269431</v>
      </c>
      <c r="V71" s="1">
        <f t="shared" si="21"/>
        <v>0.10594083902474687</v>
      </c>
      <c r="W71" s="13">
        <f t="shared" si="20"/>
        <v>27844.844775412723</v>
      </c>
      <c r="X71" s="2">
        <f t="shared" si="22"/>
        <v>-27740.027968690029</v>
      </c>
      <c r="Y71" s="3">
        <f t="shared" si="23"/>
        <v>-28.037505906356468</v>
      </c>
      <c r="Z71">
        <v>27241013</v>
      </c>
      <c r="AA71" s="25">
        <v>5057149</v>
      </c>
      <c r="AB71" s="4"/>
    </row>
    <row r="72" spans="1:28" x14ac:dyDescent="0.3">
      <c r="A72" s="4" t="s">
        <v>75</v>
      </c>
      <c r="B72" t="s">
        <v>173</v>
      </c>
      <c r="C72">
        <v>19</v>
      </c>
      <c r="D72" s="47" t="s">
        <v>174</v>
      </c>
      <c r="E72" s="10" t="s">
        <v>175</v>
      </c>
      <c r="F72">
        <v>26990</v>
      </c>
      <c r="G72">
        <v>1</v>
      </c>
      <c r="I72">
        <v>26990</v>
      </c>
      <c r="J72" s="12" t="s">
        <v>102</v>
      </c>
      <c r="K72" s="12"/>
      <c r="L72" s="4">
        <f t="shared" si="13"/>
        <v>4858.2</v>
      </c>
      <c r="M72" s="4">
        <f t="shared" si="14"/>
        <v>20512.16</v>
      </c>
      <c r="N72" s="4">
        <f t="shared" si="15"/>
        <v>22680.672268907565</v>
      </c>
      <c r="O72" s="4"/>
      <c r="P72" s="4">
        <f t="shared" si="12"/>
        <v>22680.672268907565</v>
      </c>
      <c r="Q72" s="4">
        <f t="shared" si="16"/>
        <v>17822.472268907564</v>
      </c>
      <c r="R72" s="4">
        <f t="shared" si="17"/>
        <v>17822.472268907564</v>
      </c>
      <c r="S72" s="2">
        <v>11529</v>
      </c>
      <c r="T72" s="2">
        <v>11529</v>
      </c>
      <c r="U72" s="1">
        <f t="shared" si="19"/>
        <v>6293.4722689075643</v>
      </c>
      <c r="V72" s="1">
        <f t="shared" si="21"/>
        <v>54.588188645221301</v>
      </c>
      <c r="W72" s="13">
        <f t="shared" si="20"/>
        <v>5010.5497732408121</v>
      </c>
      <c r="X72" s="2">
        <f t="shared" si="22"/>
        <v>1282.9224956667522</v>
      </c>
      <c r="Y72" s="3">
        <f t="shared" si="23"/>
        <v>11.127786413971309</v>
      </c>
      <c r="Z72">
        <v>27241013</v>
      </c>
      <c r="AA72" s="25">
        <v>5057149</v>
      </c>
      <c r="AB72" s="4"/>
    </row>
    <row r="73" spans="1:28" x14ac:dyDescent="0.3">
      <c r="A73" s="4" t="s">
        <v>75</v>
      </c>
      <c r="B73" t="s">
        <v>176</v>
      </c>
      <c r="C73">
        <v>19</v>
      </c>
      <c r="D73" s="47" t="s">
        <v>177</v>
      </c>
      <c r="E73" s="10" t="s">
        <v>178</v>
      </c>
      <c r="F73">
        <v>35988</v>
      </c>
      <c r="G73">
        <v>1</v>
      </c>
      <c r="I73">
        <v>35988</v>
      </c>
      <c r="J73" s="12" t="s">
        <v>179</v>
      </c>
      <c r="K73" s="12"/>
      <c r="L73" s="4">
        <f t="shared" si="13"/>
        <v>6477.84</v>
      </c>
      <c r="M73" s="4">
        <f t="shared" si="14"/>
        <v>37005.160000000003</v>
      </c>
      <c r="N73" s="4">
        <f t="shared" si="15"/>
        <v>30242.016806722691</v>
      </c>
      <c r="O73" s="4"/>
      <c r="P73" s="4">
        <f t="shared" si="12"/>
        <v>30242.016806722691</v>
      </c>
      <c r="Q73" s="4">
        <f t="shared" si="16"/>
        <v>23764.176806722691</v>
      </c>
      <c r="R73" s="4">
        <f t="shared" si="17"/>
        <v>23764.176806722691</v>
      </c>
      <c r="S73">
        <v>19501</v>
      </c>
      <c r="T73">
        <v>19501</v>
      </c>
      <c r="U73" s="1">
        <f t="shared" si="19"/>
        <v>4263.1768067226913</v>
      </c>
      <c r="V73" s="1">
        <f t="shared" si="21"/>
        <v>21.861324069138462</v>
      </c>
      <c r="W73" s="13">
        <f t="shared" si="20"/>
        <v>6680.9805572208352</v>
      </c>
      <c r="X73" s="2">
        <f t="shared" si="22"/>
        <v>-2417.8037504981439</v>
      </c>
      <c r="Y73" s="3">
        <f t="shared" si="23"/>
        <v>-12.398357779078733</v>
      </c>
      <c r="Z73">
        <v>27241013</v>
      </c>
      <c r="AA73" s="25">
        <v>5057149</v>
      </c>
      <c r="AB73" s="4"/>
    </row>
    <row r="74" spans="1:28" x14ac:dyDescent="0.3">
      <c r="A74" s="4" t="s">
        <v>75</v>
      </c>
      <c r="B74" t="s">
        <v>176</v>
      </c>
      <c r="C74">
        <v>19</v>
      </c>
      <c r="D74" s="47" t="s">
        <v>177</v>
      </c>
      <c r="E74" s="10" t="s">
        <v>178</v>
      </c>
      <c r="F74">
        <v>35988</v>
      </c>
      <c r="G74">
        <v>1</v>
      </c>
      <c r="I74">
        <v>35988</v>
      </c>
      <c r="J74" s="12" t="s">
        <v>179</v>
      </c>
      <c r="K74" s="12"/>
      <c r="L74" s="4">
        <f t="shared" si="13"/>
        <v>6477.84</v>
      </c>
      <c r="M74" s="4">
        <f t="shared" si="14"/>
        <v>38983</v>
      </c>
      <c r="N74" s="4">
        <f t="shared" si="15"/>
        <v>30242.016806722691</v>
      </c>
      <c r="O74" s="4"/>
      <c r="P74" s="4">
        <f t="shared" si="12"/>
        <v>30242.016806722691</v>
      </c>
      <c r="Q74" s="4">
        <f t="shared" si="16"/>
        <v>23764.176806722691</v>
      </c>
      <c r="R74" s="4">
        <f t="shared" si="17"/>
        <v>23764.176806722691</v>
      </c>
      <c r="S74">
        <v>19501</v>
      </c>
      <c r="T74">
        <v>19501</v>
      </c>
      <c r="U74" s="1">
        <f t="shared" si="19"/>
        <v>4263.1768067226913</v>
      </c>
      <c r="V74" s="1">
        <f t="shared" si="21"/>
        <v>21.861324069138462</v>
      </c>
      <c r="W74" s="13">
        <f t="shared" si="20"/>
        <v>6680.9805572208352</v>
      </c>
      <c r="X74" s="2">
        <f t="shared" si="22"/>
        <v>-2417.8037504981439</v>
      </c>
      <c r="Y74" s="3">
        <f t="shared" si="23"/>
        <v>-12.398357779078733</v>
      </c>
      <c r="Z74">
        <v>27241013</v>
      </c>
      <c r="AA74" s="25">
        <v>5057149</v>
      </c>
      <c r="AB74" s="4"/>
    </row>
    <row r="75" spans="1:28" x14ac:dyDescent="0.3">
      <c r="A75" s="4" t="s">
        <v>75</v>
      </c>
      <c r="B75" t="s">
        <v>180</v>
      </c>
      <c r="C75">
        <v>19</v>
      </c>
      <c r="D75" s="47" t="s">
        <v>181</v>
      </c>
      <c r="E75" s="10" t="s">
        <v>182</v>
      </c>
      <c r="F75">
        <v>25000</v>
      </c>
      <c r="G75">
        <v>1</v>
      </c>
      <c r="I75">
        <v>25000</v>
      </c>
      <c r="J75" s="12" t="s">
        <v>183</v>
      </c>
      <c r="K75" s="12"/>
      <c r="L75" s="4">
        <f t="shared" si="13"/>
        <v>4500</v>
      </c>
      <c r="M75" s="4">
        <f t="shared" si="14"/>
        <v>25495</v>
      </c>
      <c r="N75" s="4">
        <f t="shared" si="15"/>
        <v>21008.403361344539</v>
      </c>
      <c r="O75" s="4"/>
      <c r="P75" s="4">
        <f t="shared" si="12"/>
        <v>21008.403361344539</v>
      </c>
      <c r="Q75" s="4">
        <f t="shared" si="16"/>
        <v>16508.403361344539</v>
      </c>
      <c r="R75" s="4">
        <f t="shared" si="17"/>
        <v>16508.403361344539</v>
      </c>
      <c r="S75">
        <v>14653</v>
      </c>
      <c r="T75">
        <v>14653</v>
      </c>
      <c r="U75" s="1">
        <f t="shared" si="19"/>
        <v>1855.403361344539</v>
      </c>
      <c r="V75" s="1">
        <f t="shared" si="21"/>
        <v>12.662276403088372</v>
      </c>
      <c r="W75" s="13">
        <f t="shared" si="20"/>
        <v>4641.1168703601443</v>
      </c>
      <c r="X75" s="2">
        <f t="shared" si="22"/>
        <v>-2785.7135090156053</v>
      </c>
      <c r="Y75" s="3">
        <f t="shared" si="23"/>
        <v>-19.01121619474241</v>
      </c>
      <c r="Z75">
        <v>27241013</v>
      </c>
      <c r="AA75" s="25">
        <v>5057149</v>
      </c>
      <c r="AB75" s="4"/>
    </row>
    <row r="76" spans="1:28" x14ac:dyDescent="0.3">
      <c r="A76" s="4" t="s">
        <v>75</v>
      </c>
      <c r="B76" t="s">
        <v>180</v>
      </c>
      <c r="C76">
        <v>19</v>
      </c>
      <c r="D76" s="47" t="s">
        <v>181</v>
      </c>
      <c r="E76" s="10" t="s">
        <v>182</v>
      </c>
      <c r="F76">
        <v>25000</v>
      </c>
      <c r="G76">
        <v>1</v>
      </c>
      <c r="I76">
        <v>25000</v>
      </c>
      <c r="J76" s="12" t="s">
        <v>183</v>
      </c>
      <c r="K76" s="12"/>
      <c r="L76" s="4">
        <f t="shared" si="13"/>
        <v>4500</v>
      </c>
      <c r="M76" s="4">
        <f t="shared" si="14"/>
        <v>26036.799999999999</v>
      </c>
      <c r="N76" s="4">
        <f t="shared" si="15"/>
        <v>21008.403361344539</v>
      </c>
      <c r="O76" s="4"/>
      <c r="P76" s="4">
        <f t="shared" si="12"/>
        <v>21008.403361344539</v>
      </c>
      <c r="Q76" s="4">
        <f t="shared" si="16"/>
        <v>16508.403361344539</v>
      </c>
      <c r="R76" s="4">
        <f t="shared" si="17"/>
        <v>16508.403361344539</v>
      </c>
      <c r="S76">
        <v>14653</v>
      </c>
      <c r="T76">
        <v>14653</v>
      </c>
      <c r="U76" s="1">
        <f t="shared" si="19"/>
        <v>1855.403361344539</v>
      </c>
      <c r="V76" s="1">
        <f t="shared" si="21"/>
        <v>12.662276403088372</v>
      </c>
      <c r="W76" s="13">
        <f t="shared" si="20"/>
        <v>4641.1168703601443</v>
      </c>
      <c r="X76" s="2">
        <f t="shared" si="22"/>
        <v>-2785.7135090156053</v>
      </c>
      <c r="Y76" s="3">
        <f t="shared" si="23"/>
        <v>-19.01121619474241</v>
      </c>
      <c r="Z76">
        <v>27241013</v>
      </c>
      <c r="AA76" s="25">
        <v>5057149</v>
      </c>
      <c r="AB76" s="4"/>
    </row>
    <row r="77" spans="1:28" x14ac:dyDescent="0.3">
      <c r="A77" s="4" t="s">
        <v>75</v>
      </c>
      <c r="B77" t="s">
        <v>184</v>
      </c>
      <c r="C77">
        <v>19</v>
      </c>
      <c r="D77" s="47" t="s">
        <v>185</v>
      </c>
      <c r="E77" s="10" t="s">
        <v>186</v>
      </c>
      <c r="F77">
        <v>21990</v>
      </c>
      <c r="G77">
        <v>1</v>
      </c>
      <c r="I77">
        <v>21990</v>
      </c>
      <c r="J77" s="12" t="s">
        <v>102</v>
      </c>
      <c r="K77" s="12"/>
      <c r="L77" s="4">
        <f t="shared" si="13"/>
        <v>3958.2</v>
      </c>
      <c r="M77" s="4">
        <f t="shared" si="14"/>
        <v>20191.8</v>
      </c>
      <c r="N77" s="4">
        <f t="shared" si="15"/>
        <v>18478.991596638658</v>
      </c>
      <c r="O77" s="4"/>
      <c r="P77" s="4">
        <f t="shared" si="12"/>
        <v>18478.991596638658</v>
      </c>
      <c r="Q77" s="4">
        <f t="shared" si="16"/>
        <v>14520.791596638657</v>
      </c>
      <c r="R77" s="4">
        <f t="shared" si="17"/>
        <v>14520.791596638657</v>
      </c>
      <c r="S77">
        <v>7227</v>
      </c>
      <c r="T77">
        <v>7227</v>
      </c>
      <c r="U77" s="1">
        <f t="shared" si="19"/>
        <v>7293.7915966386572</v>
      </c>
      <c r="V77" s="1">
        <f t="shared" si="21"/>
        <v>100.92419533193105</v>
      </c>
      <c r="W77" s="13">
        <f t="shared" si="20"/>
        <v>4082.3263991687832</v>
      </c>
      <c r="X77" s="2">
        <f t="shared" si="22"/>
        <v>3211.4651974698741</v>
      </c>
      <c r="Y77" s="3">
        <f t="shared" si="23"/>
        <v>44.437044381761091</v>
      </c>
      <c r="Z77">
        <v>27241013</v>
      </c>
      <c r="AA77" s="25">
        <v>5057149</v>
      </c>
      <c r="AB77" s="4"/>
    </row>
    <row r="78" spans="1:28" x14ac:dyDescent="0.3">
      <c r="A78" s="4" t="s">
        <v>75</v>
      </c>
      <c r="B78" t="s">
        <v>187</v>
      </c>
      <c r="C78">
        <v>19</v>
      </c>
      <c r="D78" s="47" t="s">
        <v>188</v>
      </c>
      <c r="E78" s="10" t="s">
        <v>189</v>
      </c>
      <c r="F78">
        <v>9990</v>
      </c>
      <c r="G78">
        <v>1</v>
      </c>
      <c r="I78">
        <v>9990</v>
      </c>
      <c r="J78" s="12" t="s">
        <v>190</v>
      </c>
      <c r="K78" s="12"/>
      <c r="L78" s="4">
        <f t="shared" si="13"/>
        <v>1798.2</v>
      </c>
      <c r="M78" s="4">
        <f t="shared" si="14"/>
        <v>10855.8</v>
      </c>
      <c r="N78" s="4">
        <f t="shared" si="15"/>
        <v>8394.957983193277</v>
      </c>
      <c r="O78" s="4"/>
      <c r="P78" s="4">
        <f t="shared" si="12"/>
        <v>8394.957983193277</v>
      </c>
      <c r="Q78" s="4">
        <f>P78-L78</f>
        <v>6596.7579831932771</v>
      </c>
      <c r="R78" s="4">
        <f t="shared" si="17"/>
        <v>6596.7579831932771</v>
      </c>
      <c r="S78">
        <v>4340</v>
      </c>
      <c r="T78">
        <v>4340</v>
      </c>
      <c r="U78" s="1">
        <f t="shared" si="19"/>
        <v>2256.7579831932771</v>
      </c>
      <c r="V78" s="1">
        <f t="shared" si="21"/>
        <v>51.999031870812843</v>
      </c>
      <c r="W78" s="13">
        <f t="shared" si="20"/>
        <v>1854.5903013959137</v>
      </c>
      <c r="X78" s="2">
        <f t="shared" si="22"/>
        <v>402.16768179736346</v>
      </c>
      <c r="Y78" s="3">
        <f t="shared" si="23"/>
        <v>9.2665364469438583</v>
      </c>
      <c r="Z78">
        <v>27241013</v>
      </c>
      <c r="AA78" s="25">
        <v>5057149</v>
      </c>
      <c r="AB78" s="4"/>
    </row>
    <row r="79" spans="1:28" x14ac:dyDescent="0.3">
      <c r="A79" s="4" t="s">
        <v>75</v>
      </c>
      <c r="B79" t="s">
        <v>187</v>
      </c>
      <c r="C79">
        <v>19</v>
      </c>
      <c r="D79" s="47" t="s">
        <v>188</v>
      </c>
      <c r="E79" s="10" t="s">
        <v>189</v>
      </c>
      <c r="F79">
        <v>9990</v>
      </c>
      <c r="G79">
        <v>1</v>
      </c>
      <c r="I79">
        <v>9990</v>
      </c>
      <c r="J79" s="12" t="s">
        <v>191</v>
      </c>
      <c r="K79" s="12"/>
      <c r="L79" s="4">
        <f t="shared" si="13"/>
        <v>1798.2</v>
      </c>
      <c r="M79" s="4">
        <f t="shared" si="14"/>
        <v>10854.8</v>
      </c>
      <c r="N79" s="4">
        <f t="shared" si="15"/>
        <v>8394.957983193277</v>
      </c>
      <c r="O79" s="4"/>
      <c r="P79" s="4">
        <f t="shared" si="12"/>
        <v>8394.957983193277</v>
      </c>
      <c r="Q79" s="4">
        <f t="shared" si="16"/>
        <v>6596.7579831932771</v>
      </c>
      <c r="R79" s="4">
        <f t="shared" si="17"/>
        <v>6596.7579831932771</v>
      </c>
      <c r="S79">
        <v>4340</v>
      </c>
      <c r="T79">
        <v>4340</v>
      </c>
      <c r="U79" s="1">
        <f t="shared" si="19"/>
        <v>2256.7579831932771</v>
      </c>
      <c r="V79" s="1">
        <f t="shared" si="21"/>
        <v>51.999031870812843</v>
      </c>
      <c r="W79" s="13">
        <f t="shared" si="20"/>
        <v>1854.5903013959137</v>
      </c>
      <c r="X79" s="2">
        <f t="shared" si="22"/>
        <v>402.16768179736346</v>
      </c>
      <c r="Y79" s="3">
        <f t="shared" si="23"/>
        <v>9.2665364469438583</v>
      </c>
      <c r="Z79">
        <v>27241013</v>
      </c>
      <c r="AA79" s="25">
        <v>5057149</v>
      </c>
      <c r="AB79" s="4"/>
    </row>
    <row r="80" spans="1:28" x14ac:dyDescent="0.3">
      <c r="A80" s="4" t="s">
        <v>75</v>
      </c>
      <c r="B80" t="s">
        <v>187</v>
      </c>
      <c r="C80">
        <v>19</v>
      </c>
      <c r="D80" s="47" t="s">
        <v>188</v>
      </c>
      <c r="E80" s="10" t="s">
        <v>189</v>
      </c>
      <c r="F80">
        <v>9990</v>
      </c>
      <c r="G80">
        <v>1</v>
      </c>
      <c r="I80">
        <v>9990</v>
      </c>
      <c r="J80" s="12" t="s">
        <v>191</v>
      </c>
      <c r="K80" s="12"/>
      <c r="L80" s="4">
        <f t="shared" si="13"/>
        <v>1798.2</v>
      </c>
      <c r="M80" s="4">
        <f t="shared" si="14"/>
        <v>-11107</v>
      </c>
      <c r="N80" s="4">
        <f t="shared" si="15"/>
        <v>8394.957983193277</v>
      </c>
      <c r="O80" s="4"/>
      <c r="P80" s="4">
        <f t="shared" si="12"/>
        <v>8394.957983193277</v>
      </c>
      <c r="Q80" s="4">
        <f t="shared" si="16"/>
        <v>6596.7579831932771</v>
      </c>
      <c r="R80" s="4">
        <f t="shared" si="17"/>
        <v>6596.7579831932771</v>
      </c>
      <c r="S80">
        <v>4340</v>
      </c>
      <c r="T80">
        <v>4340</v>
      </c>
      <c r="U80" s="1">
        <f t="shared" si="19"/>
        <v>2256.7579831932771</v>
      </c>
      <c r="V80" s="1">
        <f t="shared" si="21"/>
        <v>51.999031870812843</v>
      </c>
      <c r="W80" s="13">
        <f t="shared" si="20"/>
        <v>1854.5903013959137</v>
      </c>
      <c r="X80" s="2">
        <f t="shared" si="22"/>
        <v>402.16768179736346</v>
      </c>
      <c r="Y80" s="3">
        <f t="shared" si="23"/>
        <v>9.2665364469438583</v>
      </c>
      <c r="Z80">
        <v>27241013</v>
      </c>
      <c r="AA80" s="25">
        <v>5057149</v>
      </c>
      <c r="AB80" s="4"/>
    </row>
    <row r="81" spans="1:28" x14ac:dyDescent="0.3">
      <c r="A81" s="4" t="s">
        <v>75</v>
      </c>
      <c r="B81" t="s">
        <v>192</v>
      </c>
      <c r="C81">
        <v>18</v>
      </c>
      <c r="D81" s="47" t="s">
        <v>193</v>
      </c>
      <c r="E81" s="10" t="s">
        <v>194</v>
      </c>
      <c r="F81">
        <v>132000</v>
      </c>
      <c r="G81">
        <v>1</v>
      </c>
      <c r="I81">
        <v>132000</v>
      </c>
      <c r="J81" s="12" t="s">
        <v>92</v>
      </c>
      <c r="K81" s="12"/>
      <c r="L81" s="4">
        <f t="shared" si="13"/>
        <v>23760</v>
      </c>
      <c r="M81" s="4">
        <f t="shared" si="14"/>
        <v>133911.79999999999</v>
      </c>
      <c r="N81" s="4">
        <f t="shared" si="15"/>
        <v>110924.36974789917</v>
      </c>
      <c r="O81" s="4"/>
      <c r="P81" s="4">
        <f t="shared" si="12"/>
        <v>110924.36974789917</v>
      </c>
      <c r="Q81" s="4">
        <f t="shared" si="16"/>
        <v>87164.369747899167</v>
      </c>
      <c r="R81" s="4">
        <f t="shared" si="17"/>
        <v>87164.369747899167</v>
      </c>
      <c r="S81" s="2">
        <v>44600</v>
      </c>
      <c r="T81" s="2">
        <v>44600</v>
      </c>
      <c r="U81" s="1">
        <f t="shared" si="19"/>
        <v>42564.369747899167</v>
      </c>
      <c r="V81" s="1">
        <f t="shared" si="21"/>
        <v>95.435806609639386</v>
      </c>
      <c r="W81" s="13">
        <f t="shared" si="20"/>
        <v>24505.097075501562</v>
      </c>
      <c r="X81" s="2">
        <f t="shared" si="22"/>
        <v>18059.272672397605</v>
      </c>
      <c r="Y81" s="3">
        <f t="shared" si="23"/>
        <v>40.491642763223332</v>
      </c>
      <c r="Z81">
        <v>27241013</v>
      </c>
      <c r="AA81" s="25">
        <v>5057149</v>
      </c>
      <c r="AB81" s="4"/>
    </row>
    <row r="82" spans="1:28" x14ac:dyDescent="0.3">
      <c r="A82" s="4" t="s">
        <v>75</v>
      </c>
      <c r="B82" t="s">
        <v>195</v>
      </c>
      <c r="C82">
        <v>18</v>
      </c>
      <c r="D82" s="47" t="s">
        <v>196</v>
      </c>
      <c r="E82" s="10" t="s">
        <v>197</v>
      </c>
      <c r="F82">
        <v>55990</v>
      </c>
      <c r="G82">
        <v>1</v>
      </c>
      <c r="I82">
        <v>55990</v>
      </c>
      <c r="J82" s="12" t="s">
        <v>183</v>
      </c>
      <c r="K82" s="12"/>
      <c r="L82" s="4">
        <f t="shared" si="13"/>
        <v>10078.199999999999</v>
      </c>
      <c r="M82" s="4">
        <f t="shared" si="14"/>
        <v>50906.8</v>
      </c>
      <c r="N82" s="4">
        <f t="shared" si="15"/>
        <v>47050.420168067227</v>
      </c>
      <c r="O82" s="4"/>
      <c r="P82" s="4">
        <f t="shared" si="12"/>
        <v>47050.420168067227</v>
      </c>
      <c r="Q82" s="4">
        <f t="shared" si="16"/>
        <v>36972.22016806723</v>
      </c>
      <c r="R82" s="4">
        <f t="shared" si="17"/>
        <v>36972.22016806723</v>
      </c>
      <c r="S82">
        <v>30620</v>
      </c>
      <c r="T82">
        <v>30620</v>
      </c>
      <c r="U82" s="1">
        <f t="shared" si="19"/>
        <v>6352.2201680672297</v>
      </c>
      <c r="V82" s="1">
        <f t="shared" si="21"/>
        <v>20.745330398651959</v>
      </c>
      <c r="W82" s="13">
        <f t="shared" si="20"/>
        <v>10394.24534285858</v>
      </c>
      <c r="X82" s="2">
        <f t="shared" si="22"/>
        <v>-4042.0251747913499</v>
      </c>
      <c r="Y82" s="3">
        <f t="shared" si="23"/>
        <v>-13.200604751114794</v>
      </c>
      <c r="Z82">
        <v>27241013</v>
      </c>
      <c r="AA82" s="25">
        <v>5057149</v>
      </c>
      <c r="AB82" s="4"/>
    </row>
    <row r="83" spans="1:28" x14ac:dyDescent="0.3">
      <c r="A83" s="4" t="s">
        <v>75</v>
      </c>
      <c r="B83" t="s">
        <v>195</v>
      </c>
      <c r="C83">
        <v>18</v>
      </c>
      <c r="D83" s="47" t="s">
        <v>196</v>
      </c>
      <c r="E83" s="10" t="s">
        <v>197</v>
      </c>
      <c r="F83">
        <v>55990</v>
      </c>
      <c r="G83">
        <v>1</v>
      </c>
      <c r="I83">
        <v>55990</v>
      </c>
      <c r="J83" s="12" t="s">
        <v>183</v>
      </c>
      <c r="K83" s="12"/>
      <c r="L83" s="4">
        <f t="shared" si="13"/>
        <v>10078.199999999999</v>
      </c>
      <c r="M83" s="4">
        <f t="shared" si="14"/>
        <v>57025</v>
      </c>
      <c r="N83" s="4">
        <f t="shared" si="15"/>
        <v>47050.420168067227</v>
      </c>
      <c r="O83" s="4"/>
      <c r="P83" s="4">
        <f t="shared" si="12"/>
        <v>47050.420168067227</v>
      </c>
      <c r="Q83" s="4">
        <f t="shared" si="16"/>
        <v>36972.22016806723</v>
      </c>
      <c r="R83" s="4">
        <f t="shared" si="17"/>
        <v>36972.22016806723</v>
      </c>
      <c r="S83">
        <v>30620</v>
      </c>
      <c r="T83">
        <v>30620</v>
      </c>
      <c r="U83" s="1">
        <f t="shared" si="19"/>
        <v>6352.2201680672297</v>
      </c>
      <c r="V83" s="1">
        <f t="shared" si="21"/>
        <v>20.745330398651959</v>
      </c>
      <c r="W83" s="13">
        <f t="shared" si="20"/>
        <v>10394.24534285858</v>
      </c>
      <c r="X83" s="2">
        <f t="shared" si="22"/>
        <v>-4042.0251747913499</v>
      </c>
      <c r="Y83" s="3">
        <f t="shared" si="23"/>
        <v>-13.200604751114794</v>
      </c>
      <c r="Z83">
        <v>27241013</v>
      </c>
      <c r="AA83" s="25">
        <v>5057149</v>
      </c>
      <c r="AB83" s="4"/>
    </row>
    <row r="84" spans="1:28" x14ac:dyDescent="0.3">
      <c r="A84" s="4" t="s">
        <v>75</v>
      </c>
      <c r="B84" t="s">
        <v>198</v>
      </c>
      <c r="C84">
        <v>18</v>
      </c>
      <c r="D84" s="47" t="s">
        <v>199</v>
      </c>
      <c r="E84" s="10" t="s">
        <v>200</v>
      </c>
      <c r="F84">
        <v>22000</v>
      </c>
      <c r="G84">
        <v>1</v>
      </c>
      <c r="I84">
        <v>22000</v>
      </c>
      <c r="J84" s="12" t="s">
        <v>85</v>
      </c>
      <c r="K84" s="12"/>
      <c r="L84" s="4">
        <f t="shared" si="13"/>
        <v>3960</v>
      </c>
      <c r="M84" s="4">
        <f t="shared" si="14"/>
        <v>28370</v>
      </c>
      <c r="N84" s="4">
        <f t="shared" si="15"/>
        <v>18487.394957983193</v>
      </c>
      <c r="O84" s="4"/>
      <c r="P84" s="4">
        <f t="shared" si="12"/>
        <v>18487.394957983193</v>
      </c>
      <c r="Q84" s="4">
        <f t="shared" si="16"/>
        <v>14527.394957983193</v>
      </c>
      <c r="R84" s="4">
        <f t="shared" si="17"/>
        <v>14527.394957983193</v>
      </c>
      <c r="S84">
        <v>12000</v>
      </c>
      <c r="T84">
        <v>12000</v>
      </c>
      <c r="U84" s="1">
        <f t="shared" si="19"/>
        <v>2527.3949579831933</v>
      </c>
      <c r="V84" s="1">
        <f t="shared" si="21"/>
        <v>21.061624649859944</v>
      </c>
      <c r="W84" s="13">
        <f t="shared" si="20"/>
        <v>4084.1828459169269</v>
      </c>
      <c r="X84" s="2">
        <f t="shared" si="22"/>
        <v>-1556.7878879337336</v>
      </c>
      <c r="Y84" s="3">
        <f t="shared" si="23"/>
        <v>-12.973232399447779</v>
      </c>
      <c r="Z84">
        <v>27241013</v>
      </c>
      <c r="AA84" s="25">
        <v>5057149</v>
      </c>
      <c r="AB84" s="4"/>
    </row>
    <row r="85" spans="1:28" x14ac:dyDescent="0.3">
      <c r="A85" s="4" t="s">
        <v>75</v>
      </c>
      <c r="B85" t="s">
        <v>201</v>
      </c>
      <c r="C85">
        <v>18</v>
      </c>
      <c r="D85" s="47" t="s">
        <v>202</v>
      </c>
      <c r="E85" s="10" t="s">
        <v>203</v>
      </c>
      <c r="F85">
        <v>9000</v>
      </c>
      <c r="G85">
        <v>1</v>
      </c>
      <c r="I85">
        <v>9000</v>
      </c>
      <c r="J85" s="12" t="s">
        <v>204</v>
      </c>
      <c r="K85" s="12"/>
      <c r="L85" s="4">
        <f t="shared" si="13"/>
        <v>1620</v>
      </c>
      <c r="M85" s="4">
        <f t="shared" si="14"/>
        <v>-8610</v>
      </c>
      <c r="N85" s="4">
        <f t="shared" si="15"/>
        <v>7563.0252100840344</v>
      </c>
      <c r="O85" s="4"/>
      <c r="P85" s="4">
        <f t="shared" si="12"/>
        <v>7563.0252100840344</v>
      </c>
      <c r="Q85" s="4">
        <f t="shared" si="16"/>
        <v>5943.0252100840344</v>
      </c>
      <c r="R85" s="4">
        <f t="shared" si="17"/>
        <v>5943.0252100840344</v>
      </c>
      <c r="S85">
        <v>1000</v>
      </c>
      <c r="T85">
        <v>1000</v>
      </c>
      <c r="U85" s="1">
        <f t="shared" si="19"/>
        <v>4943.0252100840344</v>
      </c>
      <c r="V85" s="1">
        <f t="shared" si="21"/>
        <v>494.3025210084034</v>
      </c>
      <c r="W85" s="13">
        <f t="shared" si="20"/>
        <v>1670.8020733296519</v>
      </c>
      <c r="X85" s="2">
        <f t="shared" si="22"/>
        <v>3272.2231367543827</v>
      </c>
      <c r="Y85" s="3">
        <f t="shared" si="23"/>
        <v>327.22231367543827</v>
      </c>
      <c r="Z85">
        <v>27241013</v>
      </c>
      <c r="AA85" s="25">
        <v>5057149</v>
      </c>
      <c r="AB85" s="4"/>
    </row>
    <row r="86" spans="1:28" x14ac:dyDescent="0.3">
      <c r="A86" s="4" t="s">
        <v>75</v>
      </c>
      <c r="B86" t="s">
        <v>205</v>
      </c>
      <c r="C86">
        <v>17</v>
      </c>
      <c r="D86" s="47" t="s">
        <v>206</v>
      </c>
      <c r="E86" s="10" t="s">
        <v>114</v>
      </c>
      <c r="F86">
        <v>120000</v>
      </c>
      <c r="G86">
        <v>1</v>
      </c>
      <c r="I86">
        <v>120000</v>
      </c>
      <c r="J86" s="12" t="s">
        <v>207</v>
      </c>
      <c r="K86" s="12"/>
      <c r="L86" s="4">
        <f t="shared" si="13"/>
        <v>21600</v>
      </c>
      <c r="M86" s="4">
        <f t="shared" si="14"/>
        <v>123191.8</v>
      </c>
      <c r="N86" s="4">
        <f t="shared" si="15"/>
        <v>100840.33613445378</v>
      </c>
      <c r="O86" s="4"/>
      <c r="P86" s="4">
        <f t="shared" si="12"/>
        <v>100840.33613445378</v>
      </c>
      <c r="Q86" s="4">
        <f t="shared" si="16"/>
        <v>79240.336134453784</v>
      </c>
      <c r="R86" s="4">
        <f t="shared" si="17"/>
        <v>79240.336134453784</v>
      </c>
      <c r="S86" s="2">
        <v>68000</v>
      </c>
      <c r="T86" s="2">
        <v>68000</v>
      </c>
      <c r="U86" s="1">
        <f t="shared" si="19"/>
        <v>11240.336134453784</v>
      </c>
      <c r="V86" s="1">
        <f t="shared" si="21"/>
        <v>16.529906080079098</v>
      </c>
      <c r="W86" s="13">
        <f t="shared" si="20"/>
        <v>22277.360977728695</v>
      </c>
      <c r="X86" s="2">
        <f t="shared" si="22"/>
        <v>-11037.02484327491</v>
      </c>
      <c r="Y86" s="3">
        <f t="shared" si="23"/>
        <v>-16.230918887168986</v>
      </c>
      <c r="Z86">
        <v>27241013</v>
      </c>
      <c r="AA86" s="25">
        <v>5057149</v>
      </c>
      <c r="AB86" s="4"/>
    </row>
    <row r="87" spans="1:28" x14ac:dyDescent="0.3">
      <c r="A87" s="4" t="s">
        <v>75</v>
      </c>
      <c r="B87" t="s">
        <v>208</v>
      </c>
      <c r="C87">
        <v>17</v>
      </c>
      <c r="D87" s="47" t="s">
        <v>87</v>
      </c>
      <c r="E87" s="10" t="s">
        <v>88</v>
      </c>
      <c r="F87">
        <v>59990</v>
      </c>
      <c r="G87">
        <v>1</v>
      </c>
      <c r="I87">
        <v>59990</v>
      </c>
      <c r="J87" s="12" t="s">
        <v>108</v>
      </c>
      <c r="K87" s="12"/>
      <c r="L87" s="4">
        <f t="shared" si="13"/>
        <v>10798.199999999999</v>
      </c>
      <c r="M87" s="4">
        <f t="shared" si="14"/>
        <v>53380</v>
      </c>
      <c r="N87" s="4">
        <f t="shared" si="15"/>
        <v>50411.764705882357</v>
      </c>
      <c r="O87" s="4"/>
      <c r="P87" s="4">
        <f t="shared" si="12"/>
        <v>50411.764705882357</v>
      </c>
      <c r="Q87" s="4">
        <f t="shared" si="16"/>
        <v>39613.56470588236</v>
      </c>
      <c r="R87" s="4">
        <f t="shared" si="17"/>
        <v>39613.56470588236</v>
      </c>
      <c r="S87">
        <v>27000</v>
      </c>
      <c r="T87">
        <v>27000</v>
      </c>
      <c r="U87" s="1">
        <f t="shared" si="19"/>
        <v>12613.56470588236</v>
      </c>
      <c r="V87" s="1">
        <f t="shared" si="21"/>
        <v>46.716906318082813</v>
      </c>
      <c r="W87" s="13">
        <f t="shared" si="20"/>
        <v>11136.824042116203</v>
      </c>
      <c r="X87" s="2">
        <f t="shared" si="22"/>
        <v>1476.740663766157</v>
      </c>
      <c r="Y87" s="3">
        <f t="shared" si="23"/>
        <v>5.4694098658005812</v>
      </c>
      <c r="Z87">
        <v>27241013</v>
      </c>
      <c r="AA87" s="25">
        <v>5057149</v>
      </c>
      <c r="AB87" s="4"/>
    </row>
    <row r="88" spans="1:28" x14ac:dyDescent="0.3">
      <c r="A88" s="4" t="s">
        <v>75</v>
      </c>
      <c r="B88" t="s">
        <v>209</v>
      </c>
      <c r="C88">
        <v>16</v>
      </c>
      <c r="D88" s="47" t="s">
        <v>210</v>
      </c>
      <c r="E88" s="10" t="s">
        <v>211</v>
      </c>
      <c r="F88">
        <v>70000</v>
      </c>
      <c r="G88">
        <v>1</v>
      </c>
      <c r="I88">
        <v>70000</v>
      </c>
      <c r="J88" s="12" t="s">
        <v>96</v>
      </c>
      <c r="K88" s="12"/>
      <c r="L88" s="4">
        <f t="shared" si="13"/>
        <v>12600</v>
      </c>
      <c r="M88" s="4">
        <f t="shared" si="14"/>
        <v>75491.8</v>
      </c>
      <c r="N88" s="4">
        <f t="shared" si="15"/>
        <v>58823.529411764706</v>
      </c>
      <c r="O88" s="4"/>
      <c r="P88" s="4">
        <f t="shared" si="12"/>
        <v>58823.529411764706</v>
      </c>
      <c r="Q88" s="4">
        <f t="shared" si="16"/>
        <v>46223.529411764706</v>
      </c>
      <c r="R88" s="4">
        <f t="shared" si="17"/>
        <v>46223.529411764706</v>
      </c>
      <c r="S88">
        <v>36809</v>
      </c>
      <c r="T88">
        <v>36809</v>
      </c>
      <c r="U88" s="1">
        <f t="shared" si="19"/>
        <v>9414.5294117647063</v>
      </c>
      <c r="V88" s="1">
        <f t="shared" si="21"/>
        <v>25.576705185592402</v>
      </c>
      <c r="W88" s="13">
        <f t="shared" si="20"/>
        <v>12995.127237008404</v>
      </c>
      <c r="X88" s="2">
        <f t="shared" si="22"/>
        <v>-3580.597825243698</v>
      </c>
      <c r="Y88" s="3">
        <f t="shared" si="23"/>
        <v>-9.7275063849702477</v>
      </c>
      <c r="Z88">
        <v>27241013</v>
      </c>
      <c r="AA88" s="25">
        <v>5057149</v>
      </c>
      <c r="AB88" s="4"/>
    </row>
    <row r="89" spans="1:28" x14ac:dyDescent="0.3">
      <c r="A89" s="4" t="s">
        <v>75</v>
      </c>
      <c r="B89" t="s">
        <v>212</v>
      </c>
      <c r="C89">
        <v>16</v>
      </c>
      <c r="D89" s="47" t="s">
        <v>213</v>
      </c>
      <c r="E89" s="10" t="s">
        <v>214</v>
      </c>
      <c r="F89">
        <v>24990</v>
      </c>
      <c r="G89">
        <v>1</v>
      </c>
      <c r="I89">
        <v>24990</v>
      </c>
      <c r="J89" s="12" t="s">
        <v>89</v>
      </c>
      <c r="K89" s="12"/>
      <c r="L89" s="4">
        <f t="shared" si="13"/>
        <v>4498.2</v>
      </c>
      <c r="M89" s="4">
        <f t="shared" si="14"/>
        <v>19001.800000000003</v>
      </c>
      <c r="N89" s="4">
        <f t="shared" si="15"/>
        <v>21000</v>
      </c>
      <c r="O89" s="4"/>
      <c r="P89" s="4">
        <f t="shared" si="12"/>
        <v>21000</v>
      </c>
      <c r="Q89" s="4">
        <f t="shared" si="16"/>
        <v>16501.8</v>
      </c>
      <c r="R89" s="4">
        <f t="shared" si="17"/>
        <v>16501.8</v>
      </c>
      <c r="S89">
        <v>13839</v>
      </c>
      <c r="T89">
        <v>13839</v>
      </c>
      <c r="U89" s="1">
        <f t="shared" si="19"/>
        <v>2662.7999999999993</v>
      </c>
      <c r="V89" s="1">
        <f t="shared" si="21"/>
        <v>19.241274658573591</v>
      </c>
      <c r="W89" s="13">
        <f t="shared" si="20"/>
        <v>4639.2604236120005</v>
      </c>
      <c r="X89" s="2">
        <f t="shared" si="22"/>
        <v>-1976.4604236120013</v>
      </c>
      <c r="Y89" s="3">
        <f t="shared" si="23"/>
        <v>-14.281815330674192</v>
      </c>
      <c r="Z89">
        <v>27241013</v>
      </c>
      <c r="AA89" s="25">
        <v>5057149</v>
      </c>
      <c r="AB89" s="4"/>
    </row>
    <row r="90" spans="1:28" x14ac:dyDescent="0.3">
      <c r="A90" s="4" t="s">
        <v>75</v>
      </c>
      <c r="B90" t="s">
        <v>215</v>
      </c>
      <c r="C90">
        <v>16</v>
      </c>
      <c r="D90" s="47" t="s">
        <v>196</v>
      </c>
      <c r="E90" s="10" t="s">
        <v>197</v>
      </c>
      <c r="F90">
        <v>60990</v>
      </c>
      <c r="G90">
        <v>1</v>
      </c>
      <c r="I90">
        <v>60990</v>
      </c>
      <c r="J90" s="12" t="s">
        <v>85</v>
      </c>
      <c r="K90" s="12"/>
      <c r="L90" s="4">
        <f t="shared" si="13"/>
        <v>10978.199999999999</v>
      </c>
      <c r="M90" s="4">
        <f t="shared" si="14"/>
        <v>64014.16</v>
      </c>
      <c r="N90" s="4">
        <f t="shared" si="15"/>
        <v>51252.100840336134</v>
      </c>
      <c r="O90" s="4"/>
      <c r="P90" s="4">
        <f t="shared" si="12"/>
        <v>51252.100840336134</v>
      </c>
      <c r="Q90" s="4">
        <f t="shared" si="16"/>
        <v>40273.900840336137</v>
      </c>
      <c r="R90" s="4">
        <f t="shared" si="17"/>
        <v>40273.900840336137</v>
      </c>
      <c r="S90">
        <v>30620</v>
      </c>
      <c r="T90">
        <v>30620</v>
      </c>
      <c r="U90" s="1">
        <f t="shared" si="19"/>
        <v>9653.9008403361368</v>
      </c>
      <c r="V90" s="1">
        <f t="shared" si="21"/>
        <v>31.528088962560862</v>
      </c>
      <c r="W90" s="13">
        <f t="shared" si="20"/>
        <v>11322.468716930609</v>
      </c>
      <c r="X90" s="2">
        <f t="shared" si="22"/>
        <v>-1668.5678765944722</v>
      </c>
      <c r="Y90" s="3">
        <f t="shared" si="23"/>
        <v>-5.4492745806481775</v>
      </c>
      <c r="Z90">
        <v>27241013</v>
      </c>
      <c r="AA90" s="25">
        <v>5057149</v>
      </c>
      <c r="AB90" s="4"/>
    </row>
    <row r="91" spans="1:28" x14ac:dyDescent="0.3">
      <c r="A91" s="4" t="s">
        <v>75</v>
      </c>
      <c r="B91" t="s">
        <v>216</v>
      </c>
      <c r="C91">
        <v>15</v>
      </c>
      <c r="D91" s="47" t="s">
        <v>217</v>
      </c>
      <c r="E91" s="10" t="s">
        <v>218</v>
      </c>
      <c r="F91">
        <v>27588</v>
      </c>
      <c r="G91">
        <v>1</v>
      </c>
      <c r="I91">
        <v>27588</v>
      </c>
      <c r="J91" s="12" t="s">
        <v>81</v>
      </c>
      <c r="K91" s="12"/>
      <c r="L91" s="4">
        <f t="shared" si="13"/>
        <v>4965.84</v>
      </c>
      <c r="M91" s="4">
        <f t="shared" si="14"/>
        <v>26117.16</v>
      </c>
      <c r="N91" s="4">
        <f t="shared" si="15"/>
        <v>23183.193277310926</v>
      </c>
      <c r="O91" s="4"/>
      <c r="P91" s="4">
        <f t="shared" si="12"/>
        <v>23183.193277310926</v>
      </c>
      <c r="Q91" s="4">
        <f t="shared" si="16"/>
        <v>18217.353277310925</v>
      </c>
      <c r="R91" s="4">
        <f t="shared" si="17"/>
        <v>18217.353277310925</v>
      </c>
      <c r="S91">
        <v>14853</v>
      </c>
      <c r="T91">
        <v>14853</v>
      </c>
      <c r="U91" s="1">
        <f t="shared" si="19"/>
        <v>3364.3532773109255</v>
      </c>
      <c r="V91" s="1">
        <f t="shared" si="21"/>
        <v>22.651001665057063</v>
      </c>
      <c r="W91" s="13">
        <f t="shared" si="20"/>
        <v>5121.5652887798269</v>
      </c>
      <c r="X91" s="2">
        <f t="shared" si="22"/>
        <v>-1757.2120114689014</v>
      </c>
      <c r="Y91" s="3">
        <f t="shared" si="23"/>
        <v>-11.830687480434266</v>
      </c>
      <c r="Z91">
        <v>27241013</v>
      </c>
      <c r="AA91" s="25">
        <v>5057149</v>
      </c>
      <c r="AB91" s="4"/>
    </row>
    <row r="92" spans="1:28" x14ac:dyDescent="0.3">
      <c r="A92" s="4" t="s">
        <v>75</v>
      </c>
      <c r="B92" t="s">
        <v>216</v>
      </c>
      <c r="C92">
        <v>15</v>
      </c>
      <c r="D92" s="47" t="s">
        <v>217</v>
      </c>
      <c r="E92" s="10" t="s">
        <v>218</v>
      </c>
      <c r="F92">
        <v>27588</v>
      </c>
      <c r="G92">
        <v>1</v>
      </c>
      <c r="I92">
        <v>27588</v>
      </c>
      <c r="J92" s="12" t="s">
        <v>81</v>
      </c>
      <c r="K92" s="12"/>
      <c r="L92" s="4">
        <f t="shared" si="13"/>
        <v>4965.84</v>
      </c>
      <c r="M92" s="4">
        <f t="shared" si="14"/>
        <v>5883</v>
      </c>
      <c r="N92" s="4">
        <f t="shared" si="15"/>
        <v>23183.193277310926</v>
      </c>
      <c r="O92" s="4"/>
      <c r="P92" s="4">
        <f t="shared" si="12"/>
        <v>23183.193277310926</v>
      </c>
      <c r="Q92" s="4">
        <f t="shared" si="16"/>
        <v>18217.353277310925</v>
      </c>
      <c r="R92" s="4">
        <f t="shared" si="17"/>
        <v>18217.353277310925</v>
      </c>
      <c r="S92">
        <v>14853</v>
      </c>
      <c r="T92">
        <v>14853</v>
      </c>
      <c r="U92" s="1">
        <f t="shared" si="19"/>
        <v>3364.3532773109255</v>
      </c>
      <c r="V92" s="1">
        <f t="shared" si="21"/>
        <v>22.651001665057063</v>
      </c>
      <c r="W92" s="13">
        <f t="shared" si="20"/>
        <v>5121.5652887798269</v>
      </c>
      <c r="X92" s="2">
        <f t="shared" si="22"/>
        <v>-1757.2120114689014</v>
      </c>
      <c r="Y92" s="3">
        <f t="shared" si="23"/>
        <v>-11.830687480434266</v>
      </c>
      <c r="Z92">
        <v>27241013</v>
      </c>
      <c r="AA92" s="25">
        <v>5057149</v>
      </c>
      <c r="AB92" s="4"/>
    </row>
    <row r="93" spans="1:28" x14ac:dyDescent="0.3">
      <c r="A93" s="4" t="s">
        <v>75</v>
      </c>
      <c r="B93" t="s">
        <v>219</v>
      </c>
      <c r="C93">
        <v>15</v>
      </c>
      <c r="D93" s="47" t="s">
        <v>220</v>
      </c>
      <c r="E93" s="10" t="s">
        <v>221</v>
      </c>
      <c r="F93">
        <v>140000</v>
      </c>
      <c r="G93">
        <v>1</v>
      </c>
      <c r="I93">
        <v>140000</v>
      </c>
      <c r="J93" s="12" t="s">
        <v>85</v>
      </c>
      <c r="K93" s="12"/>
      <c r="L93" s="4">
        <f t="shared" si="13"/>
        <v>25200</v>
      </c>
      <c r="M93" s="4">
        <f t="shared" si="14"/>
        <v>142376.16</v>
      </c>
      <c r="N93" s="4">
        <f t="shared" si="15"/>
        <v>117647.05882352941</v>
      </c>
      <c r="O93" s="4"/>
      <c r="P93" s="4">
        <f t="shared" si="12"/>
        <v>117647.05882352941</v>
      </c>
      <c r="Q93" s="4">
        <f t="shared" si="16"/>
        <v>92447.058823529413</v>
      </c>
      <c r="R93" s="4">
        <f t="shared" si="17"/>
        <v>92447.058823529413</v>
      </c>
      <c r="S93" s="2">
        <v>74000</v>
      </c>
      <c r="T93" s="2">
        <v>74000</v>
      </c>
      <c r="U93" s="1">
        <f t="shared" si="19"/>
        <v>18447.058823529413</v>
      </c>
      <c r="V93" s="1">
        <f t="shared" si="21"/>
        <v>24.92845786963434</v>
      </c>
      <c r="W93" s="13">
        <f t="shared" si="20"/>
        <v>25990.254474016809</v>
      </c>
      <c r="X93" s="2">
        <f t="shared" si="22"/>
        <v>-7543.1956504873961</v>
      </c>
      <c r="Y93" s="3">
        <f t="shared" si="23"/>
        <v>-10.193507635793779</v>
      </c>
      <c r="Z93">
        <v>27241013</v>
      </c>
      <c r="AA93" s="25">
        <v>5057149</v>
      </c>
      <c r="AB93" s="4"/>
    </row>
    <row r="94" spans="1:28" x14ac:dyDescent="0.3">
      <c r="A94" s="4" t="s">
        <v>75</v>
      </c>
      <c r="B94" t="s">
        <v>222</v>
      </c>
      <c r="C94">
        <v>15</v>
      </c>
      <c r="D94" s="47" t="s">
        <v>223</v>
      </c>
      <c r="E94" s="10" t="s">
        <v>224</v>
      </c>
      <c r="F94">
        <v>31188</v>
      </c>
      <c r="G94">
        <v>1</v>
      </c>
      <c r="I94">
        <v>31188</v>
      </c>
      <c r="J94" s="12" t="s">
        <v>102</v>
      </c>
      <c r="K94" s="12"/>
      <c r="L94" s="4">
        <f t="shared" si="13"/>
        <v>5613.84</v>
      </c>
      <c r="M94" s="4">
        <f t="shared" si="14"/>
        <v>22638</v>
      </c>
      <c r="N94" s="4">
        <f t="shared" si="15"/>
        <v>26208.403361344539</v>
      </c>
      <c r="O94" s="4"/>
      <c r="P94" s="4">
        <f t="shared" si="12"/>
        <v>26208.403361344539</v>
      </c>
      <c r="Q94" s="4">
        <f t="shared" si="16"/>
        <v>20594.563361344539</v>
      </c>
      <c r="R94" s="4">
        <f t="shared" si="17"/>
        <v>20594.563361344539</v>
      </c>
      <c r="S94">
        <v>13919</v>
      </c>
      <c r="T94">
        <v>13919</v>
      </c>
      <c r="U94" s="1">
        <f t="shared" si="19"/>
        <v>6675.5633613445389</v>
      </c>
      <c r="V94" s="1">
        <f t="shared" si="21"/>
        <v>47.960078750948625</v>
      </c>
      <c r="W94" s="13">
        <f t="shared" si="20"/>
        <v>5789.8861181116872</v>
      </c>
      <c r="X94" s="2">
        <f t="shared" si="22"/>
        <v>885.67724323285165</v>
      </c>
      <c r="Y94" s="3">
        <f t="shared" si="23"/>
        <v>6.3630809916865552</v>
      </c>
      <c r="Z94">
        <v>27241013</v>
      </c>
      <c r="AA94" s="25">
        <v>5057149</v>
      </c>
      <c r="AB94" s="4"/>
    </row>
    <row r="95" spans="1:28" x14ac:dyDescent="0.3">
      <c r="A95" s="4" t="s">
        <v>75</v>
      </c>
      <c r="B95" t="s">
        <v>225</v>
      </c>
      <c r="C95">
        <v>14</v>
      </c>
      <c r="D95" s="47" t="s">
        <v>226</v>
      </c>
      <c r="E95" s="10" t="s">
        <v>227</v>
      </c>
      <c r="F95">
        <v>47500</v>
      </c>
      <c r="G95">
        <v>1</v>
      </c>
      <c r="I95">
        <v>47500</v>
      </c>
      <c r="J95" s="12" t="s">
        <v>89</v>
      </c>
      <c r="K95" s="12"/>
      <c r="L95" s="4">
        <f t="shared" si="13"/>
        <v>8550</v>
      </c>
      <c r="M95" s="4">
        <f t="shared" si="14"/>
        <v>25490</v>
      </c>
      <c r="N95" s="4">
        <f t="shared" si="15"/>
        <v>39915.966386554624</v>
      </c>
      <c r="O95" s="4"/>
      <c r="P95" s="4">
        <f t="shared" ref="P95:P158" si="24">(N95*G95)</f>
        <v>39915.966386554624</v>
      </c>
      <c r="Q95" s="4">
        <f t="shared" si="16"/>
        <v>31365.966386554624</v>
      </c>
      <c r="R95" s="4">
        <f t="shared" si="17"/>
        <v>31365.966386554624</v>
      </c>
      <c r="S95">
        <v>23966</v>
      </c>
      <c r="T95">
        <v>23966</v>
      </c>
      <c r="U95" s="1">
        <f t="shared" si="19"/>
        <v>7399.9663865546245</v>
      </c>
      <c r="V95" s="1">
        <f t="shared" si="21"/>
        <v>30.876935602748162</v>
      </c>
      <c r="W95" s="13">
        <f t="shared" si="20"/>
        <v>8818.1220536842739</v>
      </c>
      <c r="X95" s="2">
        <f t="shared" si="22"/>
        <v>-1418.1556671296494</v>
      </c>
      <c r="Y95" s="3">
        <f t="shared" si="23"/>
        <v>-5.9173648799534728</v>
      </c>
      <c r="Z95">
        <v>27241013</v>
      </c>
      <c r="AA95" s="25">
        <v>5057149</v>
      </c>
      <c r="AB95" s="4"/>
    </row>
    <row r="96" spans="1:28" x14ac:dyDescent="0.3">
      <c r="A96" s="4" t="s">
        <v>75</v>
      </c>
      <c r="B96" t="s">
        <v>228</v>
      </c>
      <c r="C96">
        <v>14</v>
      </c>
      <c r="D96" s="47" t="s">
        <v>119</v>
      </c>
      <c r="E96" s="10" t="s">
        <v>120</v>
      </c>
      <c r="F96">
        <v>150000</v>
      </c>
      <c r="G96">
        <v>1</v>
      </c>
      <c r="I96">
        <v>150000</v>
      </c>
      <c r="J96" s="12" t="s">
        <v>229</v>
      </c>
      <c r="K96" s="12"/>
      <c r="L96" s="4">
        <f t="shared" ref="L96:L142" si="25">F96*0.18</f>
        <v>27000</v>
      </c>
      <c r="M96" s="4">
        <f t="shared" ref="M96:M142" si="26">I96+J96-L97</f>
        <v>165712</v>
      </c>
      <c r="N96" s="4">
        <f t="shared" ref="N96:N142" si="27">F96/1.19</f>
        <v>126050.42016806723</v>
      </c>
      <c r="O96" s="4"/>
      <c r="P96" s="4">
        <f t="shared" si="24"/>
        <v>126050.42016806723</v>
      </c>
      <c r="Q96" s="4">
        <f t="shared" ref="Q96:Q142" si="28">P96-L96</f>
        <v>99050.420168067227</v>
      </c>
      <c r="R96" s="4">
        <f t="shared" ref="R96:R142" si="29">(N96-L96)</f>
        <v>99050.420168067227</v>
      </c>
      <c r="S96">
        <v>81000</v>
      </c>
      <c r="T96">
        <v>81000</v>
      </c>
      <c r="U96" s="1">
        <f t="shared" si="19"/>
        <v>18050.420168067227</v>
      </c>
      <c r="V96" s="1">
        <f t="shared" si="21"/>
        <v>22.284469343292873</v>
      </c>
      <c r="W96" s="13">
        <f t="shared" si="20"/>
        <v>27846.701222160867</v>
      </c>
      <c r="X96" s="2">
        <f t="shared" si="22"/>
        <v>-9796.2810540936407</v>
      </c>
      <c r="Y96" s="3">
        <f t="shared" si="23"/>
        <v>-12.094174140856346</v>
      </c>
      <c r="Z96">
        <v>27241013</v>
      </c>
      <c r="AA96" s="25">
        <v>5057149</v>
      </c>
      <c r="AB96" s="4"/>
    </row>
    <row r="97" spans="1:28" x14ac:dyDescent="0.3">
      <c r="A97" s="4" t="s">
        <v>75</v>
      </c>
      <c r="B97" t="s">
        <v>230</v>
      </c>
      <c r="C97">
        <v>14</v>
      </c>
      <c r="D97" s="47" t="s">
        <v>231</v>
      </c>
      <c r="E97" s="10" t="s">
        <v>232</v>
      </c>
      <c r="F97">
        <v>107100</v>
      </c>
      <c r="G97">
        <v>1</v>
      </c>
      <c r="I97">
        <v>107100</v>
      </c>
      <c r="J97" s="12" t="s">
        <v>78</v>
      </c>
      <c r="K97" s="12"/>
      <c r="L97" s="4">
        <f t="shared" si="25"/>
        <v>19278</v>
      </c>
      <c r="M97" s="4">
        <f t="shared" si="26"/>
        <v>117284.16</v>
      </c>
      <c r="N97" s="4">
        <f t="shared" si="27"/>
        <v>90000</v>
      </c>
      <c r="O97" s="4"/>
      <c r="P97" s="4">
        <f t="shared" si="24"/>
        <v>90000</v>
      </c>
      <c r="Q97" s="4">
        <f t="shared" si="28"/>
        <v>70722</v>
      </c>
      <c r="R97" s="4">
        <f t="shared" si="29"/>
        <v>70722</v>
      </c>
      <c r="S97">
        <v>57190</v>
      </c>
      <c r="T97">
        <v>57190</v>
      </c>
      <c r="U97" s="1">
        <f t="shared" si="19"/>
        <v>13532</v>
      </c>
      <c r="V97" s="1">
        <f t="shared" si="21"/>
        <v>23.661479279594335</v>
      </c>
      <c r="W97" s="13">
        <f t="shared" si="20"/>
        <v>19882.544672622858</v>
      </c>
      <c r="X97" s="2">
        <f t="shared" si="22"/>
        <v>-6350.5446726228583</v>
      </c>
      <c r="Y97" s="3">
        <f t="shared" si="23"/>
        <v>-11.104292136077738</v>
      </c>
      <c r="Z97">
        <v>27241013</v>
      </c>
      <c r="AA97" s="25">
        <v>5057149</v>
      </c>
      <c r="AB97" s="4"/>
    </row>
    <row r="98" spans="1:28" x14ac:dyDescent="0.3">
      <c r="A98" s="4" t="s">
        <v>75</v>
      </c>
      <c r="B98" t="s">
        <v>233</v>
      </c>
      <c r="C98">
        <v>13</v>
      </c>
      <c r="D98" s="47" t="s">
        <v>234</v>
      </c>
      <c r="E98" s="10" t="s">
        <v>235</v>
      </c>
      <c r="F98">
        <v>15588</v>
      </c>
      <c r="G98">
        <v>1</v>
      </c>
      <c r="I98">
        <v>15588</v>
      </c>
      <c r="J98" s="12" t="s">
        <v>102</v>
      </c>
      <c r="K98" s="12"/>
      <c r="L98" s="4">
        <f t="shared" si="25"/>
        <v>2805.8399999999997</v>
      </c>
      <c r="M98" s="4">
        <f t="shared" si="26"/>
        <v>9829.7999999999993</v>
      </c>
      <c r="N98" s="4">
        <f t="shared" si="27"/>
        <v>13099.159663865546</v>
      </c>
      <c r="O98" s="4"/>
      <c r="P98" s="4">
        <f t="shared" si="24"/>
        <v>13099.159663865546</v>
      </c>
      <c r="Q98" s="4">
        <f t="shared" si="28"/>
        <v>10293.319663865546</v>
      </c>
      <c r="R98" s="4">
        <f t="shared" si="29"/>
        <v>10293.319663865546</v>
      </c>
      <c r="S98">
        <v>7845</v>
      </c>
      <c r="T98">
        <v>7845</v>
      </c>
      <c r="U98" s="1">
        <f t="shared" si="19"/>
        <v>2448.3196638655463</v>
      </c>
      <c r="V98" s="1">
        <f t="shared" si="21"/>
        <v>31.208663656667255</v>
      </c>
      <c r="W98" s="13">
        <f t="shared" ref="W98:W129" si="30">(AA98/Z98)*I98</f>
        <v>2893.829191006957</v>
      </c>
      <c r="X98" s="2">
        <f t="shared" si="22"/>
        <v>-445.50952714141067</v>
      </c>
      <c r="Y98" s="3">
        <f t="shared" si="23"/>
        <v>-5.6788977328414365</v>
      </c>
      <c r="Z98">
        <v>27241013</v>
      </c>
      <c r="AA98" s="25">
        <v>5057149</v>
      </c>
      <c r="AB98" s="4"/>
    </row>
    <row r="99" spans="1:28" x14ac:dyDescent="0.3">
      <c r="A99" s="4" t="s">
        <v>75</v>
      </c>
      <c r="B99" t="s">
        <v>236</v>
      </c>
      <c r="C99">
        <v>12</v>
      </c>
      <c r="D99" s="47" t="s">
        <v>237</v>
      </c>
      <c r="E99" s="10" t="s">
        <v>238</v>
      </c>
      <c r="F99">
        <v>31990</v>
      </c>
      <c r="G99">
        <v>1</v>
      </c>
      <c r="I99">
        <v>31990</v>
      </c>
      <c r="J99" s="12" t="s">
        <v>102</v>
      </c>
      <c r="K99" s="12"/>
      <c r="L99" s="4">
        <f t="shared" si="25"/>
        <v>5758.2</v>
      </c>
      <c r="M99" s="4">
        <f t="shared" si="26"/>
        <v>21191.800000000003</v>
      </c>
      <c r="N99" s="4">
        <f t="shared" si="27"/>
        <v>26882.352941176472</v>
      </c>
      <c r="O99" s="4"/>
      <c r="P99" s="4">
        <f t="shared" si="24"/>
        <v>26882.352941176472</v>
      </c>
      <c r="Q99" s="4">
        <f t="shared" si="28"/>
        <v>21124.152941176471</v>
      </c>
      <c r="R99" s="4">
        <f t="shared" si="29"/>
        <v>21124.152941176471</v>
      </c>
      <c r="S99">
        <v>13200</v>
      </c>
      <c r="T99">
        <v>13200</v>
      </c>
      <c r="U99" s="1">
        <f t="shared" si="19"/>
        <v>7924.1529411764714</v>
      </c>
      <c r="V99" s="1">
        <f t="shared" si="21"/>
        <v>60.031461675579337</v>
      </c>
      <c r="W99" s="13">
        <f t="shared" si="30"/>
        <v>5938.7731473128406</v>
      </c>
      <c r="X99" s="2">
        <f t="shared" si="22"/>
        <v>1985.3797938636308</v>
      </c>
      <c r="Y99" s="3">
        <f t="shared" si="23"/>
        <v>15.040756014118415</v>
      </c>
      <c r="Z99">
        <v>27241013</v>
      </c>
      <c r="AA99" s="25">
        <v>5057149</v>
      </c>
      <c r="AB99" s="4"/>
    </row>
    <row r="100" spans="1:28" x14ac:dyDescent="0.3">
      <c r="A100" s="4" t="s">
        <v>75</v>
      </c>
      <c r="B100" t="s">
        <v>239</v>
      </c>
      <c r="C100">
        <v>11</v>
      </c>
      <c r="D100" s="47" t="s">
        <v>87</v>
      </c>
      <c r="E100" s="10" t="s">
        <v>88</v>
      </c>
      <c r="F100">
        <v>59990</v>
      </c>
      <c r="G100">
        <v>1</v>
      </c>
      <c r="I100">
        <v>59990</v>
      </c>
      <c r="J100" s="12" t="s">
        <v>204</v>
      </c>
      <c r="K100" s="12"/>
      <c r="L100" s="4">
        <f t="shared" si="25"/>
        <v>10798.199999999999</v>
      </c>
      <c r="M100" s="4">
        <f t="shared" si="26"/>
        <v>36080</v>
      </c>
      <c r="N100" s="4">
        <f t="shared" si="27"/>
        <v>50411.764705882357</v>
      </c>
      <c r="O100" s="4"/>
      <c r="P100" s="4">
        <f t="shared" si="24"/>
        <v>50411.764705882357</v>
      </c>
      <c r="Q100" s="4">
        <f t="shared" si="28"/>
        <v>39613.56470588236</v>
      </c>
      <c r="R100" s="4">
        <f t="shared" si="29"/>
        <v>39613.56470588236</v>
      </c>
      <c r="S100">
        <v>27000</v>
      </c>
      <c r="T100">
        <v>27000</v>
      </c>
      <c r="U100" s="1">
        <f t="shared" si="19"/>
        <v>12613.56470588236</v>
      </c>
      <c r="V100" s="1">
        <f t="shared" si="21"/>
        <v>46.716906318082813</v>
      </c>
      <c r="W100" s="13">
        <f t="shared" si="30"/>
        <v>11136.824042116203</v>
      </c>
      <c r="X100" s="2">
        <f t="shared" si="22"/>
        <v>1476.740663766157</v>
      </c>
      <c r="Y100" s="3">
        <f t="shared" si="23"/>
        <v>5.4694098658005812</v>
      </c>
      <c r="Z100">
        <v>27241013</v>
      </c>
      <c r="AA100" s="25">
        <v>5057149</v>
      </c>
      <c r="AB100" s="4"/>
    </row>
    <row r="101" spans="1:28" x14ac:dyDescent="0.3">
      <c r="A101" s="4" t="s">
        <v>75</v>
      </c>
      <c r="B101" t="s">
        <v>240</v>
      </c>
      <c r="C101">
        <v>11</v>
      </c>
      <c r="D101" s="47" t="s">
        <v>241</v>
      </c>
      <c r="E101" s="10" t="s">
        <v>242</v>
      </c>
      <c r="F101">
        <v>155000</v>
      </c>
      <c r="G101">
        <v>1</v>
      </c>
      <c r="I101">
        <v>155000</v>
      </c>
      <c r="J101" s="12" t="s">
        <v>85</v>
      </c>
      <c r="K101" s="12"/>
      <c r="L101" s="4">
        <f t="shared" si="25"/>
        <v>27900</v>
      </c>
      <c r="M101" s="4">
        <f t="shared" si="26"/>
        <v>158310</v>
      </c>
      <c r="N101" s="4">
        <f t="shared" si="27"/>
        <v>130252.10084033613</v>
      </c>
      <c r="O101" s="4"/>
      <c r="P101" s="4">
        <f t="shared" si="24"/>
        <v>130252.10084033613</v>
      </c>
      <c r="Q101" s="4">
        <f t="shared" si="28"/>
        <v>102352.10084033613</v>
      </c>
      <c r="R101" s="4">
        <f t="shared" si="29"/>
        <v>102352.10084033613</v>
      </c>
      <c r="S101">
        <v>126050</v>
      </c>
      <c r="T101">
        <v>126050</v>
      </c>
      <c r="U101" s="1">
        <f t="shared" si="19"/>
        <v>-23697.899159663866</v>
      </c>
      <c r="V101" s="1">
        <f t="shared" si="21"/>
        <v>-18.800396001320006</v>
      </c>
      <c r="W101" s="13">
        <f t="shared" si="30"/>
        <v>28774.924596232897</v>
      </c>
      <c r="X101" s="2">
        <f t="shared" si="22"/>
        <v>-52472.823755896767</v>
      </c>
      <c r="Y101" s="3">
        <f t="shared" si="23"/>
        <v>-41.628578941607906</v>
      </c>
      <c r="Z101">
        <v>27241013</v>
      </c>
      <c r="AA101" s="25">
        <v>5057149</v>
      </c>
      <c r="AB101" s="4"/>
    </row>
    <row r="102" spans="1:28" x14ac:dyDescent="0.3">
      <c r="A102" s="4" t="s">
        <v>75</v>
      </c>
      <c r="B102" t="s">
        <v>243</v>
      </c>
      <c r="C102">
        <v>11</v>
      </c>
      <c r="D102" s="47" t="s">
        <v>154</v>
      </c>
      <c r="E102" s="10" t="s">
        <v>155</v>
      </c>
      <c r="F102">
        <v>26000</v>
      </c>
      <c r="G102">
        <v>1</v>
      </c>
      <c r="I102">
        <v>26000</v>
      </c>
      <c r="J102" s="12" t="s">
        <v>102</v>
      </c>
      <c r="K102" s="12"/>
      <c r="L102" s="4">
        <f t="shared" si="25"/>
        <v>4680</v>
      </c>
      <c r="M102" s="4">
        <f t="shared" si="26"/>
        <v>22220</v>
      </c>
      <c r="N102" s="4">
        <f t="shared" si="27"/>
        <v>21848.73949579832</v>
      </c>
      <c r="O102" s="4"/>
      <c r="P102" s="4">
        <f t="shared" si="24"/>
        <v>21848.73949579832</v>
      </c>
      <c r="Q102" s="4">
        <f t="shared" si="28"/>
        <v>17168.73949579832</v>
      </c>
      <c r="R102" s="4">
        <f t="shared" si="29"/>
        <v>17168.73949579832</v>
      </c>
      <c r="S102">
        <v>14521</v>
      </c>
      <c r="T102">
        <v>14521</v>
      </c>
      <c r="U102" s="1">
        <f t="shared" si="19"/>
        <v>2647.7394957983197</v>
      </c>
      <c r="V102" s="1">
        <f t="shared" si="21"/>
        <v>18.233864718671715</v>
      </c>
      <c r="W102" s="13">
        <f t="shared" si="30"/>
        <v>4826.7615451745505</v>
      </c>
      <c r="X102" s="2">
        <f t="shared" si="22"/>
        <v>-2179.0220493762308</v>
      </c>
      <c r="Y102" s="3">
        <f t="shared" si="23"/>
        <v>-15.006005436101033</v>
      </c>
      <c r="Z102">
        <v>27241013</v>
      </c>
      <c r="AA102" s="25">
        <v>5057149</v>
      </c>
      <c r="AB102" s="4"/>
    </row>
    <row r="103" spans="1:28" x14ac:dyDescent="0.3">
      <c r="A103" s="4" t="s">
        <v>75</v>
      </c>
      <c r="B103" t="s">
        <v>244</v>
      </c>
      <c r="C103">
        <v>11</v>
      </c>
      <c r="D103" s="47">
        <v>8000008190255</v>
      </c>
      <c r="E103" s="10" t="s">
        <v>245</v>
      </c>
      <c r="F103">
        <v>21000</v>
      </c>
      <c r="G103">
        <v>1</v>
      </c>
      <c r="I103">
        <v>21000</v>
      </c>
      <c r="J103" s="12" t="s">
        <v>102</v>
      </c>
      <c r="K103" s="12"/>
      <c r="L103" s="4">
        <f t="shared" si="25"/>
        <v>3780</v>
      </c>
      <c r="M103" s="4">
        <f t="shared" si="26"/>
        <v>18247.8</v>
      </c>
      <c r="N103" s="4">
        <f t="shared" si="27"/>
        <v>17647.058823529413</v>
      </c>
      <c r="O103" s="4"/>
      <c r="P103" s="4">
        <f t="shared" si="24"/>
        <v>17647.058823529413</v>
      </c>
      <c r="Q103" s="4">
        <f t="shared" si="28"/>
        <v>13867.058823529413</v>
      </c>
      <c r="R103" s="4">
        <f t="shared" si="29"/>
        <v>13867.058823529413</v>
      </c>
      <c r="S103">
        <v>7227</v>
      </c>
      <c r="T103">
        <v>7227</v>
      </c>
      <c r="U103" s="1">
        <f t="shared" si="19"/>
        <v>6640.0588235294126</v>
      </c>
      <c r="V103" s="1">
        <f t="shared" si="21"/>
        <v>91.878494859961435</v>
      </c>
      <c r="W103" s="13">
        <f t="shared" si="30"/>
        <v>3898.5381711025211</v>
      </c>
      <c r="X103" s="2">
        <f t="shared" si="22"/>
        <v>2741.5206524268915</v>
      </c>
      <c r="Y103" s="3">
        <f t="shared" si="23"/>
        <v>37.93442164697511</v>
      </c>
      <c r="Z103">
        <v>27241013</v>
      </c>
      <c r="AA103" s="25">
        <v>5057149</v>
      </c>
      <c r="AB103" s="4"/>
    </row>
    <row r="104" spans="1:28" x14ac:dyDescent="0.3">
      <c r="A104" s="4" t="s">
        <v>75</v>
      </c>
      <c r="B104" t="s">
        <v>246</v>
      </c>
      <c r="C104">
        <v>10</v>
      </c>
      <c r="D104" s="47" t="s">
        <v>247</v>
      </c>
      <c r="E104" s="10" t="s">
        <v>248</v>
      </c>
      <c r="F104">
        <v>15290</v>
      </c>
      <c r="G104">
        <v>1</v>
      </c>
      <c r="I104">
        <v>15290</v>
      </c>
      <c r="J104" s="12" t="s">
        <v>249</v>
      </c>
      <c r="K104" s="12"/>
      <c r="L104" s="4">
        <f t="shared" si="25"/>
        <v>2752.2</v>
      </c>
      <c r="M104" s="4">
        <f t="shared" si="26"/>
        <v>13320</v>
      </c>
      <c r="N104" s="4">
        <f t="shared" si="27"/>
        <v>12848.73949579832</v>
      </c>
      <c r="O104" s="4"/>
      <c r="P104" s="4">
        <f t="shared" si="24"/>
        <v>12848.73949579832</v>
      </c>
      <c r="Q104" s="4">
        <f t="shared" si="28"/>
        <v>10096.539495798319</v>
      </c>
      <c r="R104" s="4">
        <f t="shared" si="29"/>
        <v>10096.539495798319</v>
      </c>
      <c r="S104">
        <v>6933</v>
      </c>
      <c r="T104">
        <v>6933</v>
      </c>
      <c r="U104" s="1">
        <f t="shared" si="19"/>
        <v>3163.539495798319</v>
      </c>
      <c r="V104" s="1">
        <f t="shared" si="21"/>
        <v>45.630167255132257</v>
      </c>
      <c r="W104" s="13">
        <f t="shared" si="30"/>
        <v>2838.5070779122643</v>
      </c>
      <c r="X104" s="2">
        <f t="shared" si="22"/>
        <v>325.03241788605465</v>
      </c>
      <c r="Y104" s="3">
        <f t="shared" si="23"/>
        <v>4.6881929595565364</v>
      </c>
      <c r="Z104">
        <v>27241013</v>
      </c>
      <c r="AA104" s="25">
        <v>5057149</v>
      </c>
      <c r="AB104" s="4"/>
    </row>
    <row r="105" spans="1:28" x14ac:dyDescent="0.3">
      <c r="A105" s="4" t="s">
        <v>75</v>
      </c>
      <c r="B105" t="s">
        <v>250</v>
      </c>
      <c r="C105">
        <v>10</v>
      </c>
      <c r="D105" s="47" t="s">
        <v>251</v>
      </c>
      <c r="E105" s="10" t="s">
        <v>252</v>
      </c>
      <c r="F105">
        <v>22000</v>
      </c>
      <c r="G105">
        <v>1</v>
      </c>
      <c r="I105">
        <v>22000</v>
      </c>
      <c r="J105" s="12" t="s">
        <v>89</v>
      </c>
      <c r="K105" s="12"/>
      <c r="L105" s="4">
        <f t="shared" si="25"/>
        <v>3960</v>
      </c>
      <c r="M105" s="4">
        <f t="shared" si="26"/>
        <v>-10</v>
      </c>
      <c r="N105" s="4">
        <f t="shared" si="27"/>
        <v>18487.394957983193</v>
      </c>
      <c r="O105" s="4"/>
      <c r="P105" s="4">
        <f t="shared" si="24"/>
        <v>18487.394957983193</v>
      </c>
      <c r="Q105" s="4">
        <f t="shared" si="28"/>
        <v>14527.394957983193</v>
      </c>
      <c r="R105" s="4">
        <f t="shared" si="29"/>
        <v>14527.394957983193</v>
      </c>
      <c r="S105">
        <v>12900</v>
      </c>
      <c r="T105">
        <v>12900</v>
      </c>
      <c r="U105" s="1">
        <f t="shared" si="19"/>
        <v>1627.3949579831933</v>
      </c>
      <c r="V105" s="1">
        <f t="shared" si="21"/>
        <v>12.61546479056739</v>
      </c>
      <c r="W105" s="13">
        <f t="shared" si="30"/>
        <v>4084.1828459169269</v>
      </c>
      <c r="X105" s="2">
        <f t="shared" si="22"/>
        <v>-2456.7878879337336</v>
      </c>
      <c r="Y105" s="3">
        <f t="shared" si="23"/>
        <v>-19.044867348323518</v>
      </c>
      <c r="Z105">
        <v>27241013</v>
      </c>
      <c r="AA105" s="25">
        <v>5057149</v>
      </c>
      <c r="AB105" s="4"/>
    </row>
    <row r="106" spans="1:28" x14ac:dyDescent="0.3">
      <c r="A106" s="4" t="s">
        <v>75</v>
      </c>
      <c r="B106" t="s">
        <v>253</v>
      </c>
      <c r="C106">
        <v>8</v>
      </c>
      <c r="D106" s="47">
        <v>8000010070012</v>
      </c>
      <c r="E106" s="10" t="s">
        <v>254</v>
      </c>
      <c r="F106">
        <v>150000</v>
      </c>
      <c r="G106">
        <v>1</v>
      </c>
      <c r="I106">
        <v>150000</v>
      </c>
      <c r="J106" s="12" t="s">
        <v>78</v>
      </c>
      <c r="K106" s="12"/>
      <c r="L106" s="4">
        <f t="shared" si="25"/>
        <v>27000</v>
      </c>
      <c r="M106" s="4">
        <f t="shared" si="26"/>
        <v>128790</v>
      </c>
      <c r="N106" s="4">
        <f t="shared" si="27"/>
        <v>126050.42016806723</v>
      </c>
      <c r="O106" s="4"/>
      <c r="P106" s="4">
        <f t="shared" si="24"/>
        <v>126050.42016806723</v>
      </c>
      <c r="Q106" s="4">
        <f t="shared" si="28"/>
        <v>99050.420168067227</v>
      </c>
      <c r="R106" s="4">
        <f t="shared" si="29"/>
        <v>99050.420168067227</v>
      </c>
      <c r="S106">
        <v>74400</v>
      </c>
      <c r="T106">
        <v>74400</v>
      </c>
      <c r="U106" s="1">
        <f t="shared" si="19"/>
        <v>24650.420168067227</v>
      </c>
      <c r="V106" s="1">
        <f t="shared" si="21"/>
        <v>33.132285172133372</v>
      </c>
      <c r="W106" s="13">
        <f t="shared" si="30"/>
        <v>27846.701222160867</v>
      </c>
      <c r="X106" s="2">
        <f t="shared" si="22"/>
        <v>-3196.2810540936407</v>
      </c>
      <c r="Y106" s="3">
        <f t="shared" si="23"/>
        <v>-4.2960766856097319</v>
      </c>
      <c r="Z106">
        <v>27241013</v>
      </c>
      <c r="AA106" s="25">
        <v>5057149</v>
      </c>
      <c r="AB106" s="4"/>
    </row>
    <row r="107" spans="1:28" x14ac:dyDescent="0.3">
      <c r="A107" s="4" t="s">
        <v>75</v>
      </c>
      <c r="B107" t="s">
        <v>255</v>
      </c>
      <c r="C107">
        <v>8</v>
      </c>
      <c r="D107" s="47" t="s">
        <v>256</v>
      </c>
      <c r="E107" s="10" t="s">
        <v>257</v>
      </c>
      <c r="F107">
        <v>190000</v>
      </c>
      <c r="G107">
        <v>1</v>
      </c>
      <c r="I107">
        <v>190000</v>
      </c>
      <c r="J107" s="12" t="s">
        <v>78</v>
      </c>
      <c r="K107" s="12"/>
      <c r="L107" s="4">
        <f t="shared" si="25"/>
        <v>34200</v>
      </c>
      <c r="M107" s="4">
        <f t="shared" si="26"/>
        <v>167170</v>
      </c>
      <c r="N107" s="4">
        <f t="shared" si="27"/>
        <v>159663.8655462185</v>
      </c>
      <c r="O107" s="4"/>
      <c r="P107" s="4">
        <f t="shared" si="24"/>
        <v>159663.8655462185</v>
      </c>
      <c r="Q107" s="4">
        <f t="shared" si="28"/>
        <v>125463.8655462185</v>
      </c>
      <c r="R107" s="4">
        <f t="shared" si="29"/>
        <v>125463.8655462185</v>
      </c>
      <c r="S107">
        <v>102833</v>
      </c>
      <c r="T107">
        <v>102833</v>
      </c>
      <c r="U107" s="1">
        <f t="shared" si="19"/>
        <v>22630.865546218498</v>
      </c>
      <c r="V107" s="1">
        <f t="shared" si="21"/>
        <v>22.007396017055321</v>
      </c>
      <c r="W107" s="13">
        <f t="shared" si="30"/>
        <v>35272.488214737095</v>
      </c>
      <c r="X107" s="2">
        <f t="shared" si="22"/>
        <v>-12641.622668518597</v>
      </c>
      <c r="Y107" s="3">
        <f t="shared" si="23"/>
        <v>-12.29335200618342</v>
      </c>
      <c r="Z107">
        <v>27241013</v>
      </c>
      <c r="AA107" s="25">
        <v>5057149</v>
      </c>
      <c r="AB107" s="4"/>
    </row>
    <row r="108" spans="1:28" x14ac:dyDescent="0.3">
      <c r="A108" s="4" t="s">
        <v>75</v>
      </c>
      <c r="B108" t="s">
        <v>258</v>
      </c>
      <c r="C108">
        <v>8</v>
      </c>
      <c r="D108" s="47" t="s">
        <v>259</v>
      </c>
      <c r="E108" s="10" t="s">
        <v>260</v>
      </c>
      <c r="F108">
        <v>199000</v>
      </c>
      <c r="G108">
        <v>1</v>
      </c>
      <c r="I108">
        <v>199000</v>
      </c>
      <c r="J108" s="12" t="s">
        <v>261</v>
      </c>
      <c r="K108" s="12"/>
      <c r="L108" s="4">
        <f t="shared" si="25"/>
        <v>35820</v>
      </c>
      <c r="M108" s="4">
        <f t="shared" si="26"/>
        <v>201210</v>
      </c>
      <c r="N108" s="4">
        <f t="shared" si="27"/>
        <v>167226.89075630254</v>
      </c>
      <c r="O108" s="4"/>
      <c r="P108" s="4">
        <f t="shared" si="24"/>
        <v>167226.89075630254</v>
      </c>
      <c r="Q108" s="4">
        <f t="shared" si="28"/>
        <v>131406.89075630254</v>
      </c>
      <c r="R108" s="4">
        <f t="shared" si="29"/>
        <v>131406.89075630254</v>
      </c>
      <c r="S108">
        <v>117455</v>
      </c>
      <c r="T108">
        <v>117455</v>
      </c>
      <c r="U108" s="1">
        <f t="shared" si="19"/>
        <v>13951.890756302542</v>
      </c>
      <c r="V108" s="1">
        <f t="shared" si="21"/>
        <v>11.878498792135323</v>
      </c>
      <c r="W108" s="13">
        <f t="shared" si="30"/>
        <v>36943.290288066746</v>
      </c>
      <c r="X108" s="2">
        <f t="shared" si="22"/>
        <v>-22991.399531764204</v>
      </c>
      <c r="Y108" s="3">
        <f t="shared" si="23"/>
        <v>-19.574645210305398</v>
      </c>
      <c r="Z108">
        <v>27241013</v>
      </c>
      <c r="AA108" s="25">
        <v>5057149</v>
      </c>
      <c r="AB108" s="4"/>
    </row>
    <row r="109" spans="1:28" x14ac:dyDescent="0.3">
      <c r="A109" s="4" t="s">
        <v>75</v>
      </c>
      <c r="B109" t="s">
        <v>262</v>
      </c>
      <c r="C109">
        <v>8</v>
      </c>
      <c r="D109" s="47" t="s">
        <v>133</v>
      </c>
      <c r="E109" s="10" t="s">
        <v>77</v>
      </c>
      <c r="F109">
        <v>71000</v>
      </c>
      <c r="G109">
        <v>1</v>
      </c>
      <c r="I109">
        <v>71000</v>
      </c>
      <c r="J109" s="12" t="s">
        <v>263</v>
      </c>
      <c r="K109" s="12"/>
      <c r="L109" s="4">
        <f t="shared" si="25"/>
        <v>12780</v>
      </c>
      <c r="M109" s="4">
        <f t="shared" si="26"/>
        <v>63717</v>
      </c>
      <c r="N109" s="4">
        <f t="shared" si="27"/>
        <v>59663.865546218491</v>
      </c>
      <c r="O109" s="4"/>
      <c r="P109" s="4">
        <f t="shared" si="24"/>
        <v>59663.865546218491</v>
      </c>
      <c r="Q109" s="4">
        <f t="shared" si="28"/>
        <v>46883.865546218491</v>
      </c>
      <c r="R109" s="4">
        <f t="shared" si="29"/>
        <v>46883.865546218491</v>
      </c>
      <c r="S109">
        <v>39828</v>
      </c>
      <c r="T109">
        <v>39828</v>
      </c>
      <c r="U109" s="1">
        <f t="shared" si="19"/>
        <v>7055.8655462184906</v>
      </c>
      <c r="V109" s="1">
        <f t="shared" si="21"/>
        <v>17.715841986086396</v>
      </c>
      <c r="W109" s="13">
        <f t="shared" si="30"/>
        <v>13180.771911822811</v>
      </c>
      <c r="X109" s="2">
        <f t="shared" si="22"/>
        <v>-6124.9063656043199</v>
      </c>
      <c r="Y109" s="3">
        <f t="shared" si="23"/>
        <v>-15.378393003927689</v>
      </c>
      <c r="Z109">
        <v>27241013</v>
      </c>
      <c r="AA109" s="25">
        <v>5057149</v>
      </c>
      <c r="AB109" s="4"/>
    </row>
    <row r="110" spans="1:28" x14ac:dyDescent="0.3">
      <c r="A110" s="4" t="s">
        <v>75</v>
      </c>
      <c r="B110" t="s">
        <v>262</v>
      </c>
      <c r="C110">
        <v>8</v>
      </c>
      <c r="D110" s="47" t="s">
        <v>133</v>
      </c>
      <c r="E110" s="10" t="s">
        <v>77</v>
      </c>
      <c r="F110">
        <v>71000</v>
      </c>
      <c r="G110">
        <v>1</v>
      </c>
      <c r="I110">
        <v>71000</v>
      </c>
      <c r="J110" s="12" t="s">
        <v>264</v>
      </c>
      <c r="K110" s="12"/>
      <c r="L110" s="4">
        <f t="shared" si="25"/>
        <v>12780</v>
      </c>
      <c r="M110" s="4">
        <f t="shared" si="26"/>
        <v>63719</v>
      </c>
      <c r="N110" s="4">
        <f t="shared" si="27"/>
        <v>59663.865546218491</v>
      </c>
      <c r="O110" s="4"/>
      <c r="P110" s="4">
        <f t="shared" si="24"/>
        <v>59663.865546218491</v>
      </c>
      <c r="Q110" s="4">
        <f t="shared" si="28"/>
        <v>46883.865546218491</v>
      </c>
      <c r="R110" s="4">
        <f t="shared" si="29"/>
        <v>46883.865546218491</v>
      </c>
      <c r="S110">
        <v>39828</v>
      </c>
      <c r="T110">
        <v>39828</v>
      </c>
      <c r="U110" s="1">
        <f t="shared" si="19"/>
        <v>7055.8655462184906</v>
      </c>
      <c r="V110" s="1">
        <f t="shared" si="21"/>
        <v>17.715841986086396</v>
      </c>
      <c r="W110" s="13">
        <f t="shared" si="30"/>
        <v>13180.771911822811</v>
      </c>
      <c r="X110" s="2">
        <f t="shared" si="22"/>
        <v>-6124.9063656043199</v>
      </c>
      <c r="Y110" s="3">
        <f t="shared" si="23"/>
        <v>-15.378393003927689</v>
      </c>
      <c r="Z110">
        <v>27241013</v>
      </c>
      <c r="AA110" s="25">
        <v>5057149</v>
      </c>
      <c r="AB110" s="4"/>
    </row>
    <row r="111" spans="1:28" x14ac:dyDescent="0.3">
      <c r="A111" s="4" t="s">
        <v>75</v>
      </c>
      <c r="B111" t="s">
        <v>262</v>
      </c>
      <c r="C111">
        <v>8</v>
      </c>
      <c r="D111" s="47" t="s">
        <v>133</v>
      </c>
      <c r="E111" s="10" t="s">
        <v>77</v>
      </c>
      <c r="F111">
        <v>71000</v>
      </c>
      <c r="G111">
        <v>1</v>
      </c>
      <c r="I111">
        <v>71000</v>
      </c>
      <c r="J111" s="12" t="s">
        <v>263</v>
      </c>
      <c r="K111" s="12"/>
      <c r="L111" s="4">
        <f t="shared" si="25"/>
        <v>12780</v>
      </c>
      <c r="M111" s="4">
        <f t="shared" si="26"/>
        <v>63717</v>
      </c>
      <c r="N111" s="4">
        <f t="shared" si="27"/>
        <v>59663.865546218491</v>
      </c>
      <c r="O111" s="4"/>
      <c r="P111" s="4">
        <f t="shared" si="24"/>
        <v>59663.865546218491</v>
      </c>
      <c r="Q111" s="4">
        <f t="shared" si="28"/>
        <v>46883.865546218491</v>
      </c>
      <c r="R111" s="4">
        <f t="shared" si="29"/>
        <v>46883.865546218491</v>
      </c>
      <c r="S111">
        <v>39828</v>
      </c>
      <c r="T111">
        <v>39828</v>
      </c>
      <c r="U111" s="1">
        <f t="shared" si="19"/>
        <v>7055.8655462184906</v>
      </c>
      <c r="V111" s="1">
        <f t="shared" si="21"/>
        <v>17.715841986086396</v>
      </c>
      <c r="W111" s="13">
        <f t="shared" si="30"/>
        <v>13180.771911822811</v>
      </c>
      <c r="X111" s="2">
        <f t="shared" si="22"/>
        <v>-6124.9063656043199</v>
      </c>
      <c r="Y111" s="3">
        <f t="shared" si="23"/>
        <v>-15.378393003927689</v>
      </c>
      <c r="Z111">
        <v>27241013</v>
      </c>
      <c r="AA111" s="25">
        <v>5057149</v>
      </c>
      <c r="AB111" s="4"/>
    </row>
    <row r="112" spans="1:28" x14ac:dyDescent="0.3">
      <c r="A112" s="4" t="s">
        <v>75</v>
      </c>
      <c r="B112" t="s">
        <v>262</v>
      </c>
      <c r="C112">
        <v>8</v>
      </c>
      <c r="D112" s="47" t="s">
        <v>133</v>
      </c>
      <c r="E112" s="10" t="s">
        <v>77</v>
      </c>
      <c r="F112">
        <v>71000</v>
      </c>
      <c r="G112">
        <v>1</v>
      </c>
      <c r="I112">
        <v>71000</v>
      </c>
      <c r="J112" s="12" t="s">
        <v>263</v>
      </c>
      <c r="K112" s="12"/>
      <c r="L112" s="4">
        <f t="shared" si="25"/>
        <v>12780</v>
      </c>
      <c r="M112" s="4">
        <f t="shared" si="26"/>
        <v>42297</v>
      </c>
      <c r="N112" s="4">
        <f t="shared" si="27"/>
        <v>59663.865546218491</v>
      </c>
      <c r="O112" s="4"/>
      <c r="P112" s="4">
        <f t="shared" si="24"/>
        <v>59663.865546218491</v>
      </c>
      <c r="Q112" s="4">
        <f t="shared" si="28"/>
        <v>46883.865546218491</v>
      </c>
      <c r="R112" s="4">
        <f t="shared" si="29"/>
        <v>46883.865546218491</v>
      </c>
      <c r="S112">
        <v>39828</v>
      </c>
      <c r="T112">
        <v>39828</v>
      </c>
      <c r="U112" s="1">
        <f t="shared" si="19"/>
        <v>7055.8655462184906</v>
      </c>
      <c r="V112" s="1">
        <f t="shared" si="21"/>
        <v>17.715841986086396</v>
      </c>
      <c r="W112" s="13">
        <f t="shared" si="30"/>
        <v>13180.771911822811</v>
      </c>
      <c r="X112" s="2">
        <f t="shared" si="22"/>
        <v>-6124.9063656043199</v>
      </c>
      <c r="Y112" s="3">
        <f t="shared" si="23"/>
        <v>-15.378393003927689</v>
      </c>
      <c r="Z112">
        <v>27241013</v>
      </c>
      <c r="AA112" s="25">
        <v>5057149</v>
      </c>
      <c r="AB112" s="4"/>
    </row>
    <row r="113" spans="1:28" x14ac:dyDescent="0.3">
      <c r="A113" s="4" t="s">
        <v>75</v>
      </c>
      <c r="B113" t="s">
        <v>265</v>
      </c>
      <c r="C113">
        <v>8</v>
      </c>
      <c r="D113" s="47" t="s">
        <v>256</v>
      </c>
      <c r="E113" s="10" t="s">
        <v>257</v>
      </c>
      <c r="F113">
        <v>190000</v>
      </c>
      <c r="G113">
        <v>1</v>
      </c>
      <c r="I113">
        <v>190000</v>
      </c>
      <c r="J113" s="12" t="s">
        <v>78</v>
      </c>
      <c r="K113" s="12"/>
      <c r="L113" s="4">
        <f t="shared" si="25"/>
        <v>34200</v>
      </c>
      <c r="M113" s="4">
        <f t="shared" si="26"/>
        <v>192191.8</v>
      </c>
      <c r="N113" s="4">
        <f t="shared" si="27"/>
        <v>159663.8655462185</v>
      </c>
      <c r="O113" s="4"/>
      <c r="P113" s="4">
        <f t="shared" si="24"/>
        <v>159663.8655462185</v>
      </c>
      <c r="Q113" s="4">
        <f t="shared" si="28"/>
        <v>125463.8655462185</v>
      </c>
      <c r="R113" s="4">
        <f t="shared" si="29"/>
        <v>125463.8655462185</v>
      </c>
      <c r="S113">
        <v>102833</v>
      </c>
      <c r="T113">
        <v>102833</v>
      </c>
      <c r="U113" s="1">
        <f t="shared" si="19"/>
        <v>22630.865546218498</v>
      </c>
      <c r="V113" s="1">
        <f t="shared" si="21"/>
        <v>22.007396017055321</v>
      </c>
      <c r="W113" s="13">
        <f t="shared" si="30"/>
        <v>35272.488214737095</v>
      </c>
      <c r="X113" s="2">
        <f t="shared" si="22"/>
        <v>-12641.622668518597</v>
      </c>
      <c r="Y113" s="3">
        <f t="shared" si="23"/>
        <v>-12.29335200618342</v>
      </c>
      <c r="Z113">
        <v>27241013</v>
      </c>
      <c r="AA113" s="25">
        <v>5057149</v>
      </c>
      <c r="AB113" s="4"/>
    </row>
    <row r="114" spans="1:28" x14ac:dyDescent="0.3">
      <c r="A114" s="4" t="s">
        <v>75</v>
      </c>
      <c r="B114" t="s">
        <v>266</v>
      </c>
      <c r="C114">
        <v>8</v>
      </c>
      <c r="D114" s="47" t="s">
        <v>136</v>
      </c>
      <c r="E114" s="10" t="s">
        <v>137</v>
      </c>
      <c r="F114">
        <v>59990</v>
      </c>
      <c r="G114">
        <v>1</v>
      </c>
      <c r="I114">
        <v>59990</v>
      </c>
      <c r="J114" s="12" t="s">
        <v>143</v>
      </c>
      <c r="K114" s="12"/>
      <c r="L114" s="4">
        <f t="shared" si="25"/>
        <v>10798.199999999999</v>
      </c>
      <c r="M114" s="4">
        <f t="shared" si="26"/>
        <v>62480</v>
      </c>
      <c r="N114" s="4">
        <f t="shared" si="27"/>
        <v>50411.764705882357</v>
      </c>
      <c r="O114" s="4"/>
      <c r="P114" s="4">
        <f t="shared" si="24"/>
        <v>50411.764705882357</v>
      </c>
      <c r="Q114" s="4">
        <f t="shared" si="28"/>
        <v>39613.56470588236</v>
      </c>
      <c r="R114" s="4">
        <f t="shared" si="29"/>
        <v>39613.56470588236</v>
      </c>
      <c r="S114">
        <v>27000</v>
      </c>
      <c r="T114">
        <v>27000</v>
      </c>
      <c r="U114" s="1">
        <f t="shared" si="19"/>
        <v>12613.56470588236</v>
      </c>
      <c r="V114" s="1">
        <f t="shared" si="21"/>
        <v>46.716906318082813</v>
      </c>
      <c r="W114" s="13">
        <f t="shared" si="30"/>
        <v>11136.824042116203</v>
      </c>
      <c r="X114" s="2">
        <f t="shared" si="22"/>
        <v>1476.740663766157</v>
      </c>
      <c r="Y114" s="3">
        <f t="shared" si="23"/>
        <v>5.4694098658005812</v>
      </c>
      <c r="Z114">
        <v>27241013</v>
      </c>
      <c r="AA114" s="25">
        <v>5057149</v>
      </c>
      <c r="AB114" s="4"/>
    </row>
    <row r="115" spans="1:28" x14ac:dyDescent="0.3">
      <c r="A115" s="4" t="s">
        <v>75</v>
      </c>
      <c r="B115" t="s">
        <v>267</v>
      </c>
      <c r="C115">
        <v>7</v>
      </c>
      <c r="D115" s="47" t="s">
        <v>161</v>
      </c>
      <c r="E115" s="10" t="s">
        <v>107</v>
      </c>
      <c r="F115">
        <v>25000</v>
      </c>
      <c r="G115">
        <v>1</v>
      </c>
      <c r="I115">
        <v>25000</v>
      </c>
      <c r="J115" s="12" t="s">
        <v>108</v>
      </c>
      <c r="K115" s="12"/>
      <c r="L115" s="4">
        <f t="shared" si="25"/>
        <v>4500</v>
      </c>
      <c r="M115" s="4">
        <f t="shared" si="26"/>
        <v>29370</v>
      </c>
      <c r="N115" s="4">
        <f t="shared" si="27"/>
        <v>21008.403361344539</v>
      </c>
      <c r="O115" s="4"/>
      <c r="P115" s="4">
        <f t="shared" si="24"/>
        <v>21008.403361344539</v>
      </c>
      <c r="Q115" s="4">
        <f t="shared" si="28"/>
        <v>16508.403361344539</v>
      </c>
      <c r="R115" s="4">
        <f t="shared" si="29"/>
        <v>16508.403361344539</v>
      </c>
      <c r="S115">
        <v>16807</v>
      </c>
      <c r="T115">
        <v>16807</v>
      </c>
      <c r="U115" s="1">
        <f t="shared" si="19"/>
        <v>-298.59663865546099</v>
      </c>
      <c r="V115" s="1">
        <f t="shared" si="21"/>
        <v>-1.7766206857586779</v>
      </c>
      <c r="W115" s="13">
        <f t="shared" si="30"/>
        <v>4641.1168703601443</v>
      </c>
      <c r="X115" s="2">
        <f t="shared" si="22"/>
        <v>-4939.7135090156053</v>
      </c>
      <c r="Y115" s="3">
        <f t="shared" si="23"/>
        <v>-29.390810430270754</v>
      </c>
      <c r="Z115">
        <v>27241013</v>
      </c>
      <c r="AA115" s="25">
        <v>5057149</v>
      </c>
      <c r="AB115" s="4"/>
    </row>
    <row r="116" spans="1:28" x14ac:dyDescent="0.3">
      <c r="A116" s="4" t="s">
        <v>75</v>
      </c>
      <c r="B116" t="s">
        <v>268</v>
      </c>
      <c r="C116">
        <v>7</v>
      </c>
      <c r="D116" s="47" t="s">
        <v>202</v>
      </c>
      <c r="E116" s="10" t="s">
        <v>203</v>
      </c>
      <c r="F116">
        <v>9000</v>
      </c>
      <c r="G116">
        <v>1</v>
      </c>
      <c r="I116">
        <v>9000</v>
      </c>
      <c r="J116" s="12" t="s">
        <v>108</v>
      </c>
      <c r="K116" s="12"/>
      <c r="L116" s="4">
        <f t="shared" si="25"/>
        <v>1620</v>
      </c>
      <c r="M116" s="4">
        <f t="shared" si="26"/>
        <v>-11650</v>
      </c>
      <c r="N116" s="4">
        <f t="shared" si="27"/>
        <v>7563.0252100840344</v>
      </c>
      <c r="O116" s="4"/>
      <c r="P116" s="4">
        <f t="shared" si="24"/>
        <v>7563.0252100840344</v>
      </c>
      <c r="Q116" s="4">
        <f t="shared" si="28"/>
        <v>5943.0252100840344</v>
      </c>
      <c r="R116" s="4">
        <f t="shared" si="29"/>
        <v>5943.0252100840344</v>
      </c>
      <c r="S116">
        <v>1000</v>
      </c>
      <c r="T116">
        <v>1000</v>
      </c>
      <c r="U116" s="1">
        <f t="shared" si="19"/>
        <v>4943.0252100840344</v>
      </c>
      <c r="V116" s="1">
        <f t="shared" si="21"/>
        <v>494.3025210084034</v>
      </c>
      <c r="W116" s="13">
        <f t="shared" si="30"/>
        <v>1670.8020733296519</v>
      </c>
      <c r="X116" s="2">
        <f t="shared" si="22"/>
        <v>3272.2231367543827</v>
      </c>
      <c r="Y116" s="3">
        <f t="shared" si="23"/>
        <v>327.22231367543827</v>
      </c>
      <c r="Z116">
        <v>27241013</v>
      </c>
      <c r="AA116" s="25">
        <v>5057149</v>
      </c>
      <c r="AB116" s="4"/>
    </row>
    <row r="117" spans="1:28" x14ac:dyDescent="0.3">
      <c r="A117" s="4" t="s">
        <v>75</v>
      </c>
      <c r="B117" t="s">
        <v>269</v>
      </c>
      <c r="C117">
        <v>7</v>
      </c>
      <c r="D117" s="47" t="s">
        <v>270</v>
      </c>
      <c r="E117" s="10" t="s">
        <v>91</v>
      </c>
      <c r="F117">
        <v>148000</v>
      </c>
      <c r="G117">
        <v>1</v>
      </c>
      <c r="I117">
        <v>148000</v>
      </c>
      <c r="J117" s="12" t="s">
        <v>271</v>
      </c>
      <c r="K117" s="12"/>
      <c r="L117" s="4">
        <f t="shared" si="25"/>
        <v>26640</v>
      </c>
      <c r="M117" s="4">
        <f t="shared" si="26"/>
        <v>129776</v>
      </c>
      <c r="N117" s="4">
        <f t="shared" si="27"/>
        <v>124369.74789915967</v>
      </c>
      <c r="O117" s="4"/>
      <c r="P117" s="4">
        <f t="shared" si="24"/>
        <v>124369.74789915967</v>
      </c>
      <c r="Q117" s="4">
        <f t="shared" si="28"/>
        <v>97729.747899159673</v>
      </c>
      <c r="R117" s="4">
        <f t="shared" si="29"/>
        <v>97729.747899159673</v>
      </c>
      <c r="S117">
        <v>40000</v>
      </c>
      <c r="T117">
        <v>40000</v>
      </c>
      <c r="U117" s="1">
        <f t="shared" si="19"/>
        <v>57729.747899159673</v>
      </c>
      <c r="V117" s="1">
        <f t="shared" si="21"/>
        <v>144.32436974789917</v>
      </c>
      <c r="W117" s="13">
        <f t="shared" si="30"/>
        <v>27475.411872532055</v>
      </c>
      <c r="X117" s="2">
        <f t="shared" si="22"/>
        <v>30254.336026627618</v>
      </c>
      <c r="Y117" s="3">
        <f t="shared" si="23"/>
        <v>75.635840066569045</v>
      </c>
      <c r="Z117">
        <v>27241013</v>
      </c>
      <c r="AA117" s="25">
        <v>5057149</v>
      </c>
      <c r="AB117" s="4"/>
    </row>
    <row r="118" spans="1:28" x14ac:dyDescent="0.3">
      <c r="A118" s="4" t="s">
        <v>75</v>
      </c>
      <c r="B118" t="s">
        <v>269</v>
      </c>
      <c r="C118">
        <v>7</v>
      </c>
      <c r="D118" s="47">
        <v>800010070075</v>
      </c>
      <c r="E118" s="10" t="s">
        <v>272</v>
      </c>
      <c r="F118">
        <v>120000</v>
      </c>
      <c r="G118">
        <v>1</v>
      </c>
      <c r="I118">
        <v>120000</v>
      </c>
      <c r="J118" s="12" t="s">
        <v>273</v>
      </c>
      <c r="K118" s="12"/>
      <c r="L118" s="4">
        <f t="shared" si="25"/>
        <v>21600</v>
      </c>
      <c r="M118" s="4">
        <f t="shared" si="26"/>
        <v>96096</v>
      </c>
      <c r="N118" s="4">
        <f t="shared" si="27"/>
        <v>100840.33613445378</v>
      </c>
      <c r="O118" s="4"/>
      <c r="P118" s="4">
        <f t="shared" si="24"/>
        <v>100840.33613445378</v>
      </c>
      <c r="Q118" s="4">
        <f t="shared" si="28"/>
        <v>79240.336134453784</v>
      </c>
      <c r="R118" s="4">
        <f t="shared" si="29"/>
        <v>79240.336134453784</v>
      </c>
      <c r="S118">
        <v>55709</v>
      </c>
      <c r="T118">
        <v>55709</v>
      </c>
      <c r="U118" s="1">
        <f t="shared" si="19"/>
        <v>23531.336134453784</v>
      </c>
      <c r="V118" s="1">
        <f t="shared" si="21"/>
        <v>42.239738883221357</v>
      </c>
      <c r="W118" s="13">
        <f t="shared" si="30"/>
        <v>22277.360977728695</v>
      </c>
      <c r="X118" s="2">
        <f t="shared" si="22"/>
        <v>1253.9751567250896</v>
      </c>
      <c r="Y118" s="3">
        <f t="shared" si="23"/>
        <v>2.2509381908221107</v>
      </c>
      <c r="Z118">
        <v>27241013</v>
      </c>
      <c r="AA118" s="25">
        <v>5057149</v>
      </c>
      <c r="AB118" s="4"/>
    </row>
    <row r="119" spans="1:28" x14ac:dyDescent="0.3">
      <c r="A119" s="4" t="s">
        <v>75</v>
      </c>
      <c r="B119" t="s">
        <v>269</v>
      </c>
      <c r="C119">
        <v>7</v>
      </c>
      <c r="D119" s="47" t="s">
        <v>270</v>
      </c>
      <c r="E119" s="10" t="s">
        <v>91</v>
      </c>
      <c r="F119">
        <v>148000</v>
      </c>
      <c r="G119">
        <v>1</v>
      </c>
      <c r="I119">
        <v>148000</v>
      </c>
      <c r="J119" s="12" t="s">
        <v>274</v>
      </c>
      <c r="K119" s="12"/>
      <c r="L119" s="4">
        <f t="shared" si="25"/>
        <v>26640</v>
      </c>
      <c r="M119" s="4">
        <f t="shared" si="26"/>
        <v>117173</v>
      </c>
      <c r="N119" s="4">
        <f t="shared" si="27"/>
        <v>124369.74789915967</v>
      </c>
      <c r="O119" s="4"/>
      <c r="P119" s="4">
        <f t="shared" si="24"/>
        <v>124369.74789915967</v>
      </c>
      <c r="Q119" s="4">
        <f t="shared" si="28"/>
        <v>97729.747899159673</v>
      </c>
      <c r="R119" s="4">
        <f t="shared" si="29"/>
        <v>97729.747899159673</v>
      </c>
      <c r="S119">
        <v>40000</v>
      </c>
      <c r="T119">
        <v>40000</v>
      </c>
      <c r="U119" s="1">
        <f t="shared" si="19"/>
        <v>57729.747899159673</v>
      </c>
      <c r="V119" s="1">
        <f t="shared" si="21"/>
        <v>144.32436974789917</v>
      </c>
      <c r="W119" s="13">
        <f t="shared" si="30"/>
        <v>27475.411872532055</v>
      </c>
      <c r="X119" s="2">
        <f t="shared" si="22"/>
        <v>30254.336026627618</v>
      </c>
      <c r="Y119" s="3">
        <f t="shared" si="23"/>
        <v>75.635840066569045</v>
      </c>
      <c r="Z119">
        <v>27241013</v>
      </c>
      <c r="AA119" s="25">
        <v>5057149</v>
      </c>
      <c r="AB119" s="4"/>
    </row>
    <row r="120" spans="1:28" x14ac:dyDescent="0.3">
      <c r="A120" s="4" t="s">
        <v>75</v>
      </c>
      <c r="B120" t="s">
        <v>269</v>
      </c>
      <c r="C120">
        <v>7</v>
      </c>
      <c r="D120" s="47">
        <v>800010100099</v>
      </c>
      <c r="E120" s="10" t="s">
        <v>275</v>
      </c>
      <c r="F120">
        <v>190000</v>
      </c>
      <c r="G120">
        <v>1</v>
      </c>
      <c r="I120">
        <v>190000</v>
      </c>
      <c r="J120" s="12" t="s">
        <v>276</v>
      </c>
      <c r="K120" s="12"/>
      <c r="L120" s="4">
        <f t="shared" si="25"/>
        <v>34200</v>
      </c>
      <c r="M120" s="4">
        <f t="shared" si="26"/>
        <v>172731</v>
      </c>
      <c r="N120" s="4">
        <f t="shared" si="27"/>
        <v>159663.8655462185</v>
      </c>
      <c r="O120" s="4"/>
      <c r="P120" s="4">
        <f t="shared" si="24"/>
        <v>159663.8655462185</v>
      </c>
      <c r="Q120" s="4">
        <f t="shared" si="28"/>
        <v>125463.8655462185</v>
      </c>
      <c r="R120" s="4">
        <f t="shared" si="29"/>
        <v>125463.8655462185</v>
      </c>
      <c r="S120" s="1">
        <v>81551.512605042022</v>
      </c>
      <c r="T120" s="1">
        <v>81551.512605042022</v>
      </c>
      <c r="U120" s="1">
        <f t="shared" si="19"/>
        <v>43912.352941176476</v>
      </c>
      <c r="V120" s="1">
        <f t="shared" si="21"/>
        <v>53.846153846153847</v>
      </c>
      <c r="W120" s="13">
        <f t="shared" si="30"/>
        <v>35272.488214737095</v>
      </c>
      <c r="X120" s="2">
        <f t="shared" si="22"/>
        <v>8639.8647264393803</v>
      </c>
      <c r="Y120" s="3">
        <f t="shared" si="23"/>
        <v>10.594364776877493</v>
      </c>
      <c r="Z120">
        <v>27241013</v>
      </c>
      <c r="AA120" s="25">
        <v>5057149</v>
      </c>
      <c r="AB120" s="4"/>
    </row>
    <row r="121" spans="1:28" x14ac:dyDescent="0.3">
      <c r="A121" s="4" t="s">
        <v>75</v>
      </c>
      <c r="B121" t="s">
        <v>269</v>
      </c>
      <c r="C121">
        <v>7</v>
      </c>
      <c r="D121" s="47">
        <v>800010070075</v>
      </c>
      <c r="E121" s="10" t="s">
        <v>272</v>
      </c>
      <c r="F121">
        <v>120000</v>
      </c>
      <c r="G121">
        <v>1</v>
      </c>
      <c r="I121">
        <v>120000</v>
      </c>
      <c r="J121" s="12" t="s">
        <v>277</v>
      </c>
      <c r="K121" s="12"/>
      <c r="L121" s="4">
        <f t="shared" si="25"/>
        <v>21600</v>
      </c>
      <c r="M121" s="4">
        <f t="shared" si="26"/>
        <v>96095</v>
      </c>
      <c r="N121" s="4">
        <f t="shared" si="27"/>
        <v>100840.33613445378</v>
      </c>
      <c r="O121" s="4"/>
      <c r="P121" s="4">
        <f t="shared" si="24"/>
        <v>100840.33613445378</v>
      </c>
      <c r="Q121" s="4">
        <f t="shared" si="28"/>
        <v>79240.336134453784</v>
      </c>
      <c r="R121" s="4">
        <f t="shared" si="29"/>
        <v>79240.336134453784</v>
      </c>
      <c r="S121">
        <v>55709</v>
      </c>
      <c r="T121">
        <v>55709</v>
      </c>
      <c r="U121" s="1">
        <f t="shared" si="19"/>
        <v>23531.336134453784</v>
      </c>
      <c r="V121" s="1">
        <f t="shared" si="21"/>
        <v>42.239738883221357</v>
      </c>
      <c r="W121" s="13">
        <f t="shared" si="30"/>
        <v>22277.360977728695</v>
      </c>
      <c r="X121" s="2">
        <f t="shared" si="22"/>
        <v>1253.9751567250896</v>
      </c>
      <c r="Y121" s="3">
        <f t="shared" si="23"/>
        <v>2.2509381908221107</v>
      </c>
      <c r="Z121">
        <v>27241013</v>
      </c>
      <c r="AA121" s="25">
        <v>5057149</v>
      </c>
      <c r="AB121" s="4"/>
    </row>
    <row r="122" spans="1:28" x14ac:dyDescent="0.3">
      <c r="A122" s="4" t="s">
        <v>75</v>
      </c>
      <c r="B122" t="s">
        <v>269</v>
      </c>
      <c r="C122">
        <v>7</v>
      </c>
      <c r="D122" s="47" t="s">
        <v>270</v>
      </c>
      <c r="E122" s="10" t="s">
        <v>91</v>
      </c>
      <c r="F122">
        <v>148000</v>
      </c>
      <c r="G122">
        <v>1</v>
      </c>
      <c r="I122">
        <v>148000</v>
      </c>
      <c r="J122" s="12" t="s">
        <v>274</v>
      </c>
      <c r="K122" s="12"/>
      <c r="L122" s="4">
        <f t="shared" si="25"/>
        <v>26640</v>
      </c>
      <c r="M122" s="4">
        <f t="shared" si="26"/>
        <v>117173</v>
      </c>
      <c r="N122" s="4">
        <f t="shared" si="27"/>
        <v>124369.74789915967</v>
      </c>
      <c r="O122" s="4"/>
      <c r="P122" s="4">
        <f t="shared" si="24"/>
        <v>124369.74789915967</v>
      </c>
      <c r="Q122" s="4">
        <f t="shared" si="28"/>
        <v>97729.747899159673</v>
      </c>
      <c r="R122" s="4">
        <f t="shared" si="29"/>
        <v>97729.747899159673</v>
      </c>
      <c r="S122">
        <v>40000</v>
      </c>
      <c r="T122">
        <v>40000</v>
      </c>
      <c r="U122" s="1">
        <f t="shared" si="19"/>
        <v>57729.747899159673</v>
      </c>
      <c r="V122" s="1">
        <f t="shared" si="21"/>
        <v>144.32436974789917</v>
      </c>
      <c r="W122" s="13">
        <f t="shared" si="30"/>
        <v>27475.411872532055</v>
      </c>
      <c r="X122" s="2">
        <f t="shared" si="22"/>
        <v>30254.336026627618</v>
      </c>
      <c r="Y122" s="3">
        <f t="shared" si="23"/>
        <v>75.635840066569045</v>
      </c>
      <c r="Z122">
        <v>27241013</v>
      </c>
      <c r="AA122" s="25">
        <v>5057149</v>
      </c>
      <c r="AB122" s="4"/>
    </row>
    <row r="123" spans="1:28" x14ac:dyDescent="0.3">
      <c r="A123" s="4" t="s">
        <v>75</v>
      </c>
      <c r="B123" t="s">
        <v>269</v>
      </c>
      <c r="C123">
        <v>7</v>
      </c>
      <c r="D123" s="47" t="s">
        <v>278</v>
      </c>
      <c r="E123" s="10" t="s">
        <v>275</v>
      </c>
      <c r="F123">
        <v>190000</v>
      </c>
      <c r="G123">
        <v>1</v>
      </c>
      <c r="I123">
        <v>190000</v>
      </c>
      <c r="J123" s="12" t="s">
        <v>276</v>
      </c>
      <c r="K123" s="12"/>
      <c r="L123" s="4">
        <f t="shared" si="25"/>
        <v>34200</v>
      </c>
      <c r="M123" s="4">
        <f t="shared" si="26"/>
        <v>172731</v>
      </c>
      <c r="N123" s="4">
        <f t="shared" si="27"/>
        <v>159663.8655462185</v>
      </c>
      <c r="O123" s="4"/>
      <c r="P123" s="4">
        <f t="shared" si="24"/>
        <v>159663.8655462185</v>
      </c>
      <c r="Q123" s="4">
        <f t="shared" si="28"/>
        <v>125463.8655462185</v>
      </c>
      <c r="R123" s="4">
        <f t="shared" si="29"/>
        <v>125463.8655462185</v>
      </c>
      <c r="S123" s="1">
        <v>81551.512605042022</v>
      </c>
      <c r="T123" s="1">
        <v>81551.512605042022</v>
      </c>
      <c r="U123" s="1">
        <f t="shared" si="19"/>
        <v>43912.352941176476</v>
      </c>
      <c r="V123" s="1">
        <f t="shared" si="21"/>
        <v>53.846153846153847</v>
      </c>
      <c r="W123" s="13">
        <f t="shared" si="30"/>
        <v>35272.488214737095</v>
      </c>
      <c r="X123" s="2">
        <f t="shared" si="22"/>
        <v>8639.8647264393803</v>
      </c>
      <c r="Y123" s="3">
        <f t="shared" si="23"/>
        <v>10.594364776877493</v>
      </c>
      <c r="Z123">
        <v>27241013</v>
      </c>
      <c r="AA123" s="25">
        <v>5057149</v>
      </c>
      <c r="AB123" s="4"/>
    </row>
    <row r="124" spans="1:28" x14ac:dyDescent="0.3">
      <c r="A124" s="4" t="s">
        <v>75</v>
      </c>
      <c r="B124" t="s">
        <v>269</v>
      </c>
      <c r="C124">
        <v>7</v>
      </c>
      <c r="D124" s="47" t="s">
        <v>279</v>
      </c>
      <c r="E124" s="10" t="s">
        <v>272</v>
      </c>
      <c r="F124">
        <v>120000</v>
      </c>
      <c r="G124">
        <v>1</v>
      </c>
      <c r="I124">
        <v>120000</v>
      </c>
      <c r="J124" s="12" t="s">
        <v>277</v>
      </c>
      <c r="K124" s="12"/>
      <c r="L124" s="4">
        <f t="shared" si="25"/>
        <v>21600</v>
      </c>
      <c r="M124" s="4">
        <f t="shared" si="26"/>
        <v>104916.8</v>
      </c>
      <c r="N124" s="4">
        <f t="shared" si="27"/>
        <v>100840.33613445378</v>
      </c>
      <c r="O124" s="4"/>
      <c r="P124" s="4">
        <f t="shared" si="24"/>
        <v>100840.33613445378</v>
      </c>
      <c r="Q124" s="4">
        <f t="shared" si="28"/>
        <v>79240.336134453784</v>
      </c>
      <c r="R124" s="4">
        <f t="shared" si="29"/>
        <v>79240.336134453784</v>
      </c>
      <c r="S124">
        <v>55709</v>
      </c>
      <c r="T124">
        <v>55709</v>
      </c>
      <c r="U124" s="1">
        <f t="shared" si="19"/>
        <v>23531.336134453784</v>
      </c>
      <c r="V124" s="1">
        <f t="shared" si="21"/>
        <v>42.239738883221357</v>
      </c>
      <c r="W124" s="13">
        <f t="shared" si="30"/>
        <v>22277.360977728695</v>
      </c>
      <c r="X124" s="2">
        <f t="shared" si="22"/>
        <v>1253.9751567250896</v>
      </c>
      <c r="Y124" s="3">
        <f t="shared" si="23"/>
        <v>2.2509381908221107</v>
      </c>
      <c r="Z124">
        <v>27241013</v>
      </c>
      <c r="AA124" s="25">
        <v>5057149</v>
      </c>
      <c r="AB124" s="4"/>
    </row>
    <row r="125" spans="1:28" x14ac:dyDescent="0.3">
      <c r="A125" s="4" t="s">
        <v>75</v>
      </c>
      <c r="B125" t="s">
        <v>280</v>
      </c>
      <c r="C125">
        <v>7</v>
      </c>
      <c r="D125" s="47" t="s">
        <v>231</v>
      </c>
      <c r="E125" s="10" t="s">
        <v>232</v>
      </c>
      <c r="F125">
        <v>98990</v>
      </c>
      <c r="G125">
        <v>1</v>
      </c>
      <c r="I125">
        <v>98990</v>
      </c>
      <c r="J125" s="12" t="s">
        <v>96</v>
      </c>
      <c r="K125" s="12"/>
      <c r="L125" s="4">
        <f t="shared" si="25"/>
        <v>17818.2</v>
      </c>
      <c r="M125" s="4">
        <f t="shared" si="26"/>
        <v>83780</v>
      </c>
      <c r="N125" s="4">
        <f t="shared" si="27"/>
        <v>83184.873949579836</v>
      </c>
      <c r="O125" s="4"/>
      <c r="P125" s="4">
        <f t="shared" si="24"/>
        <v>83184.873949579836</v>
      </c>
      <c r="Q125" s="4">
        <f t="shared" si="28"/>
        <v>65366.673949579839</v>
      </c>
      <c r="R125" s="4">
        <f t="shared" si="29"/>
        <v>65366.673949579839</v>
      </c>
      <c r="S125">
        <v>57190</v>
      </c>
      <c r="T125">
        <v>57190</v>
      </c>
      <c r="U125" s="1">
        <f t="shared" si="19"/>
        <v>8176.6739495798392</v>
      </c>
      <c r="V125" s="1">
        <f t="shared" si="21"/>
        <v>14.297384069907046</v>
      </c>
      <c r="W125" s="13">
        <f t="shared" si="30"/>
        <v>18376.966359878028</v>
      </c>
      <c r="X125" s="2">
        <f t="shared" si="22"/>
        <v>-10200.292410298189</v>
      </c>
      <c r="Y125" s="3">
        <f t="shared" si="23"/>
        <v>-17.835797185343921</v>
      </c>
      <c r="Z125">
        <v>27241013</v>
      </c>
      <c r="AA125" s="25">
        <v>5057149</v>
      </c>
      <c r="AB125" s="4"/>
    </row>
    <row r="126" spans="1:28" x14ac:dyDescent="0.3">
      <c r="A126" s="4" t="s">
        <v>75</v>
      </c>
      <c r="B126" t="s">
        <v>281</v>
      </c>
      <c r="C126">
        <v>7</v>
      </c>
      <c r="D126" s="47" t="s">
        <v>282</v>
      </c>
      <c r="E126" s="10" t="s">
        <v>283</v>
      </c>
      <c r="F126">
        <v>140000</v>
      </c>
      <c r="G126">
        <v>1</v>
      </c>
      <c r="I126">
        <v>140000</v>
      </c>
      <c r="J126" s="12" t="s">
        <v>159</v>
      </c>
      <c r="K126" s="12"/>
      <c r="L126" s="4">
        <f t="shared" si="25"/>
        <v>25200</v>
      </c>
      <c r="M126" s="4">
        <f t="shared" si="26"/>
        <v>152491.79999999999</v>
      </c>
      <c r="N126" s="4">
        <f t="shared" si="27"/>
        <v>117647.05882352941</v>
      </c>
      <c r="O126" s="4"/>
      <c r="P126" s="4">
        <f t="shared" si="24"/>
        <v>117647.05882352941</v>
      </c>
      <c r="Q126" s="4">
        <f t="shared" si="28"/>
        <v>92447.058823529413</v>
      </c>
      <c r="R126" s="4">
        <f t="shared" si="29"/>
        <v>92447.058823529413</v>
      </c>
      <c r="S126">
        <v>68852</v>
      </c>
      <c r="T126">
        <v>68852</v>
      </c>
      <c r="U126" s="1">
        <f t="shared" si="19"/>
        <v>23595.058823529413</v>
      </c>
      <c r="V126" s="1">
        <f t="shared" si="21"/>
        <v>34.269242467218689</v>
      </c>
      <c r="W126" s="13">
        <f t="shared" si="30"/>
        <v>25990.254474016809</v>
      </c>
      <c r="X126" s="2">
        <f t="shared" si="22"/>
        <v>-2395.1956504873961</v>
      </c>
      <c r="Y126" s="3">
        <f t="shared" si="23"/>
        <v>-3.4787597317251437</v>
      </c>
      <c r="Z126">
        <v>27241013</v>
      </c>
      <c r="AA126" s="25">
        <v>5057149</v>
      </c>
      <c r="AB126" s="4"/>
    </row>
    <row r="127" spans="1:28" x14ac:dyDescent="0.3">
      <c r="A127" s="4" t="s">
        <v>75</v>
      </c>
      <c r="B127" t="s">
        <v>284</v>
      </c>
      <c r="C127">
        <v>7</v>
      </c>
      <c r="D127" s="47" t="s">
        <v>285</v>
      </c>
      <c r="E127" s="10" t="s">
        <v>286</v>
      </c>
      <c r="F127">
        <v>24990</v>
      </c>
      <c r="G127">
        <v>1</v>
      </c>
      <c r="I127">
        <v>24990</v>
      </c>
      <c r="J127" s="12" t="s">
        <v>89</v>
      </c>
      <c r="K127" s="12"/>
      <c r="L127" s="4">
        <f t="shared" si="25"/>
        <v>4498.2</v>
      </c>
      <c r="M127" s="4">
        <f t="shared" si="26"/>
        <v>26381.8</v>
      </c>
      <c r="N127" s="4">
        <f t="shared" si="27"/>
        <v>21000</v>
      </c>
      <c r="O127" s="4"/>
      <c r="P127" s="4">
        <f t="shared" si="24"/>
        <v>21000</v>
      </c>
      <c r="Q127" s="4">
        <f t="shared" si="28"/>
        <v>16501.8</v>
      </c>
      <c r="R127" s="4">
        <f t="shared" si="29"/>
        <v>16501.8</v>
      </c>
      <c r="S127">
        <v>14853</v>
      </c>
      <c r="T127">
        <v>14853</v>
      </c>
      <c r="U127" s="1">
        <f t="shared" si="19"/>
        <v>1648.7999999999993</v>
      </c>
      <c r="V127" s="1">
        <f t="shared" si="21"/>
        <v>11.10078771965259</v>
      </c>
      <c r="W127" s="13">
        <f t="shared" si="30"/>
        <v>4639.2604236120005</v>
      </c>
      <c r="X127" s="2">
        <f t="shared" si="22"/>
        <v>-2990.4604236120013</v>
      </c>
      <c r="Y127" s="3">
        <f t="shared" si="23"/>
        <v>-20.133713213573024</v>
      </c>
      <c r="Z127">
        <v>27241013</v>
      </c>
      <c r="AA127" s="25">
        <v>5057149</v>
      </c>
      <c r="AB127" s="4"/>
    </row>
    <row r="128" spans="1:28" x14ac:dyDescent="0.3">
      <c r="A128" s="4" t="s">
        <v>75</v>
      </c>
      <c r="B128" t="s">
        <v>287</v>
      </c>
      <c r="C128">
        <v>6</v>
      </c>
      <c r="D128" s="47" t="s">
        <v>288</v>
      </c>
      <c r="E128" s="10" t="s">
        <v>289</v>
      </c>
      <c r="F128">
        <v>19990</v>
      </c>
      <c r="G128">
        <v>1</v>
      </c>
      <c r="I128">
        <v>19990</v>
      </c>
      <c r="J128" s="12" t="s">
        <v>290</v>
      </c>
      <c r="K128" s="12"/>
      <c r="L128" s="4">
        <f t="shared" si="25"/>
        <v>3598.2</v>
      </c>
      <c r="M128" s="4">
        <f t="shared" si="26"/>
        <v>17388.8</v>
      </c>
      <c r="N128" s="4">
        <f t="shared" si="27"/>
        <v>16798.319327731093</v>
      </c>
      <c r="O128" s="4"/>
      <c r="P128" s="4">
        <f t="shared" si="24"/>
        <v>16798.319327731093</v>
      </c>
      <c r="Q128" s="4">
        <f t="shared" si="28"/>
        <v>13200.119327731092</v>
      </c>
      <c r="R128" s="4">
        <f t="shared" si="29"/>
        <v>13200.119327731092</v>
      </c>
      <c r="S128">
        <v>9000</v>
      </c>
      <c r="T128">
        <v>9000</v>
      </c>
      <c r="U128" s="1">
        <f t="shared" si="19"/>
        <v>4200.1193277310922</v>
      </c>
      <c r="V128" s="1">
        <f t="shared" si="21"/>
        <v>46.667992530345472</v>
      </c>
      <c r="W128" s="13">
        <f t="shared" si="30"/>
        <v>3711.0370495399716</v>
      </c>
      <c r="X128" s="2">
        <f t="shared" si="22"/>
        <v>489.08227819112062</v>
      </c>
      <c r="Y128" s="3">
        <f t="shared" si="23"/>
        <v>5.4342475354568958</v>
      </c>
      <c r="Z128">
        <v>27241013</v>
      </c>
      <c r="AA128" s="25">
        <v>5057149</v>
      </c>
      <c r="AB128" s="4"/>
    </row>
    <row r="129" spans="1:28" x14ac:dyDescent="0.3">
      <c r="A129" s="4" t="s">
        <v>75</v>
      </c>
      <c r="B129" t="s">
        <v>287</v>
      </c>
      <c r="C129">
        <v>6</v>
      </c>
      <c r="D129" s="47" t="s">
        <v>288</v>
      </c>
      <c r="E129" s="10" t="s">
        <v>289</v>
      </c>
      <c r="F129">
        <v>19990</v>
      </c>
      <c r="G129">
        <v>1</v>
      </c>
      <c r="I129">
        <v>19990</v>
      </c>
      <c r="J129" s="12" t="s">
        <v>290</v>
      </c>
      <c r="K129" s="12"/>
      <c r="L129" s="4">
        <f t="shared" si="25"/>
        <v>3598.2</v>
      </c>
      <c r="M129" s="4">
        <f t="shared" si="26"/>
        <v>17388.8</v>
      </c>
      <c r="N129" s="4">
        <f t="shared" si="27"/>
        <v>16798.319327731093</v>
      </c>
      <c r="O129" s="4"/>
      <c r="P129" s="4">
        <f t="shared" si="24"/>
        <v>16798.319327731093</v>
      </c>
      <c r="Q129" s="4">
        <f t="shared" si="28"/>
        <v>13200.119327731092</v>
      </c>
      <c r="R129" s="4">
        <f t="shared" si="29"/>
        <v>13200.119327731092</v>
      </c>
      <c r="S129">
        <v>9000</v>
      </c>
      <c r="T129">
        <v>9000</v>
      </c>
      <c r="U129" s="1">
        <f t="shared" si="19"/>
        <v>4200.1193277310922</v>
      </c>
      <c r="V129" s="1">
        <f t="shared" si="21"/>
        <v>46.667992530345472</v>
      </c>
      <c r="W129" s="13">
        <f t="shared" si="30"/>
        <v>3711.0370495399716</v>
      </c>
      <c r="X129" s="2">
        <f t="shared" si="22"/>
        <v>489.08227819112062</v>
      </c>
      <c r="Y129" s="3">
        <f t="shared" si="23"/>
        <v>5.4342475354568958</v>
      </c>
      <c r="Z129">
        <v>27241013</v>
      </c>
      <c r="AA129" s="25">
        <v>5057149</v>
      </c>
      <c r="AB129" s="4"/>
    </row>
    <row r="130" spans="1:28" x14ac:dyDescent="0.3">
      <c r="A130" s="4" t="s">
        <v>75</v>
      </c>
      <c r="B130" t="s">
        <v>287</v>
      </c>
      <c r="C130">
        <v>6</v>
      </c>
      <c r="D130" s="47" t="s">
        <v>288</v>
      </c>
      <c r="E130" s="10" t="s">
        <v>289</v>
      </c>
      <c r="F130">
        <v>19990</v>
      </c>
      <c r="G130">
        <v>1</v>
      </c>
      <c r="I130">
        <v>19990</v>
      </c>
      <c r="J130" s="12" t="s">
        <v>291</v>
      </c>
      <c r="K130" s="12"/>
      <c r="L130" s="4">
        <f t="shared" si="25"/>
        <v>3598.2</v>
      </c>
      <c r="M130" s="4">
        <f t="shared" si="26"/>
        <v>17390.8</v>
      </c>
      <c r="N130" s="4">
        <f t="shared" si="27"/>
        <v>16798.319327731093</v>
      </c>
      <c r="O130" s="4"/>
      <c r="P130" s="4">
        <f t="shared" si="24"/>
        <v>16798.319327731093</v>
      </c>
      <c r="Q130" s="4">
        <f t="shared" si="28"/>
        <v>13200.119327731092</v>
      </c>
      <c r="R130" s="4">
        <f t="shared" si="29"/>
        <v>13200.119327731092</v>
      </c>
      <c r="S130">
        <v>9000</v>
      </c>
      <c r="T130">
        <v>9000</v>
      </c>
      <c r="U130" s="1">
        <f t="shared" ref="U130:U193" si="31">(Q130-T130)</f>
        <v>4200.1193277310922</v>
      </c>
      <c r="V130" s="1">
        <f t="shared" si="21"/>
        <v>46.667992530345472</v>
      </c>
      <c r="W130" s="13">
        <f t="shared" ref="W130:W142" si="32">(AA130/Z130)*I130</f>
        <v>3711.0370495399716</v>
      </c>
      <c r="X130" s="2">
        <f t="shared" si="22"/>
        <v>489.08227819112062</v>
      </c>
      <c r="Y130" s="3">
        <f t="shared" si="23"/>
        <v>5.4342475354568958</v>
      </c>
      <c r="Z130">
        <v>27241013</v>
      </c>
      <c r="AA130" s="25">
        <v>5057149</v>
      </c>
      <c r="AB130" s="4"/>
    </row>
    <row r="131" spans="1:28" x14ac:dyDescent="0.3">
      <c r="A131" s="4" t="s">
        <v>75</v>
      </c>
      <c r="B131" t="s">
        <v>287</v>
      </c>
      <c r="C131">
        <v>6</v>
      </c>
      <c r="D131" s="47" t="s">
        <v>288</v>
      </c>
      <c r="E131" s="10" t="s">
        <v>289</v>
      </c>
      <c r="F131">
        <v>19990</v>
      </c>
      <c r="G131">
        <v>1</v>
      </c>
      <c r="I131">
        <v>19990</v>
      </c>
      <c r="J131" s="12" t="s">
        <v>290</v>
      </c>
      <c r="K131" s="12"/>
      <c r="L131" s="4">
        <f t="shared" si="25"/>
        <v>3598.2</v>
      </c>
      <c r="M131" s="4">
        <f t="shared" si="26"/>
        <v>-613</v>
      </c>
      <c r="N131" s="4">
        <f t="shared" si="27"/>
        <v>16798.319327731093</v>
      </c>
      <c r="O131" s="4"/>
      <c r="P131" s="4">
        <f t="shared" si="24"/>
        <v>16798.319327731093</v>
      </c>
      <c r="Q131" s="4">
        <f t="shared" si="28"/>
        <v>13200.119327731092</v>
      </c>
      <c r="R131" s="4">
        <f t="shared" si="29"/>
        <v>13200.119327731092</v>
      </c>
      <c r="S131">
        <v>9000</v>
      </c>
      <c r="T131">
        <v>9000</v>
      </c>
      <c r="U131" s="1">
        <f t="shared" si="31"/>
        <v>4200.1193277310922</v>
      </c>
      <c r="V131" s="1">
        <f t="shared" ref="V131:V194" si="33">(U131/T131)*100</f>
        <v>46.667992530345472</v>
      </c>
      <c r="W131" s="13">
        <f t="shared" si="32"/>
        <v>3711.0370495399716</v>
      </c>
      <c r="X131" s="2">
        <f t="shared" ref="X131:X194" si="34">(U131-W131)</f>
        <v>489.08227819112062</v>
      </c>
      <c r="Y131" s="3">
        <f t="shared" ref="Y131:Y194" si="35">(X131/T131)*100</f>
        <v>5.4342475354568958</v>
      </c>
      <c r="Z131">
        <v>27241013</v>
      </c>
      <c r="AA131" s="25">
        <v>5057149</v>
      </c>
      <c r="AB131" s="4"/>
    </row>
    <row r="132" spans="1:28" x14ac:dyDescent="0.3">
      <c r="A132" s="4" t="s">
        <v>75</v>
      </c>
      <c r="B132" t="s">
        <v>292</v>
      </c>
      <c r="C132">
        <v>6</v>
      </c>
      <c r="D132" s="47" t="s">
        <v>279</v>
      </c>
      <c r="E132" s="10" t="s">
        <v>272</v>
      </c>
      <c r="F132">
        <v>120000</v>
      </c>
      <c r="G132">
        <v>1</v>
      </c>
      <c r="I132">
        <v>120000</v>
      </c>
      <c r="J132" s="12" t="s">
        <v>293</v>
      </c>
      <c r="K132" s="12"/>
      <c r="L132" s="4">
        <f t="shared" si="25"/>
        <v>21600</v>
      </c>
      <c r="M132" s="4">
        <f t="shared" si="26"/>
        <v>126570</v>
      </c>
      <c r="N132" s="4">
        <f t="shared" si="27"/>
        <v>100840.33613445378</v>
      </c>
      <c r="O132" s="4"/>
      <c r="P132" s="4">
        <f t="shared" si="24"/>
        <v>100840.33613445378</v>
      </c>
      <c r="Q132" s="4">
        <f t="shared" si="28"/>
        <v>79240.336134453784</v>
      </c>
      <c r="R132" s="4">
        <f t="shared" si="29"/>
        <v>79240.336134453784</v>
      </c>
      <c r="S132" s="2">
        <v>55709</v>
      </c>
      <c r="T132" s="2">
        <v>55709</v>
      </c>
      <c r="U132" s="1">
        <f t="shared" si="31"/>
        <v>23531.336134453784</v>
      </c>
      <c r="V132" s="1">
        <f t="shared" si="33"/>
        <v>42.239738883221357</v>
      </c>
      <c r="W132" s="13">
        <f t="shared" si="32"/>
        <v>22277.360977728695</v>
      </c>
      <c r="X132" s="2">
        <f t="shared" si="34"/>
        <v>1253.9751567250896</v>
      </c>
      <c r="Y132" s="3">
        <f t="shared" si="35"/>
        <v>2.2509381908221107</v>
      </c>
      <c r="Z132">
        <v>27241013</v>
      </c>
      <c r="AA132" s="25">
        <v>5057149</v>
      </c>
      <c r="AB132" s="4"/>
    </row>
    <row r="133" spans="1:28" x14ac:dyDescent="0.3">
      <c r="A133" s="4" t="s">
        <v>75</v>
      </c>
      <c r="B133" t="s">
        <v>294</v>
      </c>
      <c r="C133">
        <v>6</v>
      </c>
      <c r="D133" s="47" t="s">
        <v>295</v>
      </c>
      <c r="E133" s="10" t="s">
        <v>296</v>
      </c>
      <c r="F133">
        <v>119000</v>
      </c>
      <c r="G133">
        <v>1</v>
      </c>
      <c r="I133">
        <v>119000</v>
      </c>
      <c r="J133" s="12" t="s">
        <v>96</v>
      </c>
      <c r="K133" s="12"/>
      <c r="L133" s="4">
        <f t="shared" si="25"/>
        <v>21420</v>
      </c>
      <c r="M133" s="4">
        <f t="shared" si="26"/>
        <v>107390</v>
      </c>
      <c r="N133" s="4">
        <f t="shared" si="27"/>
        <v>100000</v>
      </c>
      <c r="O133" s="4"/>
      <c r="P133" s="4">
        <f t="shared" si="24"/>
        <v>100000</v>
      </c>
      <c r="Q133" s="4">
        <f t="shared" si="28"/>
        <v>78580</v>
      </c>
      <c r="R133" s="4">
        <f t="shared" si="29"/>
        <v>78580</v>
      </c>
      <c r="S133">
        <v>67819</v>
      </c>
      <c r="T133">
        <v>67819</v>
      </c>
      <c r="U133" s="1">
        <f t="shared" si="31"/>
        <v>10761</v>
      </c>
      <c r="V133" s="1">
        <f t="shared" si="33"/>
        <v>15.867234845692209</v>
      </c>
      <c r="W133" s="13">
        <f t="shared" si="32"/>
        <v>22091.716302914287</v>
      </c>
      <c r="X133" s="2">
        <f t="shared" si="34"/>
        <v>-11330.716302914287</v>
      </c>
      <c r="Y133" s="3">
        <f t="shared" si="35"/>
        <v>-16.707288964618009</v>
      </c>
      <c r="Z133">
        <v>27241013</v>
      </c>
      <c r="AA133" s="25">
        <v>5057149</v>
      </c>
      <c r="AB133" s="4"/>
    </row>
    <row r="134" spans="1:28" x14ac:dyDescent="0.3">
      <c r="A134" s="4" t="s">
        <v>75</v>
      </c>
      <c r="B134" t="s">
        <v>297</v>
      </c>
      <c r="C134">
        <v>5</v>
      </c>
      <c r="D134" s="47">
        <v>8741685441215</v>
      </c>
      <c r="E134" s="10" t="s">
        <v>298</v>
      </c>
      <c r="F134">
        <v>120000</v>
      </c>
      <c r="G134">
        <v>1</v>
      </c>
      <c r="I134">
        <v>120000</v>
      </c>
      <c r="J134" s="12" t="s">
        <v>261</v>
      </c>
      <c r="K134" s="12"/>
      <c r="L134" s="4">
        <f t="shared" si="25"/>
        <v>21600</v>
      </c>
      <c r="M134" s="4">
        <f t="shared" si="26"/>
        <v>124191.8</v>
      </c>
      <c r="N134" s="4">
        <f t="shared" si="27"/>
        <v>100840.33613445378</v>
      </c>
      <c r="O134" s="4"/>
      <c r="P134" s="4">
        <f t="shared" si="24"/>
        <v>100840.33613445378</v>
      </c>
      <c r="Q134" s="4">
        <f t="shared" si="28"/>
        <v>79240.336134453784</v>
      </c>
      <c r="R134" s="4">
        <f t="shared" si="29"/>
        <v>79240.336134453784</v>
      </c>
      <c r="S134" s="2">
        <v>62900</v>
      </c>
      <c r="T134" s="2">
        <v>62900</v>
      </c>
      <c r="U134" s="1">
        <f t="shared" si="31"/>
        <v>16340.336134453784</v>
      </c>
      <c r="V134" s="1">
        <f t="shared" si="33"/>
        <v>25.97827684332875</v>
      </c>
      <c r="W134" s="13">
        <f t="shared" si="32"/>
        <v>22277.360977728695</v>
      </c>
      <c r="X134" s="2">
        <f t="shared" si="34"/>
        <v>-5937.0248432749104</v>
      </c>
      <c r="Y134" s="3">
        <f t="shared" si="35"/>
        <v>-9.4388312293718766</v>
      </c>
      <c r="Z134">
        <v>27241013</v>
      </c>
      <c r="AA134" s="25">
        <v>5057149</v>
      </c>
      <c r="AB134" s="4"/>
    </row>
    <row r="135" spans="1:28" x14ac:dyDescent="0.3">
      <c r="A135" s="4" t="s">
        <v>75</v>
      </c>
      <c r="B135" t="s">
        <v>299</v>
      </c>
      <c r="C135">
        <v>5</v>
      </c>
      <c r="D135" s="47" t="s">
        <v>87</v>
      </c>
      <c r="E135" s="10" t="s">
        <v>88</v>
      </c>
      <c r="F135">
        <v>59990</v>
      </c>
      <c r="G135">
        <v>1</v>
      </c>
      <c r="I135">
        <v>59990</v>
      </c>
      <c r="J135" s="12" t="s">
        <v>89</v>
      </c>
      <c r="K135" s="12"/>
      <c r="L135" s="4">
        <f t="shared" si="25"/>
        <v>10798.199999999999</v>
      </c>
      <c r="M135" s="4">
        <f t="shared" si="26"/>
        <v>50581.8</v>
      </c>
      <c r="N135" s="4">
        <f t="shared" si="27"/>
        <v>50411.764705882357</v>
      </c>
      <c r="O135" s="4"/>
      <c r="P135" s="4">
        <f t="shared" si="24"/>
        <v>50411.764705882357</v>
      </c>
      <c r="Q135" s="4">
        <f t="shared" si="28"/>
        <v>39613.56470588236</v>
      </c>
      <c r="R135" s="4">
        <f t="shared" si="29"/>
        <v>39613.56470588236</v>
      </c>
      <c r="S135">
        <v>27000</v>
      </c>
      <c r="T135">
        <v>27000</v>
      </c>
      <c r="U135" s="1">
        <f t="shared" si="31"/>
        <v>12613.56470588236</v>
      </c>
      <c r="V135" s="1">
        <f t="shared" si="33"/>
        <v>46.716906318082813</v>
      </c>
      <c r="W135" s="13">
        <f t="shared" si="32"/>
        <v>11136.824042116203</v>
      </c>
      <c r="X135" s="2">
        <f t="shared" si="34"/>
        <v>1476.740663766157</v>
      </c>
      <c r="Y135" s="3">
        <f t="shared" si="35"/>
        <v>5.4694098658005812</v>
      </c>
      <c r="Z135">
        <v>27241013</v>
      </c>
      <c r="AA135" s="25">
        <v>5057149</v>
      </c>
      <c r="AB135" s="4"/>
    </row>
    <row r="136" spans="1:28" x14ac:dyDescent="0.3">
      <c r="A136" s="4" t="s">
        <v>75</v>
      </c>
      <c r="B136" t="s">
        <v>300</v>
      </c>
      <c r="C136">
        <v>5</v>
      </c>
      <c r="D136" s="47" t="s">
        <v>301</v>
      </c>
      <c r="E136" s="10" t="s">
        <v>302</v>
      </c>
      <c r="F136">
        <v>79990</v>
      </c>
      <c r="G136">
        <v>1</v>
      </c>
      <c r="I136">
        <v>79990</v>
      </c>
      <c r="J136" s="12" t="s">
        <v>96</v>
      </c>
      <c r="K136" s="12"/>
      <c r="L136" s="4">
        <f t="shared" si="25"/>
        <v>14398.199999999999</v>
      </c>
      <c r="M136" s="4">
        <f t="shared" si="26"/>
        <v>79001.8</v>
      </c>
      <c r="N136" s="4">
        <f t="shared" si="27"/>
        <v>67218.487394957992</v>
      </c>
      <c r="O136" s="4"/>
      <c r="P136" s="4">
        <f t="shared" si="24"/>
        <v>67218.487394957992</v>
      </c>
      <c r="Q136" s="4">
        <f t="shared" si="28"/>
        <v>52820.287394957995</v>
      </c>
      <c r="R136" s="4">
        <f t="shared" si="29"/>
        <v>52820.287394957995</v>
      </c>
      <c r="S136">
        <v>36900</v>
      </c>
      <c r="T136">
        <v>36900</v>
      </c>
      <c r="U136" s="1">
        <f t="shared" si="31"/>
        <v>15920.287394957995</v>
      </c>
      <c r="V136" s="1">
        <f t="shared" si="33"/>
        <v>43.144410284439012</v>
      </c>
      <c r="W136" s="13">
        <f t="shared" si="32"/>
        <v>14849.717538404318</v>
      </c>
      <c r="X136" s="2">
        <f t="shared" si="34"/>
        <v>1070.5698565536768</v>
      </c>
      <c r="Y136" s="3">
        <f t="shared" si="35"/>
        <v>2.9012733239937041</v>
      </c>
      <c r="Z136">
        <v>27241013</v>
      </c>
      <c r="AA136" s="25">
        <v>5057149</v>
      </c>
      <c r="AB136" s="4"/>
    </row>
    <row r="137" spans="1:28" x14ac:dyDescent="0.3">
      <c r="A137" s="4" t="s">
        <v>75</v>
      </c>
      <c r="B137" t="s">
        <v>303</v>
      </c>
      <c r="C137">
        <v>5</v>
      </c>
      <c r="D137" s="47">
        <v>8000010090025</v>
      </c>
      <c r="E137" s="10" t="s">
        <v>166</v>
      </c>
      <c r="F137">
        <v>60990</v>
      </c>
      <c r="G137">
        <v>1</v>
      </c>
      <c r="I137">
        <v>60990</v>
      </c>
      <c r="J137" s="12" t="s">
        <v>85</v>
      </c>
      <c r="K137" s="12"/>
      <c r="L137" s="4">
        <f t="shared" si="25"/>
        <v>10978.199999999999</v>
      </c>
      <c r="M137" s="4">
        <f t="shared" si="26"/>
        <v>65126.2</v>
      </c>
      <c r="N137" s="4">
        <f t="shared" si="27"/>
        <v>51252.100840336134</v>
      </c>
      <c r="O137" s="4"/>
      <c r="P137" s="4">
        <f t="shared" si="24"/>
        <v>51252.100840336134</v>
      </c>
      <c r="Q137" s="4">
        <f t="shared" si="28"/>
        <v>40273.900840336137</v>
      </c>
      <c r="R137" s="4">
        <f t="shared" si="29"/>
        <v>40273.900840336137</v>
      </c>
      <c r="S137">
        <v>32574</v>
      </c>
      <c r="T137">
        <v>32574</v>
      </c>
      <c r="U137" s="1">
        <f t="shared" si="31"/>
        <v>7699.9008403361368</v>
      </c>
      <c r="V137" s="1">
        <f t="shared" si="33"/>
        <v>23.638180267502111</v>
      </c>
      <c r="W137" s="13">
        <f t="shared" si="32"/>
        <v>11322.468716930609</v>
      </c>
      <c r="X137" s="2">
        <f t="shared" si="34"/>
        <v>-3622.5678765944722</v>
      </c>
      <c r="Y137" s="3">
        <f t="shared" si="35"/>
        <v>-11.121040942452485</v>
      </c>
      <c r="Z137">
        <v>27241013</v>
      </c>
      <c r="AA137" s="25">
        <v>5057149</v>
      </c>
      <c r="AB137" s="4"/>
    </row>
    <row r="138" spans="1:28" x14ac:dyDescent="0.3">
      <c r="A138" s="4" t="s">
        <v>75</v>
      </c>
      <c r="B138" t="s">
        <v>304</v>
      </c>
      <c r="C138">
        <v>5</v>
      </c>
      <c r="D138" s="47" t="s">
        <v>305</v>
      </c>
      <c r="E138" s="10" t="s">
        <v>306</v>
      </c>
      <c r="F138">
        <v>21410</v>
      </c>
      <c r="G138">
        <v>1</v>
      </c>
      <c r="I138">
        <v>21410</v>
      </c>
      <c r="J138" s="12" t="s">
        <v>102</v>
      </c>
      <c r="K138" s="12"/>
      <c r="L138" s="4">
        <f t="shared" si="25"/>
        <v>3853.7999999999997</v>
      </c>
      <c r="M138" s="4">
        <f t="shared" si="26"/>
        <v>-4690</v>
      </c>
      <c r="N138" s="4">
        <f t="shared" si="27"/>
        <v>17991.596638655465</v>
      </c>
      <c r="O138" s="4"/>
      <c r="P138" s="4">
        <f t="shared" si="24"/>
        <v>17991.596638655465</v>
      </c>
      <c r="Q138" s="4">
        <f t="shared" si="28"/>
        <v>14137.796638655465</v>
      </c>
      <c r="R138" s="4">
        <f t="shared" si="29"/>
        <v>14137.796638655465</v>
      </c>
      <c r="S138">
        <v>9269</v>
      </c>
      <c r="T138">
        <v>9269</v>
      </c>
      <c r="U138" s="1">
        <f t="shared" si="31"/>
        <v>4868.7966386554654</v>
      </c>
      <c r="V138" s="1">
        <f t="shared" si="33"/>
        <v>52.527744510254237</v>
      </c>
      <c r="W138" s="13">
        <f t="shared" si="32"/>
        <v>3974.6524877764277</v>
      </c>
      <c r="X138" s="2">
        <f t="shared" si="34"/>
        <v>894.14415087903762</v>
      </c>
      <c r="Y138" s="3">
        <f t="shared" si="35"/>
        <v>9.6466085972492994</v>
      </c>
      <c r="Z138">
        <v>27241013</v>
      </c>
      <c r="AA138" s="25">
        <v>5057149</v>
      </c>
      <c r="AB138" s="4"/>
    </row>
    <row r="139" spans="1:28" x14ac:dyDescent="0.3">
      <c r="A139" s="4" t="s">
        <v>75</v>
      </c>
      <c r="B139" t="s">
        <v>307</v>
      </c>
      <c r="C139">
        <v>4</v>
      </c>
      <c r="D139" s="47" t="s">
        <v>308</v>
      </c>
      <c r="E139" s="10" t="s">
        <v>309</v>
      </c>
      <c r="F139">
        <v>145000</v>
      </c>
      <c r="G139">
        <v>1</v>
      </c>
      <c r="I139">
        <v>145000</v>
      </c>
      <c r="J139" s="12" t="s">
        <v>310</v>
      </c>
      <c r="K139" s="12"/>
      <c r="L139" s="4">
        <f t="shared" si="25"/>
        <v>26100</v>
      </c>
      <c r="M139" s="4">
        <f t="shared" si="26"/>
        <v>129395</v>
      </c>
      <c r="N139" s="4">
        <f t="shared" si="27"/>
        <v>121848.73949579832</v>
      </c>
      <c r="O139" s="4"/>
      <c r="P139" s="4">
        <f t="shared" si="24"/>
        <v>121848.73949579832</v>
      </c>
      <c r="Q139" s="4">
        <f t="shared" si="28"/>
        <v>95748.73949579832</v>
      </c>
      <c r="R139" s="4">
        <f t="shared" si="29"/>
        <v>95748.73949579832</v>
      </c>
      <c r="S139">
        <v>50000</v>
      </c>
      <c r="T139">
        <v>50000</v>
      </c>
      <c r="U139" s="1">
        <f t="shared" si="31"/>
        <v>45748.73949579832</v>
      </c>
      <c r="V139" s="1">
        <f t="shared" si="33"/>
        <v>91.497478991596637</v>
      </c>
      <c r="W139" s="13">
        <f t="shared" si="32"/>
        <v>26918.477848088838</v>
      </c>
      <c r="X139" s="2">
        <f t="shared" si="34"/>
        <v>18830.261647709482</v>
      </c>
      <c r="Y139" s="3">
        <f t="shared" si="35"/>
        <v>37.660523295418962</v>
      </c>
      <c r="Z139">
        <v>27241013</v>
      </c>
      <c r="AA139" s="25">
        <v>5057149</v>
      </c>
      <c r="AB139" s="4"/>
    </row>
    <row r="140" spans="1:28" x14ac:dyDescent="0.3">
      <c r="A140" s="4" t="s">
        <v>75</v>
      </c>
      <c r="B140" t="s">
        <v>307</v>
      </c>
      <c r="C140">
        <v>4</v>
      </c>
      <c r="D140" s="47" t="s">
        <v>308</v>
      </c>
      <c r="E140" s="10" t="s">
        <v>309</v>
      </c>
      <c r="F140">
        <v>145000</v>
      </c>
      <c r="G140">
        <v>1</v>
      </c>
      <c r="I140">
        <v>145000</v>
      </c>
      <c r="J140" s="12" t="s">
        <v>310</v>
      </c>
      <c r="K140" s="12"/>
      <c r="L140" s="4">
        <f t="shared" si="25"/>
        <v>26100</v>
      </c>
      <c r="M140" s="4">
        <f t="shared" si="26"/>
        <v>144516.79999999999</v>
      </c>
      <c r="N140" s="4">
        <f t="shared" si="27"/>
        <v>121848.73949579832</v>
      </c>
      <c r="O140" s="4"/>
      <c r="P140" s="4">
        <f t="shared" si="24"/>
        <v>121848.73949579832</v>
      </c>
      <c r="Q140" s="4">
        <f t="shared" si="28"/>
        <v>95748.73949579832</v>
      </c>
      <c r="R140" s="4">
        <f t="shared" si="29"/>
        <v>95748.73949579832</v>
      </c>
      <c r="S140">
        <v>50000</v>
      </c>
      <c r="T140">
        <v>50000</v>
      </c>
      <c r="U140" s="1">
        <f t="shared" si="31"/>
        <v>45748.73949579832</v>
      </c>
      <c r="V140" s="1">
        <f t="shared" si="33"/>
        <v>91.497478991596637</v>
      </c>
      <c r="W140" s="13">
        <f t="shared" si="32"/>
        <v>26918.477848088838</v>
      </c>
      <c r="X140" s="2">
        <f t="shared" si="34"/>
        <v>18830.261647709482</v>
      </c>
      <c r="Y140" s="3">
        <f t="shared" si="35"/>
        <v>37.660523295418962</v>
      </c>
      <c r="Z140">
        <v>27241013</v>
      </c>
      <c r="AA140" s="25">
        <v>5057149</v>
      </c>
      <c r="AB140" s="4"/>
    </row>
    <row r="141" spans="1:28" x14ac:dyDescent="0.3">
      <c r="A141" s="4" t="s">
        <v>75</v>
      </c>
      <c r="B141" t="s">
        <v>311</v>
      </c>
      <c r="C141">
        <v>4</v>
      </c>
      <c r="D141" s="47" t="s">
        <v>165</v>
      </c>
      <c r="E141" s="10" t="s">
        <v>166</v>
      </c>
      <c r="F141">
        <v>60990</v>
      </c>
      <c r="G141">
        <v>1</v>
      </c>
      <c r="I141">
        <v>60990</v>
      </c>
      <c r="J141" s="12" t="s">
        <v>85</v>
      </c>
      <c r="K141" s="12"/>
      <c r="L141" s="4">
        <f t="shared" si="25"/>
        <v>10978.199999999999</v>
      </c>
      <c r="M141" s="4">
        <f t="shared" si="26"/>
        <v>44098.78</v>
      </c>
      <c r="N141" s="4">
        <f t="shared" si="27"/>
        <v>51252.100840336134</v>
      </c>
      <c r="O141" s="4"/>
      <c r="P141" s="4">
        <f t="shared" si="24"/>
        <v>51252.100840336134</v>
      </c>
      <c r="Q141" s="4">
        <f t="shared" si="28"/>
        <v>40273.900840336137</v>
      </c>
      <c r="R141" s="4">
        <f t="shared" si="29"/>
        <v>40273.900840336137</v>
      </c>
      <c r="S141">
        <v>32574</v>
      </c>
      <c r="T141">
        <v>32574</v>
      </c>
      <c r="U141" s="1">
        <f t="shared" si="31"/>
        <v>7699.9008403361368</v>
      </c>
      <c r="V141" s="1">
        <f t="shared" si="33"/>
        <v>23.638180267502111</v>
      </c>
      <c r="W141" s="13">
        <f t="shared" si="32"/>
        <v>11322.468716930609</v>
      </c>
      <c r="X141" s="2">
        <f t="shared" si="34"/>
        <v>-3622.5678765944722</v>
      </c>
      <c r="Y141" s="3">
        <f t="shared" si="35"/>
        <v>-11.121040942452485</v>
      </c>
      <c r="Z141">
        <v>27241013</v>
      </c>
      <c r="AA141" s="25">
        <v>5057149</v>
      </c>
      <c r="AB141" s="4"/>
    </row>
    <row r="142" spans="1:28" x14ac:dyDescent="0.3">
      <c r="A142" s="4" t="s">
        <v>75</v>
      </c>
      <c r="B142" t="s">
        <v>312</v>
      </c>
      <c r="C142">
        <v>1</v>
      </c>
      <c r="D142" s="47">
        <v>8000010070012</v>
      </c>
      <c r="E142" s="10" t="s">
        <v>254</v>
      </c>
      <c r="F142">
        <v>138229</v>
      </c>
      <c r="G142">
        <v>1</v>
      </c>
      <c r="I142">
        <v>138229</v>
      </c>
      <c r="J142" s="12" t="s">
        <v>313</v>
      </c>
      <c r="K142" s="12"/>
      <c r="L142" s="4">
        <f t="shared" si="25"/>
        <v>24881.219999999998</v>
      </c>
      <c r="M142" s="4">
        <f t="shared" si="26"/>
        <v>133119</v>
      </c>
      <c r="N142" s="4">
        <f t="shared" si="27"/>
        <v>116158.82352941178</v>
      </c>
      <c r="O142" s="4"/>
      <c r="P142" s="4">
        <f t="shared" si="24"/>
        <v>116158.82352941178</v>
      </c>
      <c r="Q142" s="4">
        <f t="shared" si="28"/>
        <v>91277.603529411776</v>
      </c>
      <c r="R142" s="4">
        <f t="shared" si="29"/>
        <v>91277.603529411776</v>
      </c>
      <c r="S142">
        <v>74400</v>
      </c>
      <c r="T142">
        <v>74400</v>
      </c>
      <c r="U142" s="1">
        <f t="shared" si="31"/>
        <v>16877.603529411776</v>
      </c>
      <c r="V142" s="1">
        <f t="shared" si="33"/>
        <v>22.68495098039217</v>
      </c>
      <c r="W142" s="13">
        <f t="shared" si="32"/>
        <v>25661.477754920495</v>
      </c>
      <c r="X142" s="2">
        <f t="shared" si="34"/>
        <v>-8783.87422550872</v>
      </c>
      <c r="Y142" s="3">
        <f t="shared" si="35"/>
        <v>-11.806282561167635</v>
      </c>
      <c r="Z142">
        <v>27241013</v>
      </c>
      <c r="AA142" s="25">
        <v>5057149</v>
      </c>
      <c r="AB142" s="4"/>
    </row>
    <row r="143" spans="1:28" x14ac:dyDescent="0.3">
      <c r="A143" t="s">
        <v>314</v>
      </c>
      <c r="B143" s="14">
        <v>45896.602152777778</v>
      </c>
      <c r="C143">
        <v>27</v>
      </c>
      <c r="D143" s="47" t="s">
        <v>315</v>
      </c>
      <c r="E143" t="s">
        <v>316</v>
      </c>
      <c r="F143">
        <v>45000</v>
      </c>
      <c r="G143">
        <v>1</v>
      </c>
      <c r="I143">
        <v>45000</v>
      </c>
      <c r="L143" s="1">
        <f>(F143*0.18)</f>
        <v>8100</v>
      </c>
      <c r="M143" s="1">
        <f>(I143+J143-L143)</f>
        <v>36900</v>
      </c>
      <c r="N143" s="1">
        <f t="shared" ref="N143:N174" si="36">(F143/1.19)</f>
        <v>37815.126050420171</v>
      </c>
      <c r="O143" s="1"/>
      <c r="P143" s="1">
        <f t="shared" si="24"/>
        <v>37815.126050420171</v>
      </c>
      <c r="Q143" s="1">
        <f>(P143-L143)</f>
        <v>29715.126050420171</v>
      </c>
      <c r="R143" s="1">
        <f>(N143-L143)</f>
        <v>29715.126050420171</v>
      </c>
      <c r="S143">
        <v>23966</v>
      </c>
      <c r="T143">
        <f t="shared" ref="T143:T174" si="37">(S143*G143)</f>
        <v>23966</v>
      </c>
      <c r="U143" s="1">
        <f t="shared" si="31"/>
        <v>5749.1260504201709</v>
      </c>
      <c r="V143" s="1">
        <f t="shared" si="33"/>
        <v>23.988675834182473</v>
      </c>
      <c r="W143" s="1">
        <f t="shared" ref="W143:W174" si="38">(AA143/Z143)*F143</f>
        <v>8354.0103666482592</v>
      </c>
      <c r="X143" s="2">
        <f t="shared" si="34"/>
        <v>-2604.8843162280882</v>
      </c>
      <c r="Y143" s="3">
        <f t="shared" si="35"/>
        <v>-10.869082517850655</v>
      </c>
      <c r="Z143">
        <v>27241013</v>
      </c>
      <c r="AA143" s="25">
        <v>5057149</v>
      </c>
      <c r="AB143" s="15"/>
    </row>
    <row r="144" spans="1:28" x14ac:dyDescent="0.3">
      <c r="A144" t="s">
        <v>314</v>
      </c>
      <c r="B144" s="14">
        <v>45896.626736111109</v>
      </c>
      <c r="C144">
        <v>27</v>
      </c>
      <c r="D144" s="47" t="s">
        <v>317</v>
      </c>
      <c r="E144" t="s">
        <v>318</v>
      </c>
      <c r="F144">
        <v>29990</v>
      </c>
      <c r="G144">
        <v>1</v>
      </c>
      <c r="I144">
        <v>29990</v>
      </c>
      <c r="L144" s="1">
        <f t="shared" ref="L144:L174" si="39">(F144*0.18)</f>
        <v>5398.2</v>
      </c>
      <c r="M144" s="1">
        <f t="shared" ref="M144:M174" si="40">(I144+J144-L144)</f>
        <v>24591.8</v>
      </c>
      <c r="N144" s="1">
        <f t="shared" si="36"/>
        <v>25201.680672268907</v>
      </c>
      <c r="O144" s="1"/>
      <c r="P144" s="1">
        <f t="shared" si="24"/>
        <v>25201.680672268907</v>
      </c>
      <c r="Q144" s="1">
        <f t="shared" ref="Q144:Q174" si="41">(P144-L144)</f>
        <v>19803.480672268906</v>
      </c>
      <c r="R144" s="1">
        <f t="shared" ref="R144:R174" si="42">(N144-L144)</f>
        <v>19803.480672268906</v>
      </c>
      <c r="S144" s="1">
        <f>(0.65*R144)</f>
        <v>12872.26243697479</v>
      </c>
      <c r="T144" s="1">
        <f t="shared" si="37"/>
        <v>12872.26243697479</v>
      </c>
      <c r="U144" s="1">
        <f t="shared" si="31"/>
        <v>6931.2182352941163</v>
      </c>
      <c r="V144" s="1">
        <f t="shared" si="33"/>
        <v>53.846153846153832</v>
      </c>
      <c r="W144" s="1">
        <f t="shared" si="38"/>
        <v>5567.483797684029</v>
      </c>
      <c r="X144" s="2">
        <f t="shared" si="34"/>
        <v>1363.7344376100873</v>
      </c>
      <c r="Y144" s="3">
        <f t="shared" si="35"/>
        <v>10.594364776877475</v>
      </c>
      <c r="Z144">
        <v>27241013</v>
      </c>
      <c r="AA144" s="25">
        <v>5057149</v>
      </c>
      <c r="AB144" s="15">
        <v>1</v>
      </c>
    </row>
    <row r="145" spans="1:28" x14ac:dyDescent="0.3">
      <c r="A145" t="s">
        <v>314</v>
      </c>
      <c r="B145" s="14">
        <v>45895.27957175926</v>
      </c>
      <c r="C145">
        <v>26</v>
      </c>
      <c r="D145" s="47" t="s">
        <v>116</v>
      </c>
      <c r="E145" t="s">
        <v>319</v>
      </c>
      <c r="F145">
        <v>71000</v>
      </c>
      <c r="G145">
        <v>1</v>
      </c>
      <c r="I145">
        <v>71000</v>
      </c>
      <c r="L145" s="1">
        <f t="shared" si="39"/>
        <v>12780</v>
      </c>
      <c r="M145" s="1">
        <f t="shared" si="40"/>
        <v>58220</v>
      </c>
      <c r="N145" s="1">
        <f t="shared" si="36"/>
        <v>59663.865546218491</v>
      </c>
      <c r="O145" s="1"/>
      <c r="P145" s="1">
        <f t="shared" si="24"/>
        <v>59663.865546218491</v>
      </c>
      <c r="Q145" s="1">
        <f t="shared" si="41"/>
        <v>46883.865546218491</v>
      </c>
      <c r="R145" s="1">
        <f t="shared" si="42"/>
        <v>46883.865546218491</v>
      </c>
      <c r="S145">
        <v>40435</v>
      </c>
      <c r="T145">
        <f t="shared" si="37"/>
        <v>40435</v>
      </c>
      <c r="U145" s="1">
        <f t="shared" si="31"/>
        <v>6448.8655462184906</v>
      </c>
      <c r="V145" s="1">
        <f t="shared" si="33"/>
        <v>15.94872151902681</v>
      </c>
      <c r="W145" s="1">
        <f t="shared" si="38"/>
        <v>13180.771911822811</v>
      </c>
      <c r="X145" s="2">
        <f t="shared" si="34"/>
        <v>-6731.9063656043199</v>
      </c>
      <c r="Y145" s="3">
        <f t="shared" si="35"/>
        <v>-16.648711179929069</v>
      </c>
      <c r="Z145">
        <v>27241013</v>
      </c>
      <c r="AA145" s="25">
        <v>5057149</v>
      </c>
      <c r="AB145" s="15"/>
    </row>
    <row r="146" spans="1:28" x14ac:dyDescent="0.3">
      <c r="A146" t="s">
        <v>314</v>
      </c>
      <c r="B146" s="14">
        <v>45895.27957175926</v>
      </c>
      <c r="C146">
        <v>26</v>
      </c>
      <c r="D146" s="47" t="s">
        <v>320</v>
      </c>
      <c r="E146" t="s">
        <v>321</v>
      </c>
      <c r="F146">
        <v>71000</v>
      </c>
      <c r="G146">
        <v>1</v>
      </c>
      <c r="I146">
        <v>71000</v>
      </c>
      <c r="L146" s="1">
        <f t="shared" si="39"/>
        <v>12780</v>
      </c>
      <c r="M146" s="1">
        <f t="shared" si="40"/>
        <v>58220</v>
      </c>
      <c r="N146" s="1">
        <f t="shared" si="36"/>
        <v>59663.865546218491</v>
      </c>
      <c r="O146" s="1"/>
      <c r="P146" s="1">
        <f t="shared" si="24"/>
        <v>59663.865546218491</v>
      </c>
      <c r="Q146" s="1">
        <f t="shared" si="41"/>
        <v>46883.865546218491</v>
      </c>
      <c r="R146" s="1">
        <f t="shared" si="42"/>
        <v>46883.865546218491</v>
      </c>
      <c r="S146">
        <v>40435</v>
      </c>
      <c r="T146">
        <f t="shared" si="37"/>
        <v>40435</v>
      </c>
      <c r="U146" s="1">
        <f t="shared" si="31"/>
        <v>6448.8655462184906</v>
      </c>
      <c r="V146" s="1">
        <f t="shared" si="33"/>
        <v>15.94872151902681</v>
      </c>
      <c r="W146" s="1">
        <f t="shared" si="38"/>
        <v>13180.771911822811</v>
      </c>
      <c r="X146" s="2">
        <f t="shared" si="34"/>
        <v>-6731.9063656043199</v>
      </c>
      <c r="Y146" s="3">
        <f t="shared" si="35"/>
        <v>-16.648711179929069</v>
      </c>
      <c r="Z146">
        <v>27241013</v>
      </c>
      <c r="AA146" s="25">
        <v>5057149</v>
      </c>
      <c r="AB146" s="15"/>
    </row>
    <row r="147" spans="1:28" x14ac:dyDescent="0.3">
      <c r="A147" t="s">
        <v>314</v>
      </c>
      <c r="B147" s="14">
        <v>45895.27957175926</v>
      </c>
      <c r="C147">
        <v>26</v>
      </c>
      <c r="D147" s="47" t="s">
        <v>320</v>
      </c>
      <c r="E147" t="s">
        <v>321</v>
      </c>
      <c r="F147">
        <v>71000</v>
      </c>
      <c r="G147">
        <v>1</v>
      </c>
      <c r="I147">
        <v>71000</v>
      </c>
      <c r="L147" s="1">
        <f t="shared" si="39"/>
        <v>12780</v>
      </c>
      <c r="M147" s="1">
        <f t="shared" si="40"/>
        <v>58220</v>
      </c>
      <c r="N147" s="1">
        <f t="shared" si="36"/>
        <v>59663.865546218491</v>
      </c>
      <c r="O147" s="1"/>
      <c r="P147" s="1">
        <f t="shared" si="24"/>
        <v>59663.865546218491</v>
      </c>
      <c r="Q147" s="1">
        <f t="shared" si="41"/>
        <v>46883.865546218491</v>
      </c>
      <c r="R147" s="1">
        <f t="shared" si="42"/>
        <v>46883.865546218491</v>
      </c>
      <c r="S147">
        <v>40435</v>
      </c>
      <c r="T147">
        <f t="shared" si="37"/>
        <v>40435</v>
      </c>
      <c r="U147" s="1">
        <f t="shared" si="31"/>
        <v>6448.8655462184906</v>
      </c>
      <c r="V147" s="1">
        <f t="shared" si="33"/>
        <v>15.94872151902681</v>
      </c>
      <c r="W147" s="1">
        <f t="shared" si="38"/>
        <v>13180.771911822811</v>
      </c>
      <c r="X147" s="2">
        <f t="shared" si="34"/>
        <v>-6731.9063656043199</v>
      </c>
      <c r="Y147" s="3">
        <f t="shared" si="35"/>
        <v>-16.648711179929069</v>
      </c>
      <c r="Z147">
        <v>27241013</v>
      </c>
      <c r="AA147" s="25">
        <v>5057149</v>
      </c>
      <c r="AB147" s="15"/>
    </row>
    <row r="148" spans="1:28" x14ac:dyDescent="0.3">
      <c r="A148" t="s">
        <v>314</v>
      </c>
      <c r="B148" s="14">
        <v>45895.27957175926</v>
      </c>
      <c r="C148">
        <v>26</v>
      </c>
      <c r="D148" s="47" t="s">
        <v>320</v>
      </c>
      <c r="E148" t="s">
        <v>321</v>
      </c>
      <c r="F148">
        <v>71000</v>
      </c>
      <c r="G148">
        <v>1</v>
      </c>
      <c r="I148">
        <v>71000</v>
      </c>
      <c r="L148" s="1">
        <f t="shared" si="39"/>
        <v>12780</v>
      </c>
      <c r="M148" s="1">
        <f t="shared" si="40"/>
        <v>58220</v>
      </c>
      <c r="N148" s="1">
        <f t="shared" si="36"/>
        <v>59663.865546218491</v>
      </c>
      <c r="O148" s="1"/>
      <c r="P148" s="1">
        <f t="shared" si="24"/>
        <v>59663.865546218491</v>
      </c>
      <c r="Q148" s="1">
        <f t="shared" si="41"/>
        <v>46883.865546218491</v>
      </c>
      <c r="R148" s="1">
        <f t="shared" si="42"/>
        <v>46883.865546218491</v>
      </c>
      <c r="S148">
        <v>40435</v>
      </c>
      <c r="T148">
        <f t="shared" si="37"/>
        <v>40435</v>
      </c>
      <c r="U148" s="1">
        <f t="shared" si="31"/>
        <v>6448.8655462184906</v>
      </c>
      <c r="V148" s="1">
        <f t="shared" si="33"/>
        <v>15.94872151902681</v>
      </c>
      <c r="W148" s="1">
        <f t="shared" si="38"/>
        <v>13180.771911822811</v>
      </c>
      <c r="X148" s="2">
        <f t="shared" si="34"/>
        <v>-6731.9063656043199</v>
      </c>
      <c r="Y148" s="3">
        <f t="shared" si="35"/>
        <v>-16.648711179929069</v>
      </c>
      <c r="Z148">
        <v>27241013</v>
      </c>
      <c r="AA148" s="25">
        <v>5057149</v>
      </c>
      <c r="AB148" s="15"/>
    </row>
    <row r="149" spans="1:28" x14ac:dyDescent="0.3">
      <c r="A149" t="s">
        <v>314</v>
      </c>
      <c r="B149" s="14">
        <v>45895.27957175926</v>
      </c>
      <c r="C149">
        <v>26</v>
      </c>
      <c r="D149" s="47" t="s">
        <v>116</v>
      </c>
      <c r="E149" t="s">
        <v>319</v>
      </c>
      <c r="F149">
        <v>71000</v>
      </c>
      <c r="G149">
        <v>1</v>
      </c>
      <c r="I149">
        <v>71000</v>
      </c>
      <c r="L149" s="1">
        <f t="shared" si="39"/>
        <v>12780</v>
      </c>
      <c r="M149" s="1">
        <f t="shared" si="40"/>
        <v>58220</v>
      </c>
      <c r="N149" s="1">
        <f t="shared" si="36"/>
        <v>59663.865546218491</v>
      </c>
      <c r="O149" s="1"/>
      <c r="P149" s="1">
        <f t="shared" si="24"/>
        <v>59663.865546218491</v>
      </c>
      <c r="Q149" s="1">
        <f t="shared" si="41"/>
        <v>46883.865546218491</v>
      </c>
      <c r="R149" s="1">
        <f t="shared" si="42"/>
        <v>46883.865546218491</v>
      </c>
      <c r="S149">
        <v>40435</v>
      </c>
      <c r="T149">
        <f t="shared" si="37"/>
        <v>40435</v>
      </c>
      <c r="U149" s="1">
        <f t="shared" si="31"/>
        <v>6448.8655462184906</v>
      </c>
      <c r="V149" s="1">
        <f t="shared" si="33"/>
        <v>15.94872151902681</v>
      </c>
      <c r="W149" s="1">
        <f t="shared" si="38"/>
        <v>13180.771911822811</v>
      </c>
      <c r="X149" s="2">
        <f t="shared" si="34"/>
        <v>-6731.9063656043199</v>
      </c>
      <c r="Y149" s="3">
        <f t="shared" si="35"/>
        <v>-16.648711179929069</v>
      </c>
      <c r="Z149">
        <v>27241013</v>
      </c>
      <c r="AA149" s="25">
        <v>5057149</v>
      </c>
      <c r="AB149" s="15"/>
    </row>
    <row r="150" spans="1:28" x14ac:dyDescent="0.3">
      <c r="A150" t="s">
        <v>314</v>
      </c>
      <c r="B150" s="14">
        <v>45895.27957175926</v>
      </c>
      <c r="C150">
        <v>26</v>
      </c>
      <c r="D150" s="47" t="s">
        <v>116</v>
      </c>
      <c r="E150" t="s">
        <v>319</v>
      </c>
      <c r="F150">
        <v>71000</v>
      </c>
      <c r="G150">
        <v>1</v>
      </c>
      <c r="I150">
        <v>71000</v>
      </c>
      <c r="L150" s="1">
        <f t="shared" si="39"/>
        <v>12780</v>
      </c>
      <c r="M150" s="1">
        <f t="shared" si="40"/>
        <v>58220</v>
      </c>
      <c r="N150" s="1">
        <f t="shared" si="36"/>
        <v>59663.865546218491</v>
      </c>
      <c r="O150" s="1"/>
      <c r="P150" s="1">
        <f t="shared" si="24"/>
        <v>59663.865546218491</v>
      </c>
      <c r="Q150" s="1">
        <f t="shared" si="41"/>
        <v>46883.865546218491</v>
      </c>
      <c r="R150" s="1">
        <f t="shared" si="42"/>
        <v>46883.865546218491</v>
      </c>
      <c r="S150">
        <v>40435</v>
      </c>
      <c r="T150">
        <f t="shared" si="37"/>
        <v>40435</v>
      </c>
      <c r="U150" s="1">
        <f t="shared" si="31"/>
        <v>6448.8655462184906</v>
      </c>
      <c r="V150" s="1">
        <f t="shared" si="33"/>
        <v>15.94872151902681</v>
      </c>
      <c r="W150" s="1">
        <f t="shared" si="38"/>
        <v>13180.771911822811</v>
      </c>
      <c r="X150" s="2">
        <f t="shared" si="34"/>
        <v>-6731.9063656043199</v>
      </c>
      <c r="Y150" s="3">
        <f t="shared" si="35"/>
        <v>-16.648711179929069</v>
      </c>
      <c r="Z150">
        <v>27241013</v>
      </c>
      <c r="AA150" s="25">
        <v>5057149</v>
      </c>
      <c r="AB150" s="15"/>
    </row>
    <row r="151" spans="1:28" x14ac:dyDescent="0.3">
      <c r="A151" t="s">
        <v>314</v>
      </c>
      <c r="B151" s="14">
        <v>45895.27957175926</v>
      </c>
      <c r="C151">
        <v>26</v>
      </c>
      <c r="D151" s="47" t="s">
        <v>116</v>
      </c>
      <c r="E151" t="s">
        <v>319</v>
      </c>
      <c r="F151">
        <v>71000</v>
      </c>
      <c r="G151">
        <v>1</v>
      </c>
      <c r="I151">
        <v>71000</v>
      </c>
      <c r="L151" s="1">
        <f t="shared" si="39"/>
        <v>12780</v>
      </c>
      <c r="M151" s="1">
        <f t="shared" si="40"/>
        <v>58220</v>
      </c>
      <c r="N151" s="1">
        <f t="shared" si="36"/>
        <v>59663.865546218491</v>
      </c>
      <c r="O151" s="1"/>
      <c r="P151" s="1">
        <f t="shared" si="24"/>
        <v>59663.865546218491</v>
      </c>
      <c r="Q151" s="1">
        <f t="shared" si="41"/>
        <v>46883.865546218491</v>
      </c>
      <c r="R151" s="1">
        <f t="shared" si="42"/>
        <v>46883.865546218491</v>
      </c>
      <c r="S151">
        <v>40435</v>
      </c>
      <c r="T151">
        <f t="shared" si="37"/>
        <v>40435</v>
      </c>
      <c r="U151" s="1">
        <f t="shared" si="31"/>
        <v>6448.8655462184906</v>
      </c>
      <c r="V151" s="1">
        <f t="shared" si="33"/>
        <v>15.94872151902681</v>
      </c>
      <c r="W151" s="1">
        <f t="shared" si="38"/>
        <v>13180.771911822811</v>
      </c>
      <c r="X151" s="2">
        <f t="shared" si="34"/>
        <v>-6731.9063656043199</v>
      </c>
      <c r="Y151" s="3">
        <f t="shared" si="35"/>
        <v>-16.648711179929069</v>
      </c>
      <c r="Z151">
        <v>27241013</v>
      </c>
      <c r="AA151" s="25">
        <v>5057149</v>
      </c>
      <c r="AB151" s="15"/>
    </row>
    <row r="152" spans="1:28" x14ac:dyDescent="0.3">
      <c r="A152" t="s">
        <v>314</v>
      </c>
      <c r="B152" s="14">
        <v>45895.27957175926</v>
      </c>
      <c r="C152">
        <v>26</v>
      </c>
      <c r="D152" s="47" t="s">
        <v>320</v>
      </c>
      <c r="E152" t="s">
        <v>321</v>
      </c>
      <c r="F152">
        <v>71000</v>
      </c>
      <c r="G152">
        <v>1</v>
      </c>
      <c r="I152">
        <v>71000</v>
      </c>
      <c r="L152" s="1">
        <f t="shared" si="39"/>
        <v>12780</v>
      </c>
      <c r="M152" s="1">
        <f t="shared" si="40"/>
        <v>58220</v>
      </c>
      <c r="N152" s="1">
        <f t="shared" si="36"/>
        <v>59663.865546218491</v>
      </c>
      <c r="O152" s="1"/>
      <c r="P152" s="1">
        <f t="shared" si="24"/>
        <v>59663.865546218491</v>
      </c>
      <c r="Q152" s="1">
        <f t="shared" si="41"/>
        <v>46883.865546218491</v>
      </c>
      <c r="R152" s="1">
        <f t="shared" si="42"/>
        <v>46883.865546218491</v>
      </c>
      <c r="S152">
        <v>40435</v>
      </c>
      <c r="T152">
        <f t="shared" si="37"/>
        <v>40435</v>
      </c>
      <c r="U152" s="1">
        <f t="shared" si="31"/>
        <v>6448.8655462184906</v>
      </c>
      <c r="V152" s="1">
        <f t="shared" si="33"/>
        <v>15.94872151902681</v>
      </c>
      <c r="W152" s="1">
        <f t="shared" si="38"/>
        <v>13180.771911822811</v>
      </c>
      <c r="X152" s="2">
        <f t="shared" si="34"/>
        <v>-6731.9063656043199</v>
      </c>
      <c r="Y152" s="3">
        <f t="shared" si="35"/>
        <v>-16.648711179929069</v>
      </c>
      <c r="Z152">
        <v>27241013</v>
      </c>
      <c r="AA152" s="25">
        <v>5057149</v>
      </c>
      <c r="AB152" s="15"/>
    </row>
    <row r="153" spans="1:28" x14ac:dyDescent="0.3">
      <c r="A153" t="s">
        <v>314</v>
      </c>
      <c r="B153" s="14">
        <v>45895.27957175926</v>
      </c>
      <c r="C153">
        <v>26</v>
      </c>
      <c r="D153" s="47" t="s">
        <v>116</v>
      </c>
      <c r="E153" t="s">
        <v>319</v>
      </c>
      <c r="F153">
        <v>71000</v>
      </c>
      <c r="G153">
        <v>1</v>
      </c>
      <c r="I153">
        <v>71000</v>
      </c>
      <c r="L153" s="1">
        <f t="shared" si="39"/>
        <v>12780</v>
      </c>
      <c r="M153" s="1">
        <f t="shared" si="40"/>
        <v>58220</v>
      </c>
      <c r="N153" s="1">
        <f t="shared" si="36"/>
        <v>59663.865546218491</v>
      </c>
      <c r="O153" s="1"/>
      <c r="P153" s="1">
        <f t="shared" si="24"/>
        <v>59663.865546218491</v>
      </c>
      <c r="Q153" s="1">
        <f t="shared" si="41"/>
        <v>46883.865546218491</v>
      </c>
      <c r="R153" s="1">
        <f t="shared" si="42"/>
        <v>46883.865546218491</v>
      </c>
      <c r="S153">
        <v>40435</v>
      </c>
      <c r="T153">
        <f t="shared" si="37"/>
        <v>40435</v>
      </c>
      <c r="U153" s="1">
        <f t="shared" si="31"/>
        <v>6448.8655462184906</v>
      </c>
      <c r="V153" s="1">
        <f t="shared" si="33"/>
        <v>15.94872151902681</v>
      </c>
      <c r="W153" s="1">
        <f t="shared" si="38"/>
        <v>13180.771911822811</v>
      </c>
      <c r="X153" s="2">
        <f t="shared" si="34"/>
        <v>-6731.9063656043199</v>
      </c>
      <c r="Y153" s="3">
        <f t="shared" si="35"/>
        <v>-16.648711179929069</v>
      </c>
      <c r="Z153">
        <v>27241013</v>
      </c>
      <c r="AA153" s="25">
        <v>5057149</v>
      </c>
      <c r="AB153" s="15"/>
    </row>
    <row r="154" spans="1:28" x14ac:dyDescent="0.3">
      <c r="A154" t="s">
        <v>314</v>
      </c>
      <c r="B154" s="14">
        <v>45895.27957175926</v>
      </c>
      <c r="C154">
        <v>26</v>
      </c>
      <c r="D154" s="47" t="s">
        <v>320</v>
      </c>
      <c r="E154" t="s">
        <v>321</v>
      </c>
      <c r="F154">
        <v>71000</v>
      </c>
      <c r="G154">
        <v>1</v>
      </c>
      <c r="I154">
        <v>71000</v>
      </c>
      <c r="L154" s="1">
        <f t="shared" si="39"/>
        <v>12780</v>
      </c>
      <c r="M154" s="1">
        <f t="shared" si="40"/>
        <v>58220</v>
      </c>
      <c r="N154" s="1">
        <f t="shared" si="36"/>
        <v>59663.865546218491</v>
      </c>
      <c r="O154" s="1"/>
      <c r="P154" s="1">
        <f t="shared" si="24"/>
        <v>59663.865546218491</v>
      </c>
      <c r="Q154" s="1">
        <f t="shared" si="41"/>
        <v>46883.865546218491</v>
      </c>
      <c r="R154" s="1">
        <f t="shared" si="42"/>
        <v>46883.865546218491</v>
      </c>
      <c r="S154">
        <v>40435</v>
      </c>
      <c r="T154">
        <f t="shared" si="37"/>
        <v>40435</v>
      </c>
      <c r="U154" s="1">
        <f t="shared" si="31"/>
        <v>6448.8655462184906</v>
      </c>
      <c r="V154" s="1">
        <f t="shared" si="33"/>
        <v>15.94872151902681</v>
      </c>
      <c r="W154" s="1">
        <f t="shared" si="38"/>
        <v>13180.771911822811</v>
      </c>
      <c r="X154" s="2">
        <f t="shared" si="34"/>
        <v>-6731.9063656043199</v>
      </c>
      <c r="Y154" s="3">
        <f t="shared" si="35"/>
        <v>-16.648711179929069</v>
      </c>
      <c r="Z154">
        <v>27241013</v>
      </c>
      <c r="AA154" s="25">
        <v>5057149</v>
      </c>
      <c r="AB154" s="15"/>
    </row>
    <row r="155" spans="1:28" x14ac:dyDescent="0.3">
      <c r="A155" t="s">
        <v>314</v>
      </c>
      <c r="B155" s="14">
        <v>45895.27957175926</v>
      </c>
      <c r="C155">
        <v>26</v>
      </c>
      <c r="D155" s="47" t="s">
        <v>116</v>
      </c>
      <c r="E155" t="s">
        <v>319</v>
      </c>
      <c r="F155">
        <v>71000</v>
      </c>
      <c r="G155">
        <v>1</v>
      </c>
      <c r="I155">
        <v>71000</v>
      </c>
      <c r="L155" s="1">
        <f t="shared" si="39"/>
        <v>12780</v>
      </c>
      <c r="M155" s="1">
        <f t="shared" si="40"/>
        <v>58220</v>
      </c>
      <c r="N155" s="1">
        <f t="shared" si="36"/>
        <v>59663.865546218491</v>
      </c>
      <c r="O155" s="1"/>
      <c r="P155" s="1">
        <f t="shared" si="24"/>
        <v>59663.865546218491</v>
      </c>
      <c r="Q155" s="1">
        <f t="shared" si="41"/>
        <v>46883.865546218491</v>
      </c>
      <c r="R155" s="1">
        <f t="shared" si="42"/>
        <v>46883.865546218491</v>
      </c>
      <c r="S155">
        <v>40435</v>
      </c>
      <c r="T155">
        <f t="shared" si="37"/>
        <v>40435</v>
      </c>
      <c r="U155" s="1">
        <f t="shared" si="31"/>
        <v>6448.8655462184906</v>
      </c>
      <c r="V155" s="1">
        <f t="shared" si="33"/>
        <v>15.94872151902681</v>
      </c>
      <c r="W155" s="1">
        <f t="shared" si="38"/>
        <v>13180.771911822811</v>
      </c>
      <c r="X155" s="2">
        <f t="shared" si="34"/>
        <v>-6731.9063656043199</v>
      </c>
      <c r="Y155" s="3">
        <f t="shared" si="35"/>
        <v>-16.648711179929069</v>
      </c>
      <c r="Z155">
        <v>27241013</v>
      </c>
      <c r="AA155" s="25">
        <v>5057149</v>
      </c>
      <c r="AB155" s="15"/>
    </row>
    <row r="156" spans="1:28" x14ac:dyDescent="0.3">
      <c r="A156" t="s">
        <v>314</v>
      </c>
      <c r="B156" s="14">
        <v>45895.27957175926</v>
      </c>
      <c r="C156">
        <v>26</v>
      </c>
      <c r="D156" s="47" t="s">
        <v>320</v>
      </c>
      <c r="E156" t="s">
        <v>321</v>
      </c>
      <c r="F156">
        <v>71000</v>
      </c>
      <c r="G156">
        <v>1</v>
      </c>
      <c r="I156">
        <v>71000</v>
      </c>
      <c r="L156" s="1">
        <f t="shared" si="39"/>
        <v>12780</v>
      </c>
      <c r="M156" s="1">
        <f t="shared" si="40"/>
        <v>58220</v>
      </c>
      <c r="N156" s="1">
        <f t="shared" si="36"/>
        <v>59663.865546218491</v>
      </c>
      <c r="O156" s="1"/>
      <c r="P156" s="1">
        <f t="shared" si="24"/>
        <v>59663.865546218491</v>
      </c>
      <c r="Q156" s="1">
        <f t="shared" si="41"/>
        <v>46883.865546218491</v>
      </c>
      <c r="R156" s="1">
        <f t="shared" si="42"/>
        <v>46883.865546218491</v>
      </c>
      <c r="S156">
        <v>40435</v>
      </c>
      <c r="T156">
        <f t="shared" si="37"/>
        <v>40435</v>
      </c>
      <c r="U156" s="1">
        <f t="shared" si="31"/>
        <v>6448.8655462184906</v>
      </c>
      <c r="V156" s="1">
        <f t="shared" si="33"/>
        <v>15.94872151902681</v>
      </c>
      <c r="W156" s="1">
        <f t="shared" si="38"/>
        <v>13180.771911822811</v>
      </c>
      <c r="X156" s="2">
        <f t="shared" si="34"/>
        <v>-6731.9063656043199</v>
      </c>
      <c r="Y156" s="3">
        <f t="shared" si="35"/>
        <v>-16.648711179929069</v>
      </c>
      <c r="Z156">
        <v>27241013</v>
      </c>
      <c r="AA156" s="25">
        <v>5057149</v>
      </c>
      <c r="AB156" s="15"/>
    </row>
    <row r="157" spans="1:28" x14ac:dyDescent="0.3">
      <c r="A157" t="s">
        <v>314</v>
      </c>
      <c r="B157" s="14">
        <v>45891.627465277779</v>
      </c>
      <c r="C157">
        <v>22</v>
      </c>
      <c r="D157" s="47">
        <v>2082004550659</v>
      </c>
      <c r="E157" t="s">
        <v>322</v>
      </c>
      <c r="F157">
        <v>78000</v>
      </c>
      <c r="G157">
        <v>1</v>
      </c>
      <c r="I157">
        <v>78000</v>
      </c>
      <c r="L157" s="1">
        <f t="shared" si="39"/>
        <v>14040</v>
      </c>
      <c r="M157" s="1">
        <f t="shared" si="40"/>
        <v>63960</v>
      </c>
      <c r="N157" s="1">
        <f t="shared" si="36"/>
        <v>65546.218487394959</v>
      </c>
      <c r="O157" s="1"/>
      <c r="P157" s="1">
        <f t="shared" si="24"/>
        <v>65546.218487394959</v>
      </c>
      <c r="Q157" s="1">
        <f t="shared" si="41"/>
        <v>51506.218487394959</v>
      </c>
      <c r="R157" s="1">
        <f t="shared" si="42"/>
        <v>51506.218487394959</v>
      </c>
      <c r="S157" s="1">
        <v>41900</v>
      </c>
      <c r="T157" s="1">
        <f t="shared" si="37"/>
        <v>41900</v>
      </c>
      <c r="U157" s="1">
        <f t="shared" si="31"/>
        <v>9606.2184873949591</v>
      </c>
      <c r="V157" s="1">
        <f t="shared" si="33"/>
        <v>22.926535769439045</v>
      </c>
      <c r="W157" s="1">
        <f t="shared" si="38"/>
        <v>14480.284635523651</v>
      </c>
      <c r="X157" s="2">
        <f t="shared" si="34"/>
        <v>-4874.0661481286916</v>
      </c>
      <c r="Y157" s="3">
        <f t="shared" si="35"/>
        <v>-11.632616105319073</v>
      </c>
      <c r="Z157">
        <v>27241013</v>
      </c>
      <c r="AA157" s="25">
        <v>5057149</v>
      </c>
      <c r="AB157" s="15"/>
    </row>
    <row r="158" spans="1:28" x14ac:dyDescent="0.3">
      <c r="A158" t="s">
        <v>314</v>
      </c>
      <c r="B158" s="14">
        <v>45892.846203703702</v>
      </c>
      <c r="C158">
        <v>23</v>
      </c>
      <c r="D158" s="47" t="s">
        <v>323</v>
      </c>
      <c r="E158" t="s">
        <v>324</v>
      </c>
      <c r="F158">
        <v>29990</v>
      </c>
      <c r="G158">
        <v>1</v>
      </c>
      <c r="I158">
        <v>29990</v>
      </c>
      <c r="L158" s="1">
        <f t="shared" si="39"/>
        <v>5398.2</v>
      </c>
      <c r="M158" s="1">
        <f t="shared" si="40"/>
        <v>24591.8</v>
      </c>
      <c r="N158" s="1">
        <f t="shared" si="36"/>
        <v>25201.680672268907</v>
      </c>
      <c r="O158" s="1"/>
      <c r="P158" s="1">
        <f t="shared" si="24"/>
        <v>25201.680672268907</v>
      </c>
      <c r="Q158" s="1">
        <f t="shared" si="41"/>
        <v>19803.480672268906</v>
      </c>
      <c r="R158" s="1">
        <f t="shared" si="42"/>
        <v>19803.480672268906</v>
      </c>
      <c r="S158" s="1">
        <v>12185</v>
      </c>
      <c r="T158" s="1">
        <f t="shared" si="37"/>
        <v>12185</v>
      </c>
      <c r="U158" s="1">
        <f t="shared" si="31"/>
        <v>7618.4806722689063</v>
      </c>
      <c r="V158" s="1">
        <f t="shared" si="33"/>
        <v>62.52343596445553</v>
      </c>
      <c r="W158" s="1">
        <f t="shared" si="38"/>
        <v>5567.483797684029</v>
      </c>
      <c r="X158" s="2">
        <f t="shared" si="34"/>
        <v>2050.9968745848773</v>
      </c>
      <c r="Y158" s="3">
        <f t="shared" si="35"/>
        <v>16.832145051989144</v>
      </c>
      <c r="Z158">
        <v>27241013</v>
      </c>
      <c r="AA158" s="25">
        <v>5057149</v>
      </c>
      <c r="AB158" s="15"/>
    </row>
    <row r="159" spans="1:28" x14ac:dyDescent="0.3">
      <c r="A159" t="s">
        <v>314</v>
      </c>
      <c r="B159" s="14">
        <v>45893.686469907407</v>
      </c>
      <c r="C159">
        <v>24</v>
      </c>
      <c r="D159" s="47">
        <v>8000008189310</v>
      </c>
      <c r="E159" t="s">
        <v>325</v>
      </c>
      <c r="F159">
        <v>22500</v>
      </c>
      <c r="G159">
        <v>1</v>
      </c>
      <c r="I159">
        <v>22500</v>
      </c>
      <c r="L159" s="1">
        <f t="shared" si="39"/>
        <v>4050</v>
      </c>
      <c r="M159" s="1">
        <f t="shared" si="40"/>
        <v>18450</v>
      </c>
      <c r="N159" s="1">
        <f t="shared" si="36"/>
        <v>18907.563025210085</v>
      </c>
      <c r="O159" s="1"/>
      <c r="P159" s="1">
        <f t="shared" ref="P159:P222" si="43">(N159*G159)</f>
        <v>18907.563025210085</v>
      </c>
      <c r="Q159" s="1">
        <f t="shared" si="41"/>
        <v>14857.563025210085</v>
      </c>
      <c r="R159" s="1">
        <f t="shared" si="42"/>
        <v>14857.563025210085</v>
      </c>
      <c r="S159" s="1">
        <v>10000</v>
      </c>
      <c r="T159" s="1">
        <f t="shared" si="37"/>
        <v>10000</v>
      </c>
      <c r="U159" s="1">
        <f t="shared" si="31"/>
        <v>4857.5630252100855</v>
      </c>
      <c r="V159" s="1">
        <f t="shared" si="33"/>
        <v>48.575630252100851</v>
      </c>
      <c r="W159" s="1">
        <f t="shared" si="38"/>
        <v>4177.0051833241296</v>
      </c>
      <c r="X159" s="2">
        <f t="shared" si="34"/>
        <v>680.5578418859559</v>
      </c>
      <c r="Y159" s="3">
        <f t="shared" si="35"/>
        <v>6.8055784188595592</v>
      </c>
      <c r="Z159">
        <v>27241013</v>
      </c>
      <c r="AA159" s="25">
        <v>5057149</v>
      </c>
      <c r="AB159" s="15"/>
    </row>
    <row r="160" spans="1:28" x14ac:dyDescent="0.3">
      <c r="A160" t="s">
        <v>314</v>
      </c>
      <c r="B160" s="14">
        <v>45893.686469907407</v>
      </c>
      <c r="C160">
        <v>24</v>
      </c>
      <c r="D160" s="47" t="s">
        <v>326</v>
      </c>
      <c r="E160" t="s">
        <v>327</v>
      </c>
      <c r="F160">
        <v>20400</v>
      </c>
      <c r="G160">
        <v>1</v>
      </c>
      <c r="I160">
        <v>20400</v>
      </c>
      <c r="L160" s="1">
        <f t="shared" si="39"/>
        <v>3672</v>
      </c>
      <c r="M160" s="1">
        <f t="shared" si="40"/>
        <v>16728</v>
      </c>
      <c r="N160" s="1">
        <f t="shared" si="36"/>
        <v>17142.857142857145</v>
      </c>
      <c r="O160" s="1"/>
      <c r="P160" s="1">
        <f t="shared" si="43"/>
        <v>17142.857142857145</v>
      </c>
      <c r="Q160" s="1">
        <f t="shared" si="41"/>
        <v>13470.857142857145</v>
      </c>
      <c r="R160" s="1">
        <f t="shared" si="42"/>
        <v>13470.857142857145</v>
      </c>
      <c r="S160">
        <v>10076</v>
      </c>
      <c r="T160">
        <f t="shared" si="37"/>
        <v>10076</v>
      </c>
      <c r="U160" s="1">
        <f t="shared" si="31"/>
        <v>3394.8571428571449</v>
      </c>
      <c r="V160" s="1">
        <f t="shared" si="33"/>
        <v>33.692508364997472</v>
      </c>
      <c r="W160" s="1">
        <f t="shared" si="38"/>
        <v>3787.1513662138777</v>
      </c>
      <c r="X160" s="2">
        <f t="shared" si="34"/>
        <v>-392.2942233567328</v>
      </c>
      <c r="Y160" s="3">
        <f t="shared" si="35"/>
        <v>-3.8933527526472091</v>
      </c>
      <c r="Z160">
        <v>27241013</v>
      </c>
      <c r="AA160" s="25">
        <v>5057149</v>
      </c>
      <c r="AB160" s="15"/>
    </row>
    <row r="161" spans="1:28" x14ac:dyDescent="0.3">
      <c r="A161" t="s">
        <v>314</v>
      </c>
      <c r="B161" s="14">
        <v>45893.686469907407</v>
      </c>
      <c r="C161">
        <v>24</v>
      </c>
      <c r="D161" s="47" t="s">
        <v>326</v>
      </c>
      <c r="E161" t="s">
        <v>327</v>
      </c>
      <c r="F161">
        <v>20400</v>
      </c>
      <c r="G161">
        <v>1</v>
      </c>
      <c r="I161">
        <v>20400</v>
      </c>
      <c r="L161" s="1">
        <f t="shared" si="39"/>
        <v>3672</v>
      </c>
      <c r="M161" s="1">
        <f t="shared" si="40"/>
        <v>16728</v>
      </c>
      <c r="N161" s="1">
        <f t="shared" si="36"/>
        <v>17142.857142857145</v>
      </c>
      <c r="O161" s="1"/>
      <c r="P161" s="1">
        <f t="shared" si="43"/>
        <v>17142.857142857145</v>
      </c>
      <c r="Q161" s="1">
        <f t="shared" si="41"/>
        <v>13470.857142857145</v>
      </c>
      <c r="R161" s="1">
        <f t="shared" si="42"/>
        <v>13470.857142857145</v>
      </c>
      <c r="S161">
        <v>10076</v>
      </c>
      <c r="T161">
        <f t="shared" si="37"/>
        <v>10076</v>
      </c>
      <c r="U161" s="1">
        <f t="shared" si="31"/>
        <v>3394.8571428571449</v>
      </c>
      <c r="V161" s="1">
        <f t="shared" si="33"/>
        <v>33.692508364997472</v>
      </c>
      <c r="W161" s="1">
        <f t="shared" si="38"/>
        <v>3787.1513662138777</v>
      </c>
      <c r="X161" s="2">
        <f t="shared" si="34"/>
        <v>-392.2942233567328</v>
      </c>
      <c r="Y161" s="3">
        <f t="shared" si="35"/>
        <v>-3.8933527526472091</v>
      </c>
      <c r="Z161">
        <v>27241013</v>
      </c>
      <c r="AA161" s="25">
        <v>5057149</v>
      </c>
      <c r="AB161" s="15"/>
    </row>
    <row r="162" spans="1:28" x14ac:dyDescent="0.3">
      <c r="A162" t="s">
        <v>314</v>
      </c>
      <c r="B162" s="14">
        <v>45890.52107638889</v>
      </c>
      <c r="C162">
        <v>21</v>
      </c>
      <c r="D162" s="47" t="s">
        <v>328</v>
      </c>
      <c r="E162" t="s">
        <v>329</v>
      </c>
      <c r="F162">
        <v>22000</v>
      </c>
      <c r="G162">
        <v>1</v>
      </c>
      <c r="I162">
        <v>22000</v>
      </c>
      <c r="L162" s="1">
        <f t="shared" si="39"/>
        <v>3960</v>
      </c>
      <c r="M162" s="1">
        <f t="shared" si="40"/>
        <v>18040</v>
      </c>
      <c r="N162" s="1">
        <f t="shared" si="36"/>
        <v>18487.394957983193</v>
      </c>
      <c r="O162" s="1"/>
      <c r="P162" s="1">
        <f t="shared" si="43"/>
        <v>18487.394957983193</v>
      </c>
      <c r="Q162" s="1">
        <f t="shared" si="41"/>
        <v>14527.394957983193</v>
      </c>
      <c r="R162" s="1">
        <f t="shared" si="42"/>
        <v>14527.394957983193</v>
      </c>
      <c r="S162" s="1">
        <f t="shared" ref="S162" si="44">(0.65*R162)</f>
        <v>9442.8067226890762</v>
      </c>
      <c r="T162" s="1">
        <f t="shared" si="37"/>
        <v>9442.8067226890762</v>
      </c>
      <c r="U162" s="1">
        <f t="shared" si="31"/>
        <v>5084.5882352941171</v>
      </c>
      <c r="V162" s="1">
        <f t="shared" si="33"/>
        <v>53.846153846153832</v>
      </c>
      <c r="W162" s="1">
        <f t="shared" si="38"/>
        <v>4084.1828459169269</v>
      </c>
      <c r="X162" s="2">
        <f t="shared" si="34"/>
        <v>1000.4053893771902</v>
      </c>
      <c r="Y162" s="3">
        <f t="shared" si="35"/>
        <v>10.59436477687748</v>
      </c>
      <c r="Z162">
        <v>27241013</v>
      </c>
      <c r="AA162" s="25">
        <v>5057149</v>
      </c>
      <c r="AB162" s="15">
        <v>1</v>
      </c>
    </row>
    <row r="163" spans="1:28" x14ac:dyDescent="0.3">
      <c r="A163" t="s">
        <v>314</v>
      </c>
      <c r="B163" s="14">
        <v>45890.608587962961</v>
      </c>
      <c r="C163">
        <v>21</v>
      </c>
      <c r="D163" s="47" t="s">
        <v>330</v>
      </c>
      <c r="E163" t="s">
        <v>331</v>
      </c>
      <c r="F163">
        <v>140000</v>
      </c>
      <c r="G163">
        <v>1</v>
      </c>
      <c r="I163">
        <v>140000</v>
      </c>
      <c r="L163" s="1">
        <f t="shared" si="39"/>
        <v>25200</v>
      </c>
      <c r="M163" s="1">
        <f t="shared" si="40"/>
        <v>114800</v>
      </c>
      <c r="N163" s="1">
        <f t="shared" si="36"/>
        <v>117647.05882352941</v>
      </c>
      <c r="O163" s="1"/>
      <c r="P163" s="1">
        <f t="shared" si="43"/>
        <v>117647.05882352941</v>
      </c>
      <c r="Q163" s="1">
        <f t="shared" si="41"/>
        <v>92447.058823529413</v>
      </c>
      <c r="R163" s="1">
        <f t="shared" si="42"/>
        <v>92447.058823529413</v>
      </c>
      <c r="S163" s="1">
        <v>74000</v>
      </c>
      <c r="T163" s="1">
        <f t="shared" si="37"/>
        <v>74000</v>
      </c>
      <c r="U163" s="1">
        <f t="shared" si="31"/>
        <v>18447.058823529413</v>
      </c>
      <c r="V163" s="1">
        <f t="shared" si="33"/>
        <v>24.92845786963434</v>
      </c>
      <c r="W163" s="1">
        <f t="shared" si="38"/>
        <v>25990.254474016809</v>
      </c>
      <c r="X163" s="2">
        <f t="shared" si="34"/>
        <v>-7543.1956504873961</v>
      </c>
      <c r="Y163" s="3">
        <f t="shared" si="35"/>
        <v>-10.193507635793779</v>
      </c>
      <c r="Z163">
        <v>27241013</v>
      </c>
      <c r="AA163" s="25">
        <v>5057149</v>
      </c>
      <c r="AB163" s="15"/>
    </row>
    <row r="164" spans="1:28" x14ac:dyDescent="0.3">
      <c r="A164" t="s">
        <v>314</v>
      </c>
      <c r="B164" s="14">
        <v>45889.081875000003</v>
      </c>
      <c r="C164">
        <v>20</v>
      </c>
      <c r="D164" s="47" t="s">
        <v>332</v>
      </c>
      <c r="E164" t="s">
        <v>333</v>
      </c>
      <c r="F164">
        <v>22500</v>
      </c>
      <c r="G164">
        <v>1</v>
      </c>
      <c r="I164">
        <v>22500</v>
      </c>
      <c r="L164" s="1">
        <f t="shared" si="39"/>
        <v>4050</v>
      </c>
      <c r="M164" s="1">
        <f t="shared" si="40"/>
        <v>18450</v>
      </c>
      <c r="N164" s="1">
        <f t="shared" si="36"/>
        <v>18907.563025210085</v>
      </c>
      <c r="O164" s="1"/>
      <c r="P164" s="1">
        <f t="shared" si="43"/>
        <v>18907.563025210085</v>
      </c>
      <c r="Q164" s="1">
        <f t="shared" si="41"/>
        <v>14857.563025210085</v>
      </c>
      <c r="R164" s="1">
        <f t="shared" si="42"/>
        <v>14857.563025210085</v>
      </c>
      <c r="S164">
        <v>7941</v>
      </c>
      <c r="T164">
        <f t="shared" si="37"/>
        <v>7941</v>
      </c>
      <c r="U164" s="1">
        <f t="shared" si="31"/>
        <v>6916.5630252100855</v>
      </c>
      <c r="V164" s="1">
        <f t="shared" si="33"/>
        <v>87.099395859590544</v>
      </c>
      <c r="W164" s="1">
        <f t="shared" si="38"/>
        <v>4177.0051833241296</v>
      </c>
      <c r="X164" s="2">
        <f t="shared" si="34"/>
        <v>2739.5578418859559</v>
      </c>
      <c r="Y164" s="3">
        <f t="shared" si="35"/>
        <v>34.498902428988238</v>
      </c>
      <c r="Z164">
        <v>27241013</v>
      </c>
      <c r="AA164" s="25">
        <v>5057149</v>
      </c>
      <c r="AB164" s="15"/>
    </row>
    <row r="165" spans="1:28" x14ac:dyDescent="0.3">
      <c r="A165" t="s">
        <v>314</v>
      </c>
      <c r="B165" s="14">
        <v>45889.807083333333</v>
      </c>
      <c r="C165">
        <v>20</v>
      </c>
      <c r="D165" s="47">
        <v>8000008230067</v>
      </c>
      <c r="E165" t="s">
        <v>334</v>
      </c>
      <c r="F165">
        <v>42990</v>
      </c>
      <c r="G165">
        <v>1</v>
      </c>
      <c r="I165">
        <v>42990</v>
      </c>
      <c r="L165" s="1">
        <f t="shared" si="39"/>
        <v>7738.2</v>
      </c>
      <c r="M165" s="1">
        <f t="shared" si="40"/>
        <v>35251.800000000003</v>
      </c>
      <c r="N165" s="1">
        <f t="shared" si="36"/>
        <v>36126.050420168067</v>
      </c>
      <c r="O165" s="1"/>
      <c r="P165" s="1">
        <f t="shared" si="43"/>
        <v>36126.050420168067</v>
      </c>
      <c r="Q165" s="1">
        <f t="shared" si="41"/>
        <v>28387.850420168066</v>
      </c>
      <c r="R165" s="1">
        <f t="shared" si="42"/>
        <v>28387.850420168066</v>
      </c>
      <c r="S165" s="1">
        <f>(0.65*R165)</f>
        <v>18452.102773109244</v>
      </c>
      <c r="T165" s="1">
        <f t="shared" si="37"/>
        <v>18452.102773109244</v>
      </c>
      <c r="U165" s="1">
        <f t="shared" si="31"/>
        <v>9935.7476470588226</v>
      </c>
      <c r="V165" s="1">
        <f t="shared" si="33"/>
        <v>53.846153846153847</v>
      </c>
      <c r="W165" s="1">
        <f t="shared" si="38"/>
        <v>7980.8645702713038</v>
      </c>
      <c r="X165" s="2">
        <f t="shared" si="34"/>
        <v>1954.8830767875188</v>
      </c>
      <c r="Y165" s="3">
        <f t="shared" si="35"/>
        <v>10.594364776877482</v>
      </c>
      <c r="Z165">
        <v>27241013</v>
      </c>
      <c r="AA165" s="25">
        <v>5057149</v>
      </c>
      <c r="AB165" s="15">
        <v>1</v>
      </c>
    </row>
    <row r="166" spans="1:28" x14ac:dyDescent="0.3">
      <c r="A166" t="s">
        <v>314</v>
      </c>
      <c r="B166" s="14">
        <v>45882.973819444444</v>
      </c>
      <c r="C166">
        <v>13</v>
      </c>
      <c r="D166" s="47" t="s">
        <v>308</v>
      </c>
      <c r="E166" t="s">
        <v>309</v>
      </c>
      <c r="F166">
        <v>145000</v>
      </c>
      <c r="G166">
        <v>1</v>
      </c>
      <c r="I166">
        <v>145000</v>
      </c>
      <c r="L166" s="1">
        <f t="shared" si="39"/>
        <v>26100</v>
      </c>
      <c r="M166" s="1">
        <f t="shared" si="40"/>
        <v>118900</v>
      </c>
      <c r="N166" s="1">
        <f t="shared" si="36"/>
        <v>121848.73949579832</v>
      </c>
      <c r="O166" s="1"/>
      <c r="P166" s="1">
        <f t="shared" si="43"/>
        <v>121848.73949579832</v>
      </c>
      <c r="Q166" s="1">
        <f t="shared" si="41"/>
        <v>95748.73949579832</v>
      </c>
      <c r="R166" s="1">
        <f t="shared" si="42"/>
        <v>95748.73949579832</v>
      </c>
      <c r="S166">
        <v>50000</v>
      </c>
      <c r="T166">
        <f t="shared" si="37"/>
        <v>50000</v>
      </c>
      <c r="U166" s="1">
        <f t="shared" si="31"/>
        <v>45748.73949579832</v>
      </c>
      <c r="V166" s="1">
        <f t="shared" si="33"/>
        <v>91.497478991596637</v>
      </c>
      <c r="W166" s="1">
        <f t="shared" si="38"/>
        <v>26918.477848088838</v>
      </c>
      <c r="X166" s="2">
        <f t="shared" si="34"/>
        <v>18830.261647709482</v>
      </c>
      <c r="Y166" s="3">
        <f t="shared" si="35"/>
        <v>37.660523295418962</v>
      </c>
      <c r="Z166">
        <v>27241013</v>
      </c>
      <c r="AA166" s="25">
        <v>5057149</v>
      </c>
      <c r="AB166" s="15"/>
    </row>
    <row r="167" spans="1:28" x14ac:dyDescent="0.3">
      <c r="A167" t="s">
        <v>314</v>
      </c>
      <c r="B167" s="14">
        <v>45886.809421296297</v>
      </c>
      <c r="C167">
        <v>17</v>
      </c>
      <c r="D167" s="47" t="s">
        <v>335</v>
      </c>
      <c r="E167" t="s">
        <v>336</v>
      </c>
      <c r="F167">
        <v>40500</v>
      </c>
      <c r="G167">
        <v>1</v>
      </c>
      <c r="I167">
        <v>40500</v>
      </c>
      <c r="L167" s="1">
        <f t="shared" si="39"/>
        <v>7290</v>
      </c>
      <c r="M167" s="1">
        <f t="shared" si="40"/>
        <v>33210</v>
      </c>
      <c r="N167" s="1">
        <f t="shared" si="36"/>
        <v>34033.613445378156</v>
      </c>
      <c r="O167" s="1"/>
      <c r="P167" s="1">
        <f t="shared" si="43"/>
        <v>34033.613445378156</v>
      </c>
      <c r="Q167" s="1">
        <f t="shared" si="41"/>
        <v>26743.613445378156</v>
      </c>
      <c r="R167" s="1">
        <f t="shared" si="42"/>
        <v>26743.613445378156</v>
      </c>
      <c r="S167">
        <v>27241</v>
      </c>
      <c r="T167">
        <f t="shared" si="37"/>
        <v>27241</v>
      </c>
      <c r="U167" s="1">
        <f t="shared" si="31"/>
        <v>-497.38655462184397</v>
      </c>
      <c r="V167" s="1">
        <f t="shared" si="33"/>
        <v>-1.825874801298939</v>
      </c>
      <c r="W167" s="1">
        <f t="shared" si="38"/>
        <v>7518.6093299834338</v>
      </c>
      <c r="X167" s="2">
        <f t="shared" si="34"/>
        <v>-8015.9958846052778</v>
      </c>
      <c r="Y167" s="3">
        <f t="shared" si="35"/>
        <v>-29.426217409806092</v>
      </c>
      <c r="Z167">
        <v>27241013</v>
      </c>
      <c r="AA167" s="25">
        <v>5057149</v>
      </c>
      <c r="AB167" s="15"/>
    </row>
    <row r="168" spans="1:28" x14ac:dyDescent="0.3">
      <c r="A168" t="s">
        <v>314</v>
      </c>
      <c r="B168" s="14">
        <v>45886.809421296297</v>
      </c>
      <c r="C168">
        <v>17</v>
      </c>
      <c r="D168" s="47" t="s">
        <v>335</v>
      </c>
      <c r="E168" t="s">
        <v>336</v>
      </c>
      <c r="F168">
        <v>40500</v>
      </c>
      <c r="G168">
        <v>1</v>
      </c>
      <c r="I168">
        <v>40500</v>
      </c>
      <c r="L168" s="1">
        <f t="shared" si="39"/>
        <v>7290</v>
      </c>
      <c r="M168" s="1">
        <f t="shared" si="40"/>
        <v>33210</v>
      </c>
      <c r="N168" s="1">
        <f t="shared" si="36"/>
        <v>34033.613445378156</v>
      </c>
      <c r="O168" s="1"/>
      <c r="P168" s="1">
        <f t="shared" si="43"/>
        <v>34033.613445378156</v>
      </c>
      <c r="Q168" s="1">
        <f t="shared" si="41"/>
        <v>26743.613445378156</v>
      </c>
      <c r="R168" s="1">
        <f t="shared" si="42"/>
        <v>26743.613445378156</v>
      </c>
      <c r="S168">
        <v>27241</v>
      </c>
      <c r="T168">
        <f t="shared" si="37"/>
        <v>27241</v>
      </c>
      <c r="U168" s="1">
        <f t="shared" si="31"/>
        <v>-497.38655462184397</v>
      </c>
      <c r="V168" s="1">
        <f t="shared" si="33"/>
        <v>-1.825874801298939</v>
      </c>
      <c r="W168" s="1">
        <f t="shared" si="38"/>
        <v>7518.6093299834338</v>
      </c>
      <c r="X168" s="2">
        <f t="shared" si="34"/>
        <v>-8015.9958846052778</v>
      </c>
      <c r="Y168" s="3">
        <f t="shared" si="35"/>
        <v>-29.426217409806092</v>
      </c>
      <c r="Z168">
        <v>27241013</v>
      </c>
      <c r="AA168" s="25">
        <v>5057149</v>
      </c>
      <c r="AB168" s="15"/>
    </row>
    <row r="169" spans="1:28" x14ac:dyDescent="0.3">
      <c r="A169" t="s">
        <v>314</v>
      </c>
      <c r="B169" s="14">
        <v>45878.677789351852</v>
      </c>
      <c r="C169">
        <v>9</v>
      </c>
      <c r="D169" s="47">
        <v>8000008211714</v>
      </c>
      <c r="E169" t="s">
        <v>337</v>
      </c>
      <c r="F169">
        <v>29990</v>
      </c>
      <c r="G169">
        <v>1</v>
      </c>
      <c r="I169">
        <v>29990</v>
      </c>
      <c r="L169" s="1">
        <f t="shared" si="39"/>
        <v>5398.2</v>
      </c>
      <c r="M169" s="1">
        <f t="shared" si="40"/>
        <v>24591.8</v>
      </c>
      <c r="N169" s="1">
        <f t="shared" si="36"/>
        <v>25201.680672268907</v>
      </c>
      <c r="O169" s="1"/>
      <c r="P169" s="1">
        <f t="shared" si="43"/>
        <v>25201.680672268907</v>
      </c>
      <c r="Q169" s="1">
        <f t="shared" si="41"/>
        <v>19803.480672268906</v>
      </c>
      <c r="R169" s="1">
        <f t="shared" si="42"/>
        <v>19803.480672268906</v>
      </c>
      <c r="S169" s="1">
        <v>12185</v>
      </c>
      <c r="T169" s="1">
        <f t="shared" si="37"/>
        <v>12185</v>
      </c>
      <c r="U169" s="1">
        <f t="shared" si="31"/>
        <v>7618.4806722689063</v>
      </c>
      <c r="V169" s="1">
        <f t="shared" si="33"/>
        <v>62.52343596445553</v>
      </c>
      <c r="W169" s="1">
        <f t="shared" si="38"/>
        <v>5567.483797684029</v>
      </c>
      <c r="X169" s="2">
        <f t="shared" si="34"/>
        <v>2050.9968745848773</v>
      </c>
      <c r="Y169" s="3">
        <f t="shared" si="35"/>
        <v>16.832145051989144</v>
      </c>
      <c r="Z169">
        <v>27241013</v>
      </c>
      <c r="AA169" s="25">
        <v>5057149</v>
      </c>
      <c r="AB169" s="15"/>
    </row>
    <row r="170" spans="1:28" x14ac:dyDescent="0.3">
      <c r="A170" t="s">
        <v>314</v>
      </c>
      <c r="B170" s="14">
        <v>45875.356145833342</v>
      </c>
      <c r="C170">
        <v>6</v>
      </c>
      <c r="D170" s="47" t="s">
        <v>338</v>
      </c>
      <c r="E170" t="s">
        <v>339</v>
      </c>
      <c r="F170">
        <v>25000</v>
      </c>
      <c r="G170">
        <v>1</v>
      </c>
      <c r="I170">
        <v>25000</v>
      </c>
      <c r="L170" s="1">
        <f t="shared" si="39"/>
        <v>4500</v>
      </c>
      <c r="M170" s="1">
        <f t="shared" si="40"/>
        <v>20500</v>
      </c>
      <c r="N170" s="1">
        <f t="shared" si="36"/>
        <v>21008.403361344539</v>
      </c>
      <c r="O170" s="1"/>
      <c r="P170" s="1">
        <f t="shared" si="43"/>
        <v>21008.403361344539</v>
      </c>
      <c r="Q170" s="1">
        <f t="shared" si="41"/>
        <v>16508.403361344539</v>
      </c>
      <c r="R170" s="1">
        <f t="shared" si="42"/>
        <v>16508.403361344539</v>
      </c>
      <c r="S170" s="16">
        <v>16807</v>
      </c>
      <c r="T170">
        <f t="shared" si="37"/>
        <v>16807</v>
      </c>
      <c r="U170" s="1">
        <f t="shared" si="31"/>
        <v>-298.59663865546099</v>
      </c>
      <c r="V170" s="1">
        <f t="shared" si="33"/>
        <v>-1.7766206857586779</v>
      </c>
      <c r="W170" s="1">
        <f t="shared" si="38"/>
        <v>4641.1168703601443</v>
      </c>
      <c r="X170" s="2">
        <f t="shared" si="34"/>
        <v>-4939.7135090156053</v>
      </c>
      <c r="Y170" s="3">
        <f t="shared" si="35"/>
        <v>-29.390810430270754</v>
      </c>
      <c r="Z170">
        <v>27241013</v>
      </c>
      <c r="AA170" s="25">
        <v>5057149</v>
      </c>
      <c r="AB170" s="15"/>
    </row>
    <row r="171" spans="1:28" x14ac:dyDescent="0.3">
      <c r="A171" t="s">
        <v>314</v>
      </c>
      <c r="B171" s="14">
        <v>45875.877268518518</v>
      </c>
      <c r="C171">
        <v>6</v>
      </c>
      <c r="D171" s="47">
        <v>2082005399905</v>
      </c>
      <c r="E171" t="s">
        <v>340</v>
      </c>
      <c r="F171">
        <v>90000</v>
      </c>
      <c r="G171">
        <v>1</v>
      </c>
      <c r="I171">
        <v>90000</v>
      </c>
      <c r="L171" s="1">
        <f t="shared" si="39"/>
        <v>16200</v>
      </c>
      <c r="M171" s="1">
        <f t="shared" si="40"/>
        <v>73800</v>
      </c>
      <c r="N171" s="1">
        <f t="shared" si="36"/>
        <v>75630.252100840342</v>
      </c>
      <c r="O171" s="1"/>
      <c r="P171" s="1">
        <f t="shared" si="43"/>
        <v>75630.252100840342</v>
      </c>
      <c r="Q171" s="1">
        <f t="shared" si="41"/>
        <v>59430.252100840342</v>
      </c>
      <c r="R171" s="1">
        <f t="shared" si="42"/>
        <v>59430.252100840342</v>
      </c>
      <c r="S171" s="16">
        <v>48900</v>
      </c>
      <c r="T171">
        <f t="shared" si="37"/>
        <v>48900</v>
      </c>
      <c r="U171" s="1">
        <f t="shared" si="31"/>
        <v>10530.252100840342</v>
      </c>
      <c r="V171" s="1">
        <f t="shared" si="33"/>
        <v>21.534257874929125</v>
      </c>
      <c r="W171" s="1">
        <f t="shared" si="38"/>
        <v>16708.020733296518</v>
      </c>
      <c r="X171" s="2">
        <f t="shared" si="34"/>
        <v>-6177.7686324561764</v>
      </c>
      <c r="Y171" s="3">
        <f t="shared" si="35"/>
        <v>-12.633473686004452</v>
      </c>
      <c r="Z171">
        <v>27241013</v>
      </c>
      <c r="AA171" s="25">
        <v>5057149</v>
      </c>
      <c r="AB171" s="15"/>
    </row>
    <row r="172" spans="1:28" x14ac:dyDescent="0.3">
      <c r="A172" t="s">
        <v>314</v>
      </c>
      <c r="B172" s="14">
        <v>45874.6487037037</v>
      </c>
      <c r="C172">
        <v>5</v>
      </c>
      <c r="D172" s="47" t="s">
        <v>341</v>
      </c>
      <c r="E172" t="s">
        <v>342</v>
      </c>
      <c r="F172">
        <v>90000</v>
      </c>
      <c r="G172">
        <v>1</v>
      </c>
      <c r="I172">
        <v>90000</v>
      </c>
      <c r="L172" s="1">
        <f t="shared" si="39"/>
        <v>16200</v>
      </c>
      <c r="M172" s="1">
        <f t="shared" si="40"/>
        <v>73800</v>
      </c>
      <c r="N172" s="1">
        <f t="shared" si="36"/>
        <v>75630.252100840342</v>
      </c>
      <c r="O172" s="1"/>
      <c r="P172" s="1">
        <f t="shared" si="43"/>
        <v>75630.252100840342</v>
      </c>
      <c r="Q172" s="1">
        <f t="shared" si="41"/>
        <v>59430.252100840342</v>
      </c>
      <c r="R172" s="1">
        <f t="shared" si="42"/>
        <v>59430.252100840342</v>
      </c>
      <c r="S172" s="16">
        <v>48900</v>
      </c>
      <c r="T172">
        <f t="shared" si="37"/>
        <v>48900</v>
      </c>
      <c r="U172" s="1">
        <f t="shared" si="31"/>
        <v>10530.252100840342</v>
      </c>
      <c r="V172" s="1">
        <f t="shared" si="33"/>
        <v>21.534257874929125</v>
      </c>
      <c r="W172" s="1">
        <f t="shared" si="38"/>
        <v>16708.020733296518</v>
      </c>
      <c r="X172" s="2">
        <f t="shared" si="34"/>
        <v>-6177.7686324561764</v>
      </c>
      <c r="Y172" s="3">
        <f t="shared" si="35"/>
        <v>-12.633473686004452</v>
      </c>
      <c r="Z172">
        <v>27241013</v>
      </c>
      <c r="AA172" s="25">
        <v>5057149</v>
      </c>
      <c r="AB172" s="15"/>
    </row>
    <row r="173" spans="1:28" x14ac:dyDescent="0.3">
      <c r="A173" t="s">
        <v>314</v>
      </c>
      <c r="B173" s="14">
        <v>45871.728842592587</v>
      </c>
      <c r="C173">
        <v>2</v>
      </c>
      <c r="D173" s="47" t="s">
        <v>343</v>
      </c>
      <c r="E173" t="s">
        <v>344</v>
      </c>
      <c r="F173">
        <v>164970</v>
      </c>
      <c r="G173">
        <v>1</v>
      </c>
      <c r="I173">
        <v>164970</v>
      </c>
      <c r="L173" s="1">
        <f t="shared" si="39"/>
        <v>29694.6</v>
      </c>
      <c r="M173" s="1">
        <f t="shared" si="40"/>
        <v>135275.4</v>
      </c>
      <c r="N173" s="1">
        <f t="shared" si="36"/>
        <v>138630.25210084036</v>
      </c>
      <c r="O173" s="1"/>
      <c r="P173" s="1">
        <f t="shared" si="43"/>
        <v>138630.25210084036</v>
      </c>
      <c r="Q173" s="1">
        <f t="shared" si="41"/>
        <v>108935.65210084035</v>
      </c>
      <c r="R173" s="1">
        <f t="shared" si="42"/>
        <v>108935.65210084035</v>
      </c>
      <c r="S173" s="1">
        <f t="shared" ref="S173" si="45">(0.65*R173)</f>
        <v>70808.173865546225</v>
      </c>
      <c r="T173" s="1">
        <f t="shared" si="37"/>
        <v>70808.173865546225</v>
      </c>
      <c r="U173" s="1">
        <f t="shared" si="31"/>
        <v>38127.478235294126</v>
      </c>
      <c r="V173" s="1">
        <f t="shared" si="33"/>
        <v>53.846153846153854</v>
      </c>
      <c r="W173" s="1">
        <f t="shared" si="38"/>
        <v>30625.802004132522</v>
      </c>
      <c r="X173" s="2">
        <f t="shared" si="34"/>
        <v>7501.6762311616039</v>
      </c>
      <c r="Y173" s="3">
        <f t="shared" si="35"/>
        <v>10.594364776877493</v>
      </c>
      <c r="Z173">
        <v>27241013</v>
      </c>
      <c r="AA173" s="25">
        <v>5057149</v>
      </c>
      <c r="AB173" s="15">
        <v>1</v>
      </c>
    </row>
    <row r="174" spans="1:28" x14ac:dyDescent="0.3">
      <c r="A174" t="s">
        <v>314</v>
      </c>
      <c r="B174" s="14">
        <v>45872.687627314823</v>
      </c>
      <c r="C174">
        <v>3</v>
      </c>
      <c r="D174" s="47" t="s">
        <v>345</v>
      </c>
      <c r="E174" t="s">
        <v>346</v>
      </c>
      <c r="F174">
        <v>47990</v>
      </c>
      <c r="G174">
        <v>1</v>
      </c>
      <c r="I174">
        <v>47990</v>
      </c>
      <c r="L174" s="1">
        <f t="shared" si="39"/>
        <v>8638.1999999999989</v>
      </c>
      <c r="M174" s="1">
        <f t="shared" si="40"/>
        <v>39351.800000000003</v>
      </c>
      <c r="N174" s="1">
        <f t="shared" si="36"/>
        <v>40327.731092436974</v>
      </c>
      <c r="O174" s="1"/>
      <c r="P174" s="1">
        <f t="shared" si="43"/>
        <v>40327.731092436974</v>
      </c>
      <c r="Q174" s="1">
        <f t="shared" si="41"/>
        <v>31689.531092436977</v>
      </c>
      <c r="R174" s="1">
        <f t="shared" si="42"/>
        <v>31689.531092436977</v>
      </c>
      <c r="S174" s="1">
        <v>18471</v>
      </c>
      <c r="T174" s="1">
        <f t="shared" si="37"/>
        <v>18471</v>
      </c>
      <c r="U174" s="1">
        <f t="shared" si="31"/>
        <v>13218.531092436977</v>
      </c>
      <c r="V174" s="1">
        <f t="shared" si="33"/>
        <v>71.563700354268732</v>
      </c>
      <c r="W174" s="1">
        <f t="shared" si="38"/>
        <v>8909.0879443433332</v>
      </c>
      <c r="X174" s="2">
        <f t="shared" si="34"/>
        <v>4309.4431480936437</v>
      </c>
      <c r="Y174" s="3">
        <f t="shared" si="35"/>
        <v>23.330859986430859</v>
      </c>
      <c r="Z174">
        <v>27241013</v>
      </c>
      <c r="AA174" s="25">
        <v>5057149</v>
      </c>
      <c r="AB174" s="15"/>
    </row>
    <row r="175" spans="1:28" x14ac:dyDescent="0.3">
      <c r="A175" t="s">
        <v>347</v>
      </c>
      <c r="B175" s="17" t="s">
        <v>348</v>
      </c>
      <c r="C175">
        <v>30</v>
      </c>
      <c r="D175" s="19" t="s">
        <v>87</v>
      </c>
      <c r="E175" s="17" t="s">
        <v>349</v>
      </c>
      <c r="F175" s="18">
        <v>63588</v>
      </c>
      <c r="G175" s="18">
        <v>1</v>
      </c>
      <c r="H175" s="18"/>
      <c r="I175" s="18">
        <v>63588</v>
      </c>
      <c r="J175" s="18">
        <v>-5650</v>
      </c>
      <c r="K175" s="18"/>
      <c r="L175" s="18">
        <v>10810</v>
      </c>
      <c r="M175" s="18">
        <f>(I175+J175-L175)</f>
        <v>47128</v>
      </c>
      <c r="N175" s="1">
        <f t="shared" ref="N175:N206" si="46">(F175/1.19)</f>
        <v>53435.294117647063</v>
      </c>
      <c r="O175" s="1"/>
      <c r="P175" s="1">
        <f t="shared" si="43"/>
        <v>53435.294117647063</v>
      </c>
      <c r="Q175" s="1">
        <f>(P175-L175)</f>
        <v>42625.294117647063</v>
      </c>
      <c r="R175" s="1">
        <f>N175-L175</f>
        <v>42625.294117647063</v>
      </c>
      <c r="S175">
        <v>27000</v>
      </c>
      <c r="T175" s="1">
        <f t="shared" ref="T175:T206" si="47">(S175*G175)</f>
        <v>27000</v>
      </c>
      <c r="U175" s="1">
        <f t="shared" si="31"/>
        <v>15625.294117647063</v>
      </c>
      <c r="V175" s="1">
        <f t="shared" si="33"/>
        <v>57.871459694989127</v>
      </c>
      <c r="W175" s="2">
        <f t="shared" ref="W175:W206" si="48">(AA175/Z175)*F175</f>
        <v>11804.773582098434</v>
      </c>
      <c r="X175" s="2">
        <f t="shared" si="34"/>
        <v>3820.5205355486287</v>
      </c>
      <c r="Y175" s="3">
        <f t="shared" si="35"/>
        <v>14.150076057587512</v>
      </c>
      <c r="Z175">
        <v>27241013</v>
      </c>
      <c r="AA175" s="25">
        <v>5057149</v>
      </c>
    </row>
    <row r="176" spans="1:28" x14ac:dyDescent="0.3">
      <c r="A176" t="s">
        <v>347</v>
      </c>
      <c r="B176" s="17" t="s">
        <v>350</v>
      </c>
      <c r="C176">
        <v>29</v>
      </c>
      <c r="D176" s="19">
        <v>800010070072</v>
      </c>
      <c r="E176" s="17" t="s">
        <v>351</v>
      </c>
      <c r="F176" s="18">
        <v>78990</v>
      </c>
      <c r="G176" s="18">
        <v>1</v>
      </c>
      <c r="H176" s="18"/>
      <c r="I176" s="18">
        <v>84980</v>
      </c>
      <c r="J176" s="18">
        <v>0</v>
      </c>
      <c r="K176" s="18"/>
      <c r="L176" s="18">
        <v>14481</v>
      </c>
      <c r="M176" s="18">
        <f t="shared" ref="M176:M229" si="49">(I176+J176-L176)</f>
        <v>70499</v>
      </c>
      <c r="N176" s="1">
        <f t="shared" si="46"/>
        <v>66378.151260504208</v>
      </c>
      <c r="O176" s="1"/>
      <c r="P176" s="1">
        <f t="shared" si="43"/>
        <v>66378.151260504208</v>
      </c>
      <c r="Q176" s="1">
        <f t="shared" ref="Q176:Q229" si="50">(P176-L176)</f>
        <v>51897.151260504208</v>
      </c>
      <c r="R176" s="1">
        <f t="shared" ref="R176:R229" si="51">N176-L176</f>
        <v>51897.151260504208</v>
      </c>
      <c r="S176">
        <v>40435</v>
      </c>
      <c r="T176" s="1">
        <f t="shared" si="47"/>
        <v>40435</v>
      </c>
      <c r="U176" s="1">
        <f t="shared" si="31"/>
        <v>11462.151260504208</v>
      </c>
      <c r="V176" s="1">
        <f t="shared" si="33"/>
        <v>28.347103401766311</v>
      </c>
      <c r="W176" s="2">
        <f t="shared" si="48"/>
        <v>14664.072863589912</v>
      </c>
      <c r="X176" s="2">
        <f t="shared" si="34"/>
        <v>-3201.9216030857042</v>
      </c>
      <c r="Y176" s="3">
        <f t="shared" si="35"/>
        <v>-7.918688272748124</v>
      </c>
      <c r="Z176">
        <v>27241013</v>
      </c>
      <c r="AA176" s="25">
        <v>5057149</v>
      </c>
    </row>
    <row r="177" spans="1:28" x14ac:dyDescent="0.3">
      <c r="A177" t="s">
        <v>347</v>
      </c>
      <c r="B177" s="17" t="s">
        <v>352</v>
      </c>
      <c r="C177">
        <v>28</v>
      </c>
      <c r="D177" s="19" t="s">
        <v>353</v>
      </c>
      <c r="E177" s="17" t="s">
        <v>354</v>
      </c>
      <c r="F177" s="18">
        <v>107100</v>
      </c>
      <c r="G177" s="18">
        <v>2</v>
      </c>
      <c r="H177" s="18"/>
      <c r="I177" s="18">
        <v>214200</v>
      </c>
      <c r="J177" s="18">
        <v>34401</v>
      </c>
      <c r="K177" s="18"/>
      <c r="L177" s="18">
        <v>19278</v>
      </c>
      <c r="M177" s="18">
        <f t="shared" si="49"/>
        <v>229323</v>
      </c>
      <c r="N177" s="1">
        <f t="shared" si="46"/>
        <v>90000</v>
      </c>
      <c r="O177" s="1"/>
      <c r="P177" s="1">
        <f t="shared" si="43"/>
        <v>180000</v>
      </c>
      <c r="Q177" s="1">
        <f t="shared" si="50"/>
        <v>160722</v>
      </c>
      <c r="R177" s="1">
        <f>N177-L177</f>
        <v>70722</v>
      </c>
      <c r="S177">
        <v>53000</v>
      </c>
      <c r="T177" s="1">
        <f t="shared" si="47"/>
        <v>106000</v>
      </c>
      <c r="U177" s="1">
        <f t="shared" si="31"/>
        <v>54722</v>
      </c>
      <c r="V177" s="1">
        <f t="shared" si="33"/>
        <v>51.624528301886798</v>
      </c>
      <c r="W177" s="2">
        <f t="shared" si="48"/>
        <v>19882.544672622858</v>
      </c>
      <c r="X177" s="2">
        <f t="shared" si="34"/>
        <v>34839.455327377145</v>
      </c>
      <c r="Y177" s="3">
        <f t="shared" si="35"/>
        <v>32.867410686204856</v>
      </c>
      <c r="Z177">
        <v>27241013</v>
      </c>
      <c r="AA177" s="25">
        <v>5057149</v>
      </c>
    </row>
    <row r="178" spans="1:28" x14ac:dyDescent="0.3">
      <c r="A178" t="s">
        <v>347</v>
      </c>
      <c r="B178" s="17" t="s">
        <v>355</v>
      </c>
      <c r="C178">
        <v>27</v>
      </c>
      <c r="D178" s="19" t="s">
        <v>308</v>
      </c>
      <c r="E178" s="17" t="s">
        <v>356</v>
      </c>
      <c r="F178" s="18">
        <v>139990</v>
      </c>
      <c r="G178" s="18">
        <v>1</v>
      </c>
      <c r="H178" s="18"/>
      <c r="I178" s="18">
        <v>139990</v>
      </c>
      <c r="J178" s="18">
        <v>0</v>
      </c>
      <c r="K178" s="18"/>
      <c r="L178" s="18">
        <v>27998</v>
      </c>
      <c r="M178" s="18">
        <f t="shared" si="49"/>
        <v>111992</v>
      </c>
      <c r="N178" s="1">
        <f t="shared" si="46"/>
        <v>117638.65546218488</v>
      </c>
      <c r="O178" s="1"/>
      <c r="P178" s="1">
        <f t="shared" si="43"/>
        <v>117638.65546218488</v>
      </c>
      <c r="Q178" s="1">
        <f t="shared" si="50"/>
        <v>89640.655462184877</v>
      </c>
      <c r="R178" s="1">
        <f t="shared" si="51"/>
        <v>89640.655462184877</v>
      </c>
      <c r="S178">
        <v>50000</v>
      </c>
      <c r="T178" s="1">
        <f t="shared" si="47"/>
        <v>50000</v>
      </c>
      <c r="U178" s="1">
        <f t="shared" si="31"/>
        <v>39640.655462184877</v>
      </c>
      <c r="V178" s="1">
        <f t="shared" si="33"/>
        <v>79.281310924369748</v>
      </c>
      <c r="W178" s="2">
        <f t="shared" si="48"/>
        <v>25988.398027268664</v>
      </c>
      <c r="X178" s="2">
        <f t="shared" si="34"/>
        <v>13652.257434916213</v>
      </c>
      <c r="Y178" s="3">
        <f t="shared" si="35"/>
        <v>27.304514869832424</v>
      </c>
      <c r="Z178">
        <v>27241013</v>
      </c>
      <c r="AA178" s="25">
        <v>5057149</v>
      </c>
    </row>
    <row r="179" spans="1:28" x14ac:dyDescent="0.3">
      <c r="A179" t="s">
        <v>347</v>
      </c>
      <c r="B179" s="17" t="s">
        <v>357</v>
      </c>
      <c r="C179">
        <v>27</v>
      </c>
      <c r="D179" s="19" t="s">
        <v>358</v>
      </c>
      <c r="E179" s="17" t="s">
        <v>359</v>
      </c>
      <c r="F179" s="18">
        <v>49990</v>
      </c>
      <c r="G179" s="18">
        <v>1</v>
      </c>
      <c r="H179" s="18"/>
      <c r="I179" s="18">
        <v>49990</v>
      </c>
      <c r="J179" s="18">
        <v>-3960</v>
      </c>
      <c r="K179" s="18"/>
      <c r="L179" s="18">
        <v>8998</v>
      </c>
      <c r="M179" s="18">
        <f t="shared" si="49"/>
        <v>37032</v>
      </c>
      <c r="N179" s="1">
        <f t="shared" si="46"/>
        <v>42008.403361344543</v>
      </c>
      <c r="O179" s="1"/>
      <c r="P179" s="1">
        <f t="shared" si="43"/>
        <v>42008.403361344543</v>
      </c>
      <c r="Q179" s="1">
        <f t="shared" si="50"/>
        <v>33010.403361344543</v>
      </c>
      <c r="R179" s="1">
        <f t="shared" si="51"/>
        <v>33010.403361344543</v>
      </c>
      <c r="S179" s="1">
        <f>(0.65*R179)</f>
        <v>21456.762184873955</v>
      </c>
      <c r="T179" s="1">
        <f t="shared" si="47"/>
        <v>21456.762184873955</v>
      </c>
      <c r="U179" s="1">
        <f t="shared" si="31"/>
        <v>11553.641176470588</v>
      </c>
      <c r="V179" s="1">
        <f t="shared" si="33"/>
        <v>53.846153846153832</v>
      </c>
      <c r="W179" s="2">
        <f t="shared" si="48"/>
        <v>9280.3772939721439</v>
      </c>
      <c r="X179" s="2">
        <f t="shared" si="34"/>
        <v>2273.2638824984442</v>
      </c>
      <c r="Y179" s="3">
        <f t="shared" si="35"/>
        <v>10.59462682632048</v>
      </c>
      <c r="Z179">
        <v>27241013</v>
      </c>
      <c r="AA179" s="25">
        <v>5057149</v>
      </c>
      <c r="AB179">
        <v>1</v>
      </c>
    </row>
    <row r="180" spans="1:28" x14ac:dyDescent="0.3">
      <c r="A180" t="s">
        <v>347</v>
      </c>
      <c r="B180" s="17" t="s">
        <v>360</v>
      </c>
      <c r="C180">
        <v>27</v>
      </c>
      <c r="D180" s="19">
        <v>8000008211714</v>
      </c>
      <c r="E180" s="17" t="s">
        <v>361</v>
      </c>
      <c r="F180" s="18">
        <v>30990</v>
      </c>
      <c r="G180" s="18">
        <v>1</v>
      </c>
      <c r="H180" s="18"/>
      <c r="I180" s="18">
        <v>30990</v>
      </c>
      <c r="J180" s="18">
        <v>-2880</v>
      </c>
      <c r="K180" s="18"/>
      <c r="L180" s="18">
        <v>5578</v>
      </c>
      <c r="M180" s="18">
        <f t="shared" si="49"/>
        <v>22532</v>
      </c>
      <c r="N180" s="1">
        <f t="shared" si="46"/>
        <v>26042.016806722691</v>
      </c>
      <c r="O180" s="1"/>
      <c r="P180" s="1">
        <f t="shared" si="43"/>
        <v>26042.016806722691</v>
      </c>
      <c r="Q180" s="1">
        <f t="shared" si="50"/>
        <v>20464.016806722691</v>
      </c>
      <c r="R180" s="1">
        <f t="shared" si="51"/>
        <v>20464.016806722691</v>
      </c>
      <c r="S180">
        <v>7555</v>
      </c>
      <c r="T180" s="1">
        <f t="shared" si="47"/>
        <v>7555</v>
      </c>
      <c r="U180" s="1">
        <f t="shared" si="31"/>
        <v>12909.016806722691</v>
      </c>
      <c r="V180" s="1">
        <f t="shared" si="33"/>
        <v>170.86719797118056</v>
      </c>
      <c r="W180" s="2">
        <f t="shared" si="48"/>
        <v>5753.1284724984353</v>
      </c>
      <c r="X180" s="2">
        <f t="shared" si="34"/>
        <v>7155.8883342242561</v>
      </c>
      <c r="Y180" s="3">
        <f t="shared" si="35"/>
        <v>94.717251280268115</v>
      </c>
      <c r="Z180">
        <v>27241013</v>
      </c>
      <c r="AA180" s="25">
        <v>5057149</v>
      </c>
    </row>
    <row r="181" spans="1:28" x14ac:dyDescent="0.3">
      <c r="A181" t="s">
        <v>347</v>
      </c>
      <c r="B181" s="17" t="s">
        <v>362</v>
      </c>
      <c r="C181">
        <v>26</v>
      </c>
      <c r="D181" s="19" t="s">
        <v>363</v>
      </c>
      <c r="E181" s="17" t="s">
        <v>364</v>
      </c>
      <c r="F181" s="18">
        <v>49188</v>
      </c>
      <c r="G181" s="18">
        <v>1</v>
      </c>
      <c r="H181" s="18"/>
      <c r="I181" s="18">
        <v>49188</v>
      </c>
      <c r="J181" s="18">
        <v>-5050</v>
      </c>
      <c r="K181" s="18"/>
      <c r="L181" s="18">
        <v>8854</v>
      </c>
      <c r="M181" s="18">
        <f t="shared" si="49"/>
        <v>35284</v>
      </c>
      <c r="N181" s="1">
        <f t="shared" si="46"/>
        <v>41334.45378151261</v>
      </c>
      <c r="O181" s="1"/>
      <c r="P181" s="1">
        <f t="shared" si="43"/>
        <v>41334.45378151261</v>
      </c>
      <c r="Q181" s="1">
        <f t="shared" si="50"/>
        <v>32480.45378151261</v>
      </c>
      <c r="R181" s="1">
        <f t="shared" si="51"/>
        <v>32480.45378151261</v>
      </c>
      <c r="S181">
        <v>25600</v>
      </c>
      <c r="T181" s="1">
        <f t="shared" si="47"/>
        <v>25600</v>
      </c>
      <c r="U181" s="1">
        <f t="shared" si="31"/>
        <v>6880.4537815126096</v>
      </c>
      <c r="V181" s="1">
        <f t="shared" si="33"/>
        <v>26.876772584033631</v>
      </c>
      <c r="W181" s="2">
        <f t="shared" si="48"/>
        <v>9131.4902647709914</v>
      </c>
      <c r="X181" s="2">
        <f t="shared" si="34"/>
        <v>-2251.0364832583818</v>
      </c>
      <c r="Y181" s="3">
        <f t="shared" si="35"/>
        <v>-8.7931112627280541</v>
      </c>
      <c r="Z181">
        <v>27241013</v>
      </c>
      <c r="AA181" s="25">
        <v>5057149</v>
      </c>
    </row>
    <row r="182" spans="1:28" x14ac:dyDescent="0.3">
      <c r="A182" t="s">
        <v>347</v>
      </c>
      <c r="B182" s="17" t="s">
        <v>365</v>
      </c>
      <c r="C182">
        <v>26</v>
      </c>
      <c r="D182" s="19" t="s">
        <v>366</v>
      </c>
      <c r="E182" s="17" t="s">
        <v>367</v>
      </c>
      <c r="F182" s="18">
        <v>19990</v>
      </c>
      <c r="G182" s="18">
        <v>1</v>
      </c>
      <c r="H182" s="18"/>
      <c r="I182" s="18">
        <v>19990</v>
      </c>
      <c r="J182" s="18">
        <v>-2560</v>
      </c>
      <c r="K182" s="18"/>
      <c r="L182" s="18">
        <v>3998</v>
      </c>
      <c r="M182" s="18">
        <f t="shared" si="49"/>
        <v>13432</v>
      </c>
      <c r="N182" s="1">
        <f t="shared" si="46"/>
        <v>16798.319327731093</v>
      </c>
      <c r="O182" s="1"/>
      <c r="P182" s="1">
        <f t="shared" si="43"/>
        <v>16798.319327731093</v>
      </c>
      <c r="Q182" s="1">
        <f t="shared" si="50"/>
        <v>12800.319327731093</v>
      </c>
      <c r="R182" s="1">
        <f t="shared" si="51"/>
        <v>12800.319327731093</v>
      </c>
      <c r="S182">
        <v>7466</v>
      </c>
      <c r="T182" s="1">
        <f t="shared" si="47"/>
        <v>7466</v>
      </c>
      <c r="U182" s="1">
        <f t="shared" si="31"/>
        <v>5334.3193277310929</v>
      </c>
      <c r="V182" s="1">
        <f t="shared" si="33"/>
        <v>71.448156010328063</v>
      </c>
      <c r="W182" s="2">
        <f t="shared" si="48"/>
        <v>3711.0370495399716</v>
      </c>
      <c r="X182" s="2">
        <f t="shared" si="34"/>
        <v>1623.2822781911213</v>
      </c>
      <c r="Y182" s="3">
        <f t="shared" si="35"/>
        <v>21.742328933714457</v>
      </c>
      <c r="Z182">
        <v>27241013</v>
      </c>
      <c r="AA182" s="25">
        <v>5057149</v>
      </c>
    </row>
    <row r="183" spans="1:28" x14ac:dyDescent="0.3">
      <c r="A183" t="s">
        <v>347</v>
      </c>
      <c r="B183" s="17" t="s">
        <v>368</v>
      </c>
      <c r="C183">
        <v>25</v>
      </c>
      <c r="D183" s="19" t="s">
        <v>335</v>
      </c>
      <c r="E183" s="17" t="s">
        <v>369</v>
      </c>
      <c r="F183" s="18">
        <v>45588</v>
      </c>
      <c r="G183" s="18">
        <v>1</v>
      </c>
      <c r="H183" s="18"/>
      <c r="I183" s="18">
        <v>45588</v>
      </c>
      <c r="J183" s="18">
        <v>-14600</v>
      </c>
      <c r="K183" s="18"/>
      <c r="L183" s="18">
        <v>8206</v>
      </c>
      <c r="M183" s="18">
        <f t="shared" si="49"/>
        <v>22782</v>
      </c>
      <c r="N183" s="1">
        <f t="shared" si="46"/>
        <v>38309.243697478996</v>
      </c>
      <c r="O183" s="1"/>
      <c r="P183" s="1">
        <f t="shared" si="43"/>
        <v>38309.243697478996</v>
      </c>
      <c r="Q183" s="1">
        <f t="shared" si="50"/>
        <v>30103.243697478996</v>
      </c>
      <c r="R183" s="1">
        <f t="shared" si="51"/>
        <v>30103.243697478996</v>
      </c>
      <c r="S183">
        <v>27241</v>
      </c>
      <c r="T183" s="1">
        <f t="shared" si="47"/>
        <v>27241</v>
      </c>
      <c r="U183" s="1">
        <f t="shared" si="31"/>
        <v>2862.2436974789962</v>
      </c>
      <c r="V183" s="1">
        <f t="shared" si="33"/>
        <v>10.507116836676319</v>
      </c>
      <c r="W183" s="2">
        <f t="shared" si="48"/>
        <v>8463.1694354391311</v>
      </c>
      <c r="X183" s="2">
        <f t="shared" si="34"/>
        <v>-5600.9257379601349</v>
      </c>
      <c r="Y183" s="3">
        <f t="shared" si="35"/>
        <v>-20.560646591388476</v>
      </c>
      <c r="Z183">
        <v>27241013</v>
      </c>
      <c r="AA183" s="25">
        <v>5057149</v>
      </c>
    </row>
    <row r="184" spans="1:28" x14ac:dyDescent="0.3">
      <c r="A184" t="s">
        <v>347</v>
      </c>
      <c r="B184" s="17" t="s">
        <v>370</v>
      </c>
      <c r="C184">
        <v>25</v>
      </c>
      <c r="D184" s="19" t="s">
        <v>234</v>
      </c>
      <c r="E184" s="17" t="s">
        <v>235</v>
      </c>
      <c r="F184" s="18">
        <v>15500</v>
      </c>
      <c r="G184" s="18">
        <v>1</v>
      </c>
      <c r="H184" s="18"/>
      <c r="I184" s="18">
        <v>15500</v>
      </c>
      <c r="J184" s="18">
        <v>0</v>
      </c>
      <c r="K184" s="18"/>
      <c r="L184" s="18">
        <v>4100</v>
      </c>
      <c r="M184" s="18">
        <f t="shared" si="49"/>
        <v>11400</v>
      </c>
      <c r="N184" s="1">
        <f t="shared" si="46"/>
        <v>13025.210084033613</v>
      </c>
      <c r="O184" s="1"/>
      <c r="P184" s="1">
        <f t="shared" si="43"/>
        <v>13025.210084033613</v>
      </c>
      <c r="Q184" s="1">
        <f t="shared" si="50"/>
        <v>8925.2100840336134</v>
      </c>
      <c r="R184" s="1">
        <f t="shared" si="51"/>
        <v>8925.2100840336134</v>
      </c>
      <c r="S184">
        <v>7845</v>
      </c>
      <c r="T184" s="1">
        <f t="shared" si="47"/>
        <v>7845</v>
      </c>
      <c r="U184" s="1">
        <f t="shared" si="31"/>
        <v>1080.2100840336134</v>
      </c>
      <c r="V184" s="1">
        <f t="shared" si="33"/>
        <v>13.769408336948546</v>
      </c>
      <c r="W184" s="2">
        <f t="shared" si="48"/>
        <v>2877.4924596232895</v>
      </c>
      <c r="X184" s="2">
        <f t="shared" si="34"/>
        <v>-1797.2823755896761</v>
      </c>
      <c r="Y184" s="3">
        <f t="shared" si="35"/>
        <v>-22.909909185336851</v>
      </c>
      <c r="Z184">
        <v>27241013</v>
      </c>
      <c r="AA184" s="25">
        <v>5057149</v>
      </c>
    </row>
    <row r="185" spans="1:28" x14ac:dyDescent="0.3">
      <c r="A185" t="s">
        <v>347</v>
      </c>
      <c r="B185" s="17" t="s">
        <v>371</v>
      </c>
      <c r="C185">
        <v>25</v>
      </c>
      <c r="D185" s="19" t="s">
        <v>372</v>
      </c>
      <c r="E185" s="17" t="s">
        <v>349</v>
      </c>
      <c r="F185" s="18">
        <v>63588</v>
      </c>
      <c r="G185" s="18">
        <v>1</v>
      </c>
      <c r="H185" s="18"/>
      <c r="I185" s="18">
        <v>63588</v>
      </c>
      <c r="J185" s="18">
        <v>-6050</v>
      </c>
      <c r="K185" s="18"/>
      <c r="L185" s="18">
        <v>10810</v>
      </c>
      <c r="M185" s="18">
        <f t="shared" si="49"/>
        <v>46728</v>
      </c>
      <c r="N185" s="1">
        <f t="shared" si="46"/>
        <v>53435.294117647063</v>
      </c>
      <c r="O185" s="1"/>
      <c r="P185" s="1">
        <f t="shared" si="43"/>
        <v>53435.294117647063</v>
      </c>
      <c r="Q185" s="1">
        <f t="shared" si="50"/>
        <v>42625.294117647063</v>
      </c>
      <c r="R185" s="1">
        <f t="shared" si="51"/>
        <v>42625.294117647063</v>
      </c>
      <c r="S185">
        <v>27000</v>
      </c>
      <c r="T185" s="1">
        <f t="shared" si="47"/>
        <v>27000</v>
      </c>
      <c r="U185" s="1">
        <f t="shared" si="31"/>
        <v>15625.294117647063</v>
      </c>
      <c r="V185" s="1">
        <f t="shared" si="33"/>
        <v>57.871459694989127</v>
      </c>
      <c r="W185" s="2">
        <f t="shared" si="48"/>
        <v>11804.773582098434</v>
      </c>
      <c r="X185" s="2">
        <f t="shared" si="34"/>
        <v>3820.5205355486287</v>
      </c>
      <c r="Y185" s="3">
        <f t="shared" si="35"/>
        <v>14.150076057587512</v>
      </c>
      <c r="Z185">
        <v>27241013</v>
      </c>
      <c r="AA185" s="25">
        <v>5057149</v>
      </c>
    </row>
    <row r="186" spans="1:28" x14ac:dyDescent="0.3">
      <c r="A186" t="s">
        <v>347</v>
      </c>
      <c r="B186" s="17" t="s">
        <v>373</v>
      </c>
      <c r="C186">
        <v>24</v>
      </c>
      <c r="D186" s="19" t="s">
        <v>104</v>
      </c>
      <c r="E186" s="17" t="s">
        <v>374</v>
      </c>
      <c r="F186" s="18">
        <v>71000</v>
      </c>
      <c r="G186" s="18">
        <v>1</v>
      </c>
      <c r="H186" s="18"/>
      <c r="I186" s="18">
        <v>71000</v>
      </c>
      <c r="J186" s="18">
        <v>-10000</v>
      </c>
      <c r="K186" s="18"/>
      <c r="L186" s="18">
        <v>12780</v>
      </c>
      <c r="M186" s="18">
        <f t="shared" si="49"/>
        <v>48220</v>
      </c>
      <c r="N186" s="1">
        <f t="shared" si="46"/>
        <v>59663.865546218491</v>
      </c>
      <c r="O186" s="1"/>
      <c r="P186" s="1">
        <f t="shared" si="43"/>
        <v>59663.865546218491</v>
      </c>
      <c r="Q186" s="1">
        <f t="shared" si="50"/>
        <v>46883.865546218491</v>
      </c>
      <c r="R186" s="1">
        <f t="shared" si="51"/>
        <v>46883.865546218491</v>
      </c>
      <c r="S186">
        <v>38900</v>
      </c>
      <c r="T186" s="1">
        <f t="shared" si="47"/>
        <v>38900</v>
      </c>
      <c r="U186" s="1">
        <f t="shared" si="31"/>
        <v>7983.8655462184906</v>
      </c>
      <c r="V186" s="1">
        <f t="shared" si="33"/>
        <v>20.524075954289177</v>
      </c>
      <c r="W186" s="2">
        <f t="shared" si="48"/>
        <v>13180.771911822811</v>
      </c>
      <c r="X186" s="2">
        <f t="shared" si="34"/>
        <v>-5196.9063656043199</v>
      </c>
      <c r="Y186" s="3">
        <f t="shared" si="35"/>
        <v>-13.359656466849151</v>
      </c>
      <c r="Z186">
        <v>27241013</v>
      </c>
      <c r="AA186" s="25">
        <v>5057149</v>
      </c>
    </row>
    <row r="187" spans="1:28" x14ac:dyDescent="0.3">
      <c r="A187" t="s">
        <v>347</v>
      </c>
      <c r="B187" s="17" t="s">
        <v>375</v>
      </c>
      <c r="C187">
        <v>23</v>
      </c>
      <c r="D187" s="19" t="s">
        <v>376</v>
      </c>
      <c r="E187" s="17" t="s">
        <v>377</v>
      </c>
      <c r="F187" s="18">
        <v>130800</v>
      </c>
      <c r="G187" s="18">
        <v>2</v>
      </c>
      <c r="H187" s="18"/>
      <c r="I187" s="18">
        <v>261600</v>
      </c>
      <c r="J187" s="18">
        <v>48943</v>
      </c>
      <c r="K187" s="18"/>
      <c r="L187" s="18">
        <v>23544</v>
      </c>
      <c r="M187" s="18">
        <f t="shared" si="49"/>
        <v>286999</v>
      </c>
      <c r="N187" s="1">
        <f t="shared" si="46"/>
        <v>109915.96638655463</v>
      </c>
      <c r="O187" s="1"/>
      <c r="P187" s="1">
        <f t="shared" si="43"/>
        <v>219831.93277310926</v>
      </c>
      <c r="Q187" s="1">
        <f t="shared" si="50"/>
        <v>196287.93277310926</v>
      </c>
      <c r="R187" s="1">
        <f t="shared" si="51"/>
        <v>86371.966386554632</v>
      </c>
      <c r="S187">
        <v>63000</v>
      </c>
      <c r="T187" s="1">
        <f t="shared" si="47"/>
        <v>126000</v>
      </c>
      <c r="U187" s="1">
        <f t="shared" si="31"/>
        <v>70287.932773109264</v>
      </c>
      <c r="V187" s="1">
        <f t="shared" si="33"/>
        <v>55.78407362945179</v>
      </c>
      <c r="W187" s="2">
        <f t="shared" si="48"/>
        <v>24282.323465724276</v>
      </c>
      <c r="X187" s="2">
        <f t="shared" si="34"/>
        <v>46005.609307384992</v>
      </c>
      <c r="Y187" s="3">
        <f t="shared" si="35"/>
        <v>36.512388339194437</v>
      </c>
      <c r="Z187">
        <v>27241013</v>
      </c>
      <c r="AA187" s="25">
        <v>5057149</v>
      </c>
    </row>
    <row r="188" spans="1:28" x14ac:dyDescent="0.3">
      <c r="A188" t="s">
        <v>347</v>
      </c>
      <c r="B188" s="17" t="s">
        <v>378</v>
      </c>
      <c r="C188">
        <v>22</v>
      </c>
      <c r="D188" s="19" t="s">
        <v>379</v>
      </c>
      <c r="E188" s="17" t="s">
        <v>380</v>
      </c>
      <c r="F188" s="18">
        <v>64500</v>
      </c>
      <c r="G188" s="18">
        <v>1</v>
      </c>
      <c r="H188" s="18"/>
      <c r="I188" s="18">
        <v>64500</v>
      </c>
      <c r="J188" s="18">
        <v>-7000</v>
      </c>
      <c r="K188" s="18"/>
      <c r="L188" s="18">
        <v>13545</v>
      </c>
      <c r="M188" s="18">
        <f t="shared" si="49"/>
        <v>43955</v>
      </c>
      <c r="N188" s="1">
        <f t="shared" si="46"/>
        <v>54201.680672268907</v>
      </c>
      <c r="O188" s="1"/>
      <c r="P188" s="1">
        <f t="shared" si="43"/>
        <v>54201.680672268907</v>
      </c>
      <c r="Q188" s="1">
        <f t="shared" si="50"/>
        <v>40656.680672268907</v>
      </c>
      <c r="R188" s="1">
        <f t="shared" si="51"/>
        <v>40656.680672268907</v>
      </c>
      <c r="S188">
        <v>28245</v>
      </c>
      <c r="T188" s="1">
        <f t="shared" si="47"/>
        <v>28245</v>
      </c>
      <c r="U188" s="1">
        <f t="shared" si="31"/>
        <v>12411.680672268907</v>
      </c>
      <c r="V188" s="1">
        <f t="shared" si="33"/>
        <v>43.942930331984094</v>
      </c>
      <c r="W188" s="2">
        <f t="shared" si="48"/>
        <v>11974.081525529173</v>
      </c>
      <c r="X188" s="2">
        <f t="shared" si="34"/>
        <v>437.59914673973435</v>
      </c>
      <c r="Y188" s="3">
        <f t="shared" si="35"/>
        <v>1.5492977402716741</v>
      </c>
      <c r="Z188">
        <v>27241013</v>
      </c>
      <c r="AA188" s="25">
        <v>5057149</v>
      </c>
    </row>
    <row r="189" spans="1:28" x14ac:dyDescent="0.3">
      <c r="A189" t="s">
        <v>347</v>
      </c>
      <c r="B189" s="17" t="s">
        <v>381</v>
      </c>
      <c r="C189">
        <v>21</v>
      </c>
      <c r="D189" s="19" t="s">
        <v>382</v>
      </c>
      <c r="E189" s="17" t="s">
        <v>383</v>
      </c>
      <c r="F189" s="18">
        <v>86388</v>
      </c>
      <c r="G189" s="18">
        <v>2</v>
      </c>
      <c r="H189" s="18"/>
      <c r="I189" s="18">
        <v>172776</v>
      </c>
      <c r="J189" s="18">
        <v>33075</v>
      </c>
      <c r="K189" s="18"/>
      <c r="L189" s="18">
        <v>15550</v>
      </c>
      <c r="M189" s="18">
        <f t="shared" si="49"/>
        <v>190301</v>
      </c>
      <c r="N189" s="1">
        <f t="shared" si="46"/>
        <v>72594.957983193279</v>
      </c>
      <c r="O189" s="1"/>
      <c r="P189" s="1">
        <f t="shared" si="43"/>
        <v>145189.91596638656</v>
      </c>
      <c r="Q189" s="1">
        <f t="shared" si="50"/>
        <v>129639.91596638656</v>
      </c>
      <c r="R189" s="1">
        <f t="shared" si="51"/>
        <v>57044.957983193279</v>
      </c>
      <c r="S189">
        <v>42900</v>
      </c>
      <c r="T189" s="1">
        <f t="shared" si="47"/>
        <v>85800</v>
      </c>
      <c r="U189" s="1">
        <f t="shared" si="31"/>
        <v>43839.915966386558</v>
      </c>
      <c r="V189" s="1">
        <f t="shared" si="33"/>
        <v>51.095473154296691</v>
      </c>
      <c r="W189" s="2">
        <f t="shared" si="48"/>
        <v>16037.472167866887</v>
      </c>
      <c r="X189" s="2">
        <f t="shared" si="34"/>
        <v>27802.443798519671</v>
      </c>
      <c r="Y189" s="3">
        <f t="shared" si="35"/>
        <v>32.403780650955326</v>
      </c>
      <c r="Z189">
        <v>27241013</v>
      </c>
      <c r="AA189" s="25">
        <v>5057149</v>
      </c>
    </row>
    <row r="190" spans="1:28" x14ac:dyDescent="0.3">
      <c r="A190" t="s">
        <v>347</v>
      </c>
      <c r="B190" s="17" t="s">
        <v>384</v>
      </c>
      <c r="C190">
        <v>19</v>
      </c>
      <c r="D190" s="19" t="s">
        <v>119</v>
      </c>
      <c r="E190" s="17" t="s">
        <v>385</v>
      </c>
      <c r="F190" s="18">
        <v>154990</v>
      </c>
      <c r="G190" s="18">
        <v>1</v>
      </c>
      <c r="H190" s="18"/>
      <c r="I190" s="18">
        <v>154990</v>
      </c>
      <c r="J190" s="18">
        <v>5989</v>
      </c>
      <c r="K190" s="18"/>
      <c r="L190" s="18">
        <v>27898</v>
      </c>
      <c r="M190" s="18">
        <f t="shared" si="49"/>
        <v>133081</v>
      </c>
      <c r="N190" s="1">
        <f t="shared" si="46"/>
        <v>130243.6974789916</v>
      </c>
      <c r="O190" s="1"/>
      <c r="P190" s="1">
        <f t="shared" si="43"/>
        <v>130243.6974789916</v>
      </c>
      <c r="Q190" s="1">
        <f t="shared" si="50"/>
        <v>102345.6974789916</v>
      </c>
      <c r="R190" s="1">
        <f t="shared" si="51"/>
        <v>102345.6974789916</v>
      </c>
      <c r="S190">
        <v>81000</v>
      </c>
      <c r="T190" s="1">
        <f t="shared" si="47"/>
        <v>81000</v>
      </c>
      <c r="U190" s="1">
        <f t="shared" si="31"/>
        <v>21345.697478991598</v>
      </c>
      <c r="V190" s="1">
        <f t="shared" si="33"/>
        <v>26.352712937026663</v>
      </c>
      <c r="W190" s="2">
        <f t="shared" si="48"/>
        <v>28773.068149484752</v>
      </c>
      <c r="X190" s="2">
        <f t="shared" si="34"/>
        <v>-7427.3706704931537</v>
      </c>
      <c r="Y190" s="3">
        <f t="shared" si="35"/>
        <v>-9.1695934203619185</v>
      </c>
      <c r="Z190">
        <v>27241013</v>
      </c>
      <c r="AA190" s="25">
        <v>5057149</v>
      </c>
    </row>
    <row r="191" spans="1:28" x14ac:dyDescent="0.3">
      <c r="A191" t="s">
        <v>347</v>
      </c>
      <c r="B191" s="17" t="s">
        <v>386</v>
      </c>
      <c r="C191">
        <v>19</v>
      </c>
      <c r="D191" s="19" t="s">
        <v>234</v>
      </c>
      <c r="E191" s="17" t="s">
        <v>235</v>
      </c>
      <c r="F191" s="18">
        <v>15500</v>
      </c>
      <c r="G191" s="18">
        <v>1</v>
      </c>
      <c r="H191" s="18"/>
      <c r="I191" s="18">
        <v>15500</v>
      </c>
      <c r="J191" s="18">
        <v>0</v>
      </c>
      <c r="K191" s="18"/>
      <c r="L191" s="18">
        <v>4100</v>
      </c>
      <c r="M191" s="18">
        <f t="shared" si="49"/>
        <v>11400</v>
      </c>
      <c r="N191" s="1">
        <f t="shared" si="46"/>
        <v>13025.210084033613</v>
      </c>
      <c r="O191" s="1"/>
      <c r="P191" s="1">
        <f t="shared" si="43"/>
        <v>13025.210084033613</v>
      </c>
      <c r="Q191" s="1">
        <f t="shared" si="50"/>
        <v>8925.2100840336134</v>
      </c>
      <c r="R191" s="1">
        <f t="shared" si="51"/>
        <v>8925.2100840336134</v>
      </c>
      <c r="S191">
        <v>7845</v>
      </c>
      <c r="T191" s="1">
        <f t="shared" si="47"/>
        <v>7845</v>
      </c>
      <c r="U191" s="1">
        <f t="shared" si="31"/>
        <v>1080.2100840336134</v>
      </c>
      <c r="V191" s="1">
        <f t="shared" si="33"/>
        <v>13.769408336948546</v>
      </c>
      <c r="W191" s="2">
        <f t="shared" si="48"/>
        <v>2877.4924596232895</v>
      </c>
      <c r="X191" s="2">
        <f t="shared" si="34"/>
        <v>-1797.2823755896761</v>
      </c>
      <c r="Y191" s="3">
        <f t="shared" si="35"/>
        <v>-22.909909185336851</v>
      </c>
      <c r="Z191">
        <v>27241013</v>
      </c>
      <c r="AA191" s="25">
        <v>5057149</v>
      </c>
    </row>
    <row r="192" spans="1:28" x14ac:dyDescent="0.3">
      <c r="A192" t="s">
        <v>347</v>
      </c>
      <c r="B192" s="17" t="s">
        <v>387</v>
      </c>
      <c r="C192">
        <v>19</v>
      </c>
      <c r="D192" s="19" t="s">
        <v>288</v>
      </c>
      <c r="E192" s="17" t="s">
        <v>388</v>
      </c>
      <c r="F192" s="18">
        <v>18588</v>
      </c>
      <c r="G192" s="18">
        <v>1</v>
      </c>
      <c r="H192" s="18"/>
      <c r="I192" s="18">
        <v>18588</v>
      </c>
      <c r="J192" s="18">
        <v>0</v>
      </c>
      <c r="K192" s="18"/>
      <c r="L192" s="18">
        <v>4532</v>
      </c>
      <c r="M192" s="18">
        <f t="shared" si="49"/>
        <v>14056</v>
      </c>
      <c r="N192" s="1">
        <f t="shared" si="46"/>
        <v>15620.168067226892</v>
      </c>
      <c r="O192" s="1"/>
      <c r="P192" s="1">
        <f t="shared" si="43"/>
        <v>15620.168067226892</v>
      </c>
      <c r="Q192" s="1">
        <f t="shared" si="50"/>
        <v>11088.168067226892</v>
      </c>
      <c r="R192" s="1">
        <f t="shared" si="51"/>
        <v>11088.168067226892</v>
      </c>
      <c r="S192">
        <v>9000</v>
      </c>
      <c r="T192" s="1">
        <f t="shared" si="47"/>
        <v>9000</v>
      </c>
      <c r="U192" s="1">
        <f t="shared" si="31"/>
        <v>2088.1680672268922</v>
      </c>
      <c r="V192" s="1">
        <f t="shared" si="33"/>
        <v>23.201867413632137</v>
      </c>
      <c r="W192" s="2">
        <f t="shared" si="48"/>
        <v>3450.7632154501744</v>
      </c>
      <c r="X192" s="2">
        <f t="shared" si="34"/>
        <v>-1362.5951482232822</v>
      </c>
      <c r="Y192" s="3">
        <f t="shared" si="35"/>
        <v>-15.139946091369803</v>
      </c>
      <c r="Z192">
        <v>27241013</v>
      </c>
      <c r="AA192" s="25">
        <v>5057149</v>
      </c>
    </row>
    <row r="193" spans="1:28" x14ac:dyDescent="0.3">
      <c r="A193" t="s">
        <v>347</v>
      </c>
      <c r="B193" s="17" t="s">
        <v>389</v>
      </c>
      <c r="C193">
        <v>19</v>
      </c>
      <c r="D193" s="19" t="s">
        <v>288</v>
      </c>
      <c r="E193" s="17" t="s">
        <v>388</v>
      </c>
      <c r="F193" s="18">
        <v>18588</v>
      </c>
      <c r="G193" s="18">
        <v>1</v>
      </c>
      <c r="H193" s="18"/>
      <c r="I193" s="18">
        <v>18588</v>
      </c>
      <c r="J193" s="18">
        <v>0</v>
      </c>
      <c r="K193" s="18"/>
      <c r="L193" s="18">
        <v>4532</v>
      </c>
      <c r="M193" s="18">
        <f t="shared" si="49"/>
        <v>14056</v>
      </c>
      <c r="N193" s="1">
        <f t="shared" si="46"/>
        <v>15620.168067226892</v>
      </c>
      <c r="O193" s="1"/>
      <c r="P193" s="1">
        <f t="shared" si="43"/>
        <v>15620.168067226892</v>
      </c>
      <c r="Q193" s="1">
        <f t="shared" si="50"/>
        <v>11088.168067226892</v>
      </c>
      <c r="R193" s="1">
        <f t="shared" si="51"/>
        <v>11088.168067226892</v>
      </c>
      <c r="S193">
        <v>9000</v>
      </c>
      <c r="T193" s="1">
        <f t="shared" si="47"/>
        <v>9000</v>
      </c>
      <c r="U193" s="1">
        <f t="shared" si="31"/>
        <v>2088.1680672268922</v>
      </c>
      <c r="V193" s="1">
        <f t="shared" si="33"/>
        <v>23.201867413632137</v>
      </c>
      <c r="W193" s="2">
        <f t="shared" si="48"/>
        <v>3450.7632154501744</v>
      </c>
      <c r="X193" s="2">
        <f t="shared" si="34"/>
        <v>-1362.5951482232822</v>
      </c>
      <c r="Y193" s="3">
        <f t="shared" si="35"/>
        <v>-15.139946091369803</v>
      </c>
      <c r="Z193">
        <v>27241013</v>
      </c>
      <c r="AA193" s="25">
        <v>5057149</v>
      </c>
    </row>
    <row r="194" spans="1:28" x14ac:dyDescent="0.3">
      <c r="A194" t="s">
        <v>347</v>
      </c>
      <c r="B194" s="17" t="s">
        <v>390</v>
      </c>
      <c r="C194">
        <v>18</v>
      </c>
      <c r="D194" s="19" t="s">
        <v>234</v>
      </c>
      <c r="E194" s="17" t="s">
        <v>235</v>
      </c>
      <c r="F194" s="18">
        <v>15500</v>
      </c>
      <c r="G194" s="18">
        <v>1</v>
      </c>
      <c r="H194" s="18"/>
      <c r="I194" s="18">
        <v>15500</v>
      </c>
      <c r="J194" s="18">
        <v>0</v>
      </c>
      <c r="K194" s="18"/>
      <c r="L194" s="18">
        <v>4100</v>
      </c>
      <c r="M194" s="18">
        <f t="shared" si="49"/>
        <v>11400</v>
      </c>
      <c r="N194" s="1">
        <f t="shared" si="46"/>
        <v>13025.210084033613</v>
      </c>
      <c r="O194" s="1"/>
      <c r="P194" s="1">
        <f t="shared" si="43"/>
        <v>13025.210084033613</v>
      </c>
      <c r="Q194" s="1">
        <f t="shared" si="50"/>
        <v>8925.2100840336134</v>
      </c>
      <c r="R194" s="1">
        <f t="shared" si="51"/>
        <v>8925.2100840336134</v>
      </c>
      <c r="S194">
        <v>7845</v>
      </c>
      <c r="T194" s="1">
        <f t="shared" si="47"/>
        <v>7845</v>
      </c>
      <c r="U194" s="1">
        <f t="shared" ref="U194:U257" si="52">(Q194-T194)</f>
        <v>1080.2100840336134</v>
      </c>
      <c r="V194" s="1">
        <f t="shared" si="33"/>
        <v>13.769408336948546</v>
      </c>
      <c r="W194" s="2">
        <f t="shared" si="48"/>
        <v>2877.4924596232895</v>
      </c>
      <c r="X194" s="2">
        <f t="shared" si="34"/>
        <v>-1797.2823755896761</v>
      </c>
      <c r="Y194" s="3">
        <f t="shared" si="35"/>
        <v>-22.909909185336851</v>
      </c>
      <c r="Z194">
        <v>27241013</v>
      </c>
      <c r="AA194" s="25">
        <v>5057149</v>
      </c>
    </row>
    <row r="195" spans="1:28" x14ac:dyDescent="0.3">
      <c r="A195" t="s">
        <v>347</v>
      </c>
      <c r="B195" s="17" t="s">
        <v>391</v>
      </c>
      <c r="C195">
        <v>17</v>
      </c>
      <c r="D195" s="19" t="s">
        <v>392</v>
      </c>
      <c r="E195" s="17" t="s">
        <v>393</v>
      </c>
      <c r="F195" s="18">
        <v>39119</v>
      </c>
      <c r="G195" s="18">
        <v>1</v>
      </c>
      <c r="H195" s="18"/>
      <c r="I195" s="18">
        <v>39119</v>
      </c>
      <c r="J195" s="18">
        <v>-7470</v>
      </c>
      <c r="K195" s="18"/>
      <c r="L195" s="18">
        <v>5868</v>
      </c>
      <c r="M195" s="18">
        <f t="shared" si="49"/>
        <v>25781</v>
      </c>
      <c r="N195" s="1">
        <f t="shared" si="46"/>
        <v>32873.10924369748</v>
      </c>
      <c r="O195" s="1"/>
      <c r="P195" s="1">
        <f t="shared" si="43"/>
        <v>32873.10924369748</v>
      </c>
      <c r="Q195" s="1">
        <f t="shared" si="50"/>
        <v>27005.10924369748</v>
      </c>
      <c r="R195" s="1">
        <f t="shared" si="51"/>
        <v>27005.10924369748</v>
      </c>
      <c r="S195" s="1">
        <f>(0.65*R195)</f>
        <v>17553.321008403364</v>
      </c>
      <c r="T195" s="1">
        <f t="shared" si="47"/>
        <v>17553.321008403364</v>
      </c>
      <c r="U195" s="1">
        <f t="shared" si="52"/>
        <v>9451.788235294116</v>
      </c>
      <c r="V195" s="1">
        <f t="shared" ref="V195:V258" si="53">(U195/T195)*100</f>
        <v>53.846153846153832</v>
      </c>
      <c r="W195" s="2">
        <f t="shared" si="48"/>
        <v>7262.2340340647397</v>
      </c>
      <c r="X195" s="2">
        <f t="shared" ref="X195:X258" si="54">(U195-W195)</f>
        <v>2189.5542012293763</v>
      </c>
      <c r="Y195" s="3">
        <f t="shared" ref="Y195:Y258" si="55">(X195/T195)*100</f>
        <v>12.473731894842938</v>
      </c>
      <c r="Z195">
        <v>27241013</v>
      </c>
      <c r="AA195" s="25">
        <v>5057149</v>
      </c>
      <c r="AB195">
        <v>1</v>
      </c>
    </row>
    <row r="196" spans="1:28" x14ac:dyDescent="0.3">
      <c r="A196" t="s">
        <v>347</v>
      </c>
      <c r="B196" s="17" t="s">
        <v>394</v>
      </c>
      <c r="C196">
        <v>16</v>
      </c>
      <c r="D196" s="19" t="s">
        <v>395</v>
      </c>
      <c r="E196" s="17" t="s">
        <v>396</v>
      </c>
      <c r="F196" s="18">
        <v>70788</v>
      </c>
      <c r="G196" s="18">
        <v>1</v>
      </c>
      <c r="H196" s="18"/>
      <c r="I196" s="18">
        <v>70788</v>
      </c>
      <c r="J196" s="18">
        <v>9326</v>
      </c>
      <c r="K196" s="18"/>
      <c r="L196" s="18">
        <v>12742</v>
      </c>
      <c r="M196" s="18">
        <f t="shared" si="49"/>
        <v>67372</v>
      </c>
      <c r="N196" s="1">
        <f t="shared" si="46"/>
        <v>59485.71428571429</v>
      </c>
      <c r="O196" s="1"/>
      <c r="P196" s="1">
        <f t="shared" si="43"/>
        <v>59485.71428571429</v>
      </c>
      <c r="Q196" s="1">
        <f t="shared" si="50"/>
        <v>46743.71428571429</v>
      </c>
      <c r="R196" s="1">
        <f t="shared" si="51"/>
        <v>46743.71428571429</v>
      </c>
      <c r="S196">
        <v>36500</v>
      </c>
      <c r="T196" s="1">
        <f t="shared" si="47"/>
        <v>36500</v>
      </c>
      <c r="U196" s="1">
        <f t="shared" si="52"/>
        <v>10243.71428571429</v>
      </c>
      <c r="V196" s="1">
        <f t="shared" si="53"/>
        <v>28.064970645792574</v>
      </c>
      <c r="W196" s="2">
        <f t="shared" si="48"/>
        <v>13141.415240762157</v>
      </c>
      <c r="X196" s="2">
        <f t="shared" si="54"/>
        <v>-2897.700955047867</v>
      </c>
      <c r="Y196" s="3">
        <f t="shared" si="55"/>
        <v>-7.9389067261585398</v>
      </c>
      <c r="Z196">
        <v>27241013</v>
      </c>
      <c r="AA196" s="25">
        <v>5057149</v>
      </c>
    </row>
    <row r="197" spans="1:28" x14ac:dyDescent="0.3">
      <c r="A197" t="s">
        <v>347</v>
      </c>
      <c r="B197" s="17" t="s">
        <v>397</v>
      </c>
      <c r="C197">
        <v>15</v>
      </c>
      <c r="D197" s="19" t="s">
        <v>398</v>
      </c>
      <c r="E197" s="17" t="s">
        <v>399</v>
      </c>
      <c r="F197" s="18">
        <v>137990</v>
      </c>
      <c r="G197" s="18">
        <v>1</v>
      </c>
      <c r="H197" s="18"/>
      <c r="I197" s="18">
        <v>137990</v>
      </c>
      <c r="J197" s="18">
        <v>0</v>
      </c>
      <c r="K197" s="18"/>
      <c r="L197" s="18">
        <v>28978</v>
      </c>
      <c r="M197" s="18">
        <f t="shared" si="49"/>
        <v>109012</v>
      </c>
      <c r="N197" s="1">
        <f t="shared" si="46"/>
        <v>115957.98319327732</v>
      </c>
      <c r="O197" s="1"/>
      <c r="P197" s="1">
        <f t="shared" si="43"/>
        <v>115957.98319327732</v>
      </c>
      <c r="Q197" s="1">
        <f t="shared" si="50"/>
        <v>86979.983193277323</v>
      </c>
      <c r="R197" s="1">
        <f t="shared" si="51"/>
        <v>86979.983193277323</v>
      </c>
      <c r="S197" s="1">
        <v>57225</v>
      </c>
      <c r="T197" s="1">
        <f t="shared" si="47"/>
        <v>57225</v>
      </c>
      <c r="U197" s="1">
        <f t="shared" si="52"/>
        <v>29754.983193277323</v>
      </c>
      <c r="V197" s="1">
        <f t="shared" si="53"/>
        <v>51.996475654481998</v>
      </c>
      <c r="W197" s="2">
        <f t="shared" si="48"/>
        <v>25617.108677639852</v>
      </c>
      <c r="X197" s="2">
        <f t="shared" si="54"/>
        <v>4137.8745156374716</v>
      </c>
      <c r="Y197" s="3">
        <f t="shared" si="55"/>
        <v>7.2308860037352058</v>
      </c>
      <c r="Z197">
        <v>27241013</v>
      </c>
      <c r="AA197" s="25">
        <v>5057149</v>
      </c>
    </row>
    <row r="198" spans="1:28" x14ac:dyDescent="0.3">
      <c r="A198" t="s">
        <v>347</v>
      </c>
      <c r="B198" s="17" t="s">
        <v>400</v>
      </c>
      <c r="C198">
        <v>15</v>
      </c>
      <c r="D198" s="19" t="s">
        <v>234</v>
      </c>
      <c r="E198" s="17" t="s">
        <v>235</v>
      </c>
      <c r="F198" s="18">
        <v>15500</v>
      </c>
      <c r="G198" s="18">
        <v>1</v>
      </c>
      <c r="H198" s="18"/>
      <c r="I198" s="18">
        <v>15500</v>
      </c>
      <c r="J198" s="18">
        <v>0</v>
      </c>
      <c r="K198" s="18"/>
      <c r="L198" s="18">
        <v>4100</v>
      </c>
      <c r="M198" s="18">
        <f t="shared" si="49"/>
        <v>11400</v>
      </c>
      <c r="N198" s="1">
        <f t="shared" si="46"/>
        <v>13025.210084033613</v>
      </c>
      <c r="O198" s="1"/>
      <c r="P198" s="1">
        <f t="shared" si="43"/>
        <v>13025.210084033613</v>
      </c>
      <c r="Q198" s="1">
        <f t="shared" si="50"/>
        <v>8925.2100840336134</v>
      </c>
      <c r="R198" s="1">
        <f t="shared" si="51"/>
        <v>8925.2100840336134</v>
      </c>
      <c r="S198">
        <v>7845</v>
      </c>
      <c r="T198" s="1">
        <f t="shared" si="47"/>
        <v>7845</v>
      </c>
      <c r="U198" s="1">
        <f t="shared" si="52"/>
        <v>1080.2100840336134</v>
      </c>
      <c r="V198" s="1">
        <f t="shared" si="53"/>
        <v>13.769408336948546</v>
      </c>
      <c r="W198" s="2">
        <f t="shared" si="48"/>
        <v>2877.4924596232895</v>
      </c>
      <c r="X198" s="2">
        <f t="shared" si="54"/>
        <v>-1797.2823755896761</v>
      </c>
      <c r="Y198" s="3">
        <f t="shared" si="55"/>
        <v>-22.909909185336851</v>
      </c>
      <c r="Z198">
        <v>27241013</v>
      </c>
      <c r="AA198" s="25">
        <v>5057149</v>
      </c>
    </row>
    <row r="199" spans="1:28" x14ac:dyDescent="0.3">
      <c r="A199" t="s">
        <v>347</v>
      </c>
      <c r="B199" s="17" t="s">
        <v>401</v>
      </c>
      <c r="C199">
        <v>14</v>
      </c>
      <c r="D199" s="19" t="s">
        <v>402</v>
      </c>
      <c r="E199" s="17" t="s">
        <v>349</v>
      </c>
      <c r="F199" s="18">
        <v>63588</v>
      </c>
      <c r="G199" s="18">
        <v>1</v>
      </c>
      <c r="H199" s="18"/>
      <c r="I199" s="18">
        <v>63588</v>
      </c>
      <c r="J199" s="18">
        <v>-5650</v>
      </c>
      <c r="K199" s="18"/>
      <c r="L199" s="18">
        <v>10810</v>
      </c>
      <c r="M199" s="18">
        <f t="shared" si="49"/>
        <v>47128</v>
      </c>
      <c r="N199" s="1">
        <f t="shared" si="46"/>
        <v>53435.294117647063</v>
      </c>
      <c r="O199" s="1"/>
      <c r="P199" s="1">
        <f t="shared" si="43"/>
        <v>53435.294117647063</v>
      </c>
      <c r="Q199" s="1">
        <f t="shared" si="50"/>
        <v>42625.294117647063</v>
      </c>
      <c r="R199" s="1">
        <f t="shared" si="51"/>
        <v>42625.294117647063</v>
      </c>
      <c r="S199" s="1">
        <v>27000</v>
      </c>
      <c r="T199" s="1">
        <f t="shared" si="47"/>
        <v>27000</v>
      </c>
      <c r="U199" s="1">
        <f t="shared" si="52"/>
        <v>15625.294117647063</v>
      </c>
      <c r="V199" s="1">
        <f t="shared" si="53"/>
        <v>57.871459694989127</v>
      </c>
      <c r="W199" s="2">
        <f t="shared" si="48"/>
        <v>11804.773582098434</v>
      </c>
      <c r="X199" s="2">
        <f t="shared" si="54"/>
        <v>3820.5205355486287</v>
      </c>
      <c r="Y199" s="3">
        <f t="shared" si="55"/>
        <v>14.150076057587512</v>
      </c>
      <c r="Z199">
        <v>27241013</v>
      </c>
      <c r="AA199" s="25">
        <v>5057149</v>
      </c>
    </row>
    <row r="200" spans="1:28" x14ac:dyDescent="0.3">
      <c r="A200" t="s">
        <v>347</v>
      </c>
      <c r="B200" s="17" t="s">
        <v>403</v>
      </c>
      <c r="C200">
        <v>13</v>
      </c>
      <c r="D200" s="19" t="s">
        <v>288</v>
      </c>
      <c r="E200" s="17" t="s">
        <v>388</v>
      </c>
      <c r="F200" s="18">
        <v>18588</v>
      </c>
      <c r="G200" s="18">
        <v>1</v>
      </c>
      <c r="H200" s="18"/>
      <c r="I200" s="18">
        <v>18588</v>
      </c>
      <c r="J200" s="18">
        <v>0</v>
      </c>
      <c r="K200" s="18"/>
      <c r="L200" s="18">
        <v>4532</v>
      </c>
      <c r="M200" s="18">
        <f t="shared" si="49"/>
        <v>14056</v>
      </c>
      <c r="N200" s="1">
        <f t="shared" si="46"/>
        <v>15620.168067226892</v>
      </c>
      <c r="O200" s="1"/>
      <c r="P200" s="1">
        <f t="shared" si="43"/>
        <v>15620.168067226892</v>
      </c>
      <c r="Q200" s="1">
        <f t="shared" si="50"/>
        <v>11088.168067226892</v>
      </c>
      <c r="R200" s="1">
        <f t="shared" si="51"/>
        <v>11088.168067226892</v>
      </c>
      <c r="S200">
        <v>9000</v>
      </c>
      <c r="T200" s="1">
        <f t="shared" si="47"/>
        <v>9000</v>
      </c>
      <c r="U200" s="1">
        <f t="shared" si="52"/>
        <v>2088.1680672268922</v>
      </c>
      <c r="V200" s="1">
        <f t="shared" si="53"/>
        <v>23.201867413632137</v>
      </c>
      <c r="W200" s="2">
        <f t="shared" si="48"/>
        <v>3450.7632154501744</v>
      </c>
      <c r="X200" s="2">
        <f t="shared" si="54"/>
        <v>-1362.5951482232822</v>
      </c>
      <c r="Y200" s="3">
        <f t="shared" si="55"/>
        <v>-15.139946091369803</v>
      </c>
      <c r="Z200">
        <v>27241013</v>
      </c>
      <c r="AA200" s="25">
        <v>5057149</v>
      </c>
    </row>
    <row r="201" spans="1:28" x14ac:dyDescent="0.3">
      <c r="A201" t="s">
        <v>347</v>
      </c>
      <c r="B201" s="17" t="s">
        <v>403</v>
      </c>
      <c r="C201">
        <v>13</v>
      </c>
      <c r="D201" s="19" t="s">
        <v>288</v>
      </c>
      <c r="E201" s="17" t="s">
        <v>388</v>
      </c>
      <c r="F201" s="18">
        <v>18588</v>
      </c>
      <c r="G201" s="18">
        <v>1</v>
      </c>
      <c r="H201" s="18"/>
      <c r="I201" s="18">
        <v>18588</v>
      </c>
      <c r="J201" s="18">
        <v>0</v>
      </c>
      <c r="K201" s="18"/>
      <c r="L201" s="18">
        <v>4532</v>
      </c>
      <c r="M201" s="18">
        <f t="shared" si="49"/>
        <v>14056</v>
      </c>
      <c r="N201" s="1">
        <f t="shared" si="46"/>
        <v>15620.168067226892</v>
      </c>
      <c r="O201" s="1"/>
      <c r="P201" s="1">
        <f t="shared" si="43"/>
        <v>15620.168067226892</v>
      </c>
      <c r="Q201" s="1">
        <f t="shared" si="50"/>
        <v>11088.168067226892</v>
      </c>
      <c r="R201" s="1">
        <f t="shared" si="51"/>
        <v>11088.168067226892</v>
      </c>
      <c r="S201">
        <v>9000</v>
      </c>
      <c r="T201" s="1">
        <f t="shared" si="47"/>
        <v>9000</v>
      </c>
      <c r="U201" s="1">
        <f t="shared" si="52"/>
        <v>2088.1680672268922</v>
      </c>
      <c r="V201" s="1">
        <f t="shared" si="53"/>
        <v>23.201867413632137</v>
      </c>
      <c r="W201" s="2">
        <f t="shared" si="48"/>
        <v>3450.7632154501744</v>
      </c>
      <c r="X201" s="2">
        <f t="shared" si="54"/>
        <v>-1362.5951482232822</v>
      </c>
      <c r="Y201" s="3">
        <f t="shared" si="55"/>
        <v>-15.139946091369803</v>
      </c>
      <c r="Z201">
        <v>27241013</v>
      </c>
      <c r="AA201" s="25">
        <v>5057149</v>
      </c>
    </row>
    <row r="202" spans="1:28" x14ac:dyDescent="0.3">
      <c r="A202" t="s">
        <v>347</v>
      </c>
      <c r="B202" s="17" t="s">
        <v>404</v>
      </c>
      <c r="C202">
        <v>13</v>
      </c>
      <c r="D202" s="19" t="s">
        <v>288</v>
      </c>
      <c r="E202" s="17" t="s">
        <v>388</v>
      </c>
      <c r="F202" s="18">
        <v>18588</v>
      </c>
      <c r="G202" s="18">
        <v>1</v>
      </c>
      <c r="H202" s="18"/>
      <c r="I202" s="18">
        <v>18588</v>
      </c>
      <c r="J202" s="18">
        <v>0</v>
      </c>
      <c r="K202" s="18"/>
      <c r="L202" s="18">
        <v>4532</v>
      </c>
      <c r="M202" s="18">
        <f t="shared" si="49"/>
        <v>14056</v>
      </c>
      <c r="N202" s="1">
        <f t="shared" si="46"/>
        <v>15620.168067226892</v>
      </c>
      <c r="O202" s="1"/>
      <c r="P202" s="1">
        <f t="shared" si="43"/>
        <v>15620.168067226892</v>
      </c>
      <c r="Q202" s="1">
        <f t="shared" si="50"/>
        <v>11088.168067226892</v>
      </c>
      <c r="R202" s="1">
        <f t="shared" si="51"/>
        <v>11088.168067226892</v>
      </c>
      <c r="S202">
        <v>9000</v>
      </c>
      <c r="T202" s="1">
        <f t="shared" si="47"/>
        <v>9000</v>
      </c>
      <c r="U202" s="1">
        <f t="shared" si="52"/>
        <v>2088.1680672268922</v>
      </c>
      <c r="V202" s="1">
        <f t="shared" si="53"/>
        <v>23.201867413632137</v>
      </c>
      <c r="W202" s="2">
        <f t="shared" si="48"/>
        <v>3450.7632154501744</v>
      </c>
      <c r="X202" s="2">
        <f t="shared" si="54"/>
        <v>-1362.5951482232822</v>
      </c>
      <c r="Y202" s="3">
        <f t="shared" si="55"/>
        <v>-15.139946091369803</v>
      </c>
      <c r="Z202">
        <v>27241013</v>
      </c>
      <c r="AA202" s="25">
        <v>5057149</v>
      </c>
    </row>
    <row r="203" spans="1:28" x14ac:dyDescent="0.3">
      <c r="A203" t="s">
        <v>347</v>
      </c>
      <c r="B203" s="17" t="s">
        <v>404</v>
      </c>
      <c r="C203">
        <v>13</v>
      </c>
      <c r="D203" s="19" t="s">
        <v>288</v>
      </c>
      <c r="E203" s="17" t="s">
        <v>388</v>
      </c>
      <c r="F203" s="18">
        <v>18588</v>
      </c>
      <c r="G203" s="18">
        <v>1</v>
      </c>
      <c r="H203" s="18"/>
      <c r="I203" s="18">
        <v>18588</v>
      </c>
      <c r="J203" s="18">
        <v>0</v>
      </c>
      <c r="K203" s="18"/>
      <c r="L203" s="18">
        <v>4532</v>
      </c>
      <c r="M203" s="18">
        <f t="shared" si="49"/>
        <v>14056</v>
      </c>
      <c r="N203" s="1">
        <f t="shared" si="46"/>
        <v>15620.168067226892</v>
      </c>
      <c r="O203" s="1"/>
      <c r="P203" s="1">
        <f t="shared" si="43"/>
        <v>15620.168067226892</v>
      </c>
      <c r="Q203" s="1">
        <f t="shared" si="50"/>
        <v>11088.168067226892</v>
      </c>
      <c r="R203" s="1">
        <f t="shared" si="51"/>
        <v>11088.168067226892</v>
      </c>
      <c r="S203">
        <v>9000</v>
      </c>
      <c r="T203" s="1">
        <f t="shared" si="47"/>
        <v>9000</v>
      </c>
      <c r="U203" s="1">
        <f t="shared" si="52"/>
        <v>2088.1680672268922</v>
      </c>
      <c r="V203" s="1">
        <f t="shared" si="53"/>
        <v>23.201867413632137</v>
      </c>
      <c r="W203" s="2">
        <f t="shared" si="48"/>
        <v>3450.7632154501744</v>
      </c>
      <c r="X203" s="2">
        <f t="shared" si="54"/>
        <v>-1362.5951482232822</v>
      </c>
      <c r="Y203" s="3">
        <f t="shared" si="55"/>
        <v>-15.139946091369803</v>
      </c>
      <c r="Z203">
        <v>27241013</v>
      </c>
      <c r="AA203" s="25">
        <v>5057149</v>
      </c>
    </row>
    <row r="204" spans="1:28" x14ac:dyDescent="0.3">
      <c r="A204" t="s">
        <v>347</v>
      </c>
      <c r="B204" s="17" t="s">
        <v>405</v>
      </c>
      <c r="C204">
        <v>13</v>
      </c>
      <c r="D204" s="19" t="s">
        <v>100</v>
      </c>
      <c r="E204" s="17" t="s">
        <v>406</v>
      </c>
      <c r="F204" s="18">
        <v>20388</v>
      </c>
      <c r="G204" s="18">
        <v>1</v>
      </c>
      <c r="H204" s="18"/>
      <c r="I204" s="18">
        <v>20388</v>
      </c>
      <c r="J204" s="18">
        <v>-13840</v>
      </c>
      <c r="K204" s="18"/>
      <c r="L204" s="18">
        <v>3670</v>
      </c>
      <c r="M204" s="18">
        <f t="shared" si="49"/>
        <v>2878</v>
      </c>
      <c r="N204" s="1">
        <f t="shared" si="46"/>
        <v>17132.773109243699</v>
      </c>
      <c r="O204" s="1"/>
      <c r="P204" s="1">
        <f t="shared" si="43"/>
        <v>17132.773109243699</v>
      </c>
      <c r="Q204" s="1">
        <f t="shared" si="50"/>
        <v>13462.773109243699</v>
      </c>
      <c r="R204" s="1">
        <f t="shared" si="51"/>
        <v>13462.773109243699</v>
      </c>
      <c r="S204">
        <v>10667</v>
      </c>
      <c r="T204" s="1">
        <f t="shared" si="47"/>
        <v>10667</v>
      </c>
      <c r="U204" s="1">
        <f t="shared" si="52"/>
        <v>2795.7731092436989</v>
      </c>
      <c r="V204" s="1">
        <f t="shared" si="53"/>
        <v>26.209553850601846</v>
      </c>
      <c r="W204" s="2">
        <f t="shared" si="48"/>
        <v>3784.923630116105</v>
      </c>
      <c r="X204" s="2">
        <f t="shared" si="54"/>
        <v>-989.1505208724061</v>
      </c>
      <c r="Y204" s="3">
        <f t="shared" si="55"/>
        <v>-9.2729963520428065</v>
      </c>
      <c r="Z204">
        <v>27241013</v>
      </c>
      <c r="AA204" s="25">
        <v>5057149</v>
      </c>
    </row>
    <row r="205" spans="1:28" x14ac:dyDescent="0.3">
      <c r="A205" t="s">
        <v>347</v>
      </c>
      <c r="B205" s="17" t="s">
        <v>407</v>
      </c>
      <c r="C205">
        <v>12</v>
      </c>
      <c r="D205" s="19" t="s">
        <v>408</v>
      </c>
      <c r="E205" s="17" t="s">
        <v>409</v>
      </c>
      <c r="F205" s="18">
        <v>27588</v>
      </c>
      <c r="G205" s="18">
        <v>1</v>
      </c>
      <c r="H205" s="18"/>
      <c r="I205" s="18">
        <v>27588</v>
      </c>
      <c r="J205" s="18">
        <v>-3040</v>
      </c>
      <c r="K205" s="18"/>
      <c r="L205" s="18">
        <v>4966</v>
      </c>
      <c r="M205" s="18">
        <f t="shared" si="49"/>
        <v>19582</v>
      </c>
      <c r="N205" s="1">
        <f t="shared" si="46"/>
        <v>23183.193277310926</v>
      </c>
      <c r="O205" s="1"/>
      <c r="P205" s="1">
        <f t="shared" si="43"/>
        <v>23183.193277310926</v>
      </c>
      <c r="Q205" s="1">
        <f t="shared" si="50"/>
        <v>18217.193277310926</v>
      </c>
      <c r="R205" s="1">
        <f t="shared" si="51"/>
        <v>18217.193277310926</v>
      </c>
      <c r="S205">
        <v>10924</v>
      </c>
      <c r="T205" s="1">
        <f t="shared" si="47"/>
        <v>10924</v>
      </c>
      <c r="U205" s="1">
        <f t="shared" si="52"/>
        <v>7293.1932773109256</v>
      </c>
      <c r="V205" s="1">
        <f t="shared" si="53"/>
        <v>66.763028902516709</v>
      </c>
      <c r="W205" s="2">
        <f t="shared" si="48"/>
        <v>5121.5652887798269</v>
      </c>
      <c r="X205" s="2">
        <f t="shared" si="54"/>
        <v>2171.6279885310987</v>
      </c>
      <c r="Y205" s="3">
        <f t="shared" si="55"/>
        <v>19.879421352353521</v>
      </c>
      <c r="Z205">
        <v>27241013</v>
      </c>
      <c r="AA205" s="25">
        <v>5057149</v>
      </c>
    </row>
    <row r="206" spans="1:28" x14ac:dyDescent="0.3">
      <c r="A206" t="s">
        <v>347</v>
      </c>
      <c r="B206" s="17" t="s">
        <v>410</v>
      </c>
      <c r="C206">
        <v>10</v>
      </c>
      <c r="D206" s="19" t="s">
        <v>234</v>
      </c>
      <c r="E206" s="17" t="s">
        <v>235</v>
      </c>
      <c r="F206" s="18">
        <v>15500</v>
      </c>
      <c r="G206" s="18">
        <v>1</v>
      </c>
      <c r="H206" s="18"/>
      <c r="I206" s="18">
        <v>15500</v>
      </c>
      <c r="J206" s="5">
        <v>0</v>
      </c>
      <c r="K206" s="5"/>
      <c r="L206" s="18">
        <v>4100</v>
      </c>
      <c r="M206" s="18">
        <f t="shared" si="49"/>
        <v>11400</v>
      </c>
      <c r="N206" s="1">
        <f t="shared" si="46"/>
        <v>13025.210084033613</v>
      </c>
      <c r="O206" s="1"/>
      <c r="P206" s="1">
        <f t="shared" si="43"/>
        <v>13025.210084033613</v>
      </c>
      <c r="Q206" s="1">
        <f t="shared" si="50"/>
        <v>8925.2100840336134</v>
      </c>
      <c r="R206" s="1">
        <f t="shared" si="51"/>
        <v>8925.2100840336134</v>
      </c>
      <c r="S206">
        <v>7845</v>
      </c>
      <c r="T206" s="1">
        <f t="shared" si="47"/>
        <v>7845</v>
      </c>
      <c r="U206" s="1">
        <f t="shared" si="52"/>
        <v>1080.2100840336134</v>
      </c>
      <c r="V206" s="1">
        <f t="shared" si="53"/>
        <v>13.769408336948546</v>
      </c>
      <c r="W206" s="2">
        <f t="shared" si="48"/>
        <v>2877.4924596232895</v>
      </c>
      <c r="X206" s="2">
        <f t="shared" si="54"/>
        <v>-1797.2823755896761</v>
      </c>
      <c r="Y206" s="3">
        <f t="shared" si="55"/>
        <v>-22.909909185336851</v>
      </c>
      <c r="Z206">
        <v>27241013</v>
      </c>
      <c r="AA206" s="25">
        <v>5057149</v>
      </c>
    </row>
    <row r="207" spans="1:28" x14ac:dyDescent="0.3">
      <c r="A207" t="s">
        <v>347</v>
      </c>
      <c r="B207" s="17" t="s">
        <v>411</v>
      </c>
      <c r="C207">
        <v>10</v>
      </c>
      <c r="D207" s="19" t="s">
        <v>124</v>
      </c>
      <c r="E207" s="17" t="s">
        <v>125</v>
      </c>
      <c r="F207" s="18">
        <v>23990</v>
      </c>
      <c r="G207" s="18">
        <v>2</v>
      </c>
      <c r="H207" s="18"/>
      <c r="I207" s="18">
        <v>47980</v>
      </c>
      <c r="J207" s="20">
        <v>-9040</v>
      </c>
      <c r="K207" s="20"/>
      <c r="L207" s="18">
        <v>4318</v>
      </c>
      <c r="M207" s="18">
        <f t="shared" si="49"/>
        <v>34622</v>
      </c>
      <c r="N207" s="1">
        <f t="shared" ref="N207:N238" si="56">(F207/1.19)</f>
        <v>20159.663865546219</v>
      </c>
      <c r="O207" s="1"/>
      <c r="P207" s="1">
        <f t="shared" si="43"/>
        <v>40319.327731092439</v>
      </c>
      <c r="Q207" s="1">
        <f t="shared" si="50"/>
        <v>36001.327731092439</v>
      </c>
      <c r="R207" s="1">
        <f t="shared" si="51"/>
        <v>15841.663865546219</v>
      </c>
      <c r="S207">
        <v>8421</v>
      </c>
      <c r="T207" s="1">
        <f t="shared" ref="T207:T238" si="57">(S207*G207)</f>
        <v>16842</v>
      </c>
      <c r="U207" s="1">
        <f t="shared" si="52"/>
        <v>19159.327731092439</v>
      </c>
      <c r="V207" s="1">
        <f t="shared" si="53"/>
        <v>113.75921939848259</v>
      </c>
      <c r="W207" s="2">
        <f t="shared" ref="W207:W238" si="58">(AA207/Z207)*F207</f>
        <v>4453.6157487975943</v>
      </c>
      <c r="X207" s="2">
        <f t="shared" si="54"/>
        <v>14705.711982294844</v>
      </c>
      <c r="Y207" s="3">
        <f t="shared" si="55"/>
        <v>87.315710618067001</v>
      </c>
      <c r="Z207">
        <v>27241013</v>
      </c>
      <c r="AA207" s="25">
        <v>5057149</v>
      </c>
    </row>
    <row r="208" spans="1:28" x14ac:dyDescent="0.3">
      <c r="A208" t="s">
        <v>347</v>
      </c>
      <c r="B208" s="17" t="s">
        <v>412</v>
      </c>
      <c r="C208">
        <v>10</v>
      </c>
      <c r="D208" s="19" t="s">
        <v>234</v>
      </c>
      <c r="E208" s="17" t="s">
        <v>235</v>
      </c>
      <c r="F208" s="18">
        <v>15500</v>
      </c>
      <c r="G208" s="18">
        <v>1</v>
      </c>
      <c r="H208" s="18"/>
      <c r="I208" s="18">
        <v>15500</v>
      </c>
      <c r="J208" s="20">
        <v>0</v>
      </c>
      <c r="K208" s="20"/>
      <c r="L208" s="18">
        <v>4100</v>
      </c>
      <c r="M208" s="18">
        <f t="shared" si="49"/>
        <v>11400</v>
      </c>
      <c r="N208" s="1">
        <f t="shared" si="56"/>
        <v>13025.210084033613</v>
      </c>
      <c r="O208" s="1"/>
      <c r="P208" s="1">
        <f t="shared" si="43"/>
        <v>13025.210084033613</v>
      </c>
      <c r="Q208" s="1">
        <f t="shared" si="50"/>
        <v>8925.2100840336134</v>
      </c>
      <c r="R208" s="1">
        <f t="shared" si="51"/>
        <v>8925.2100840336134</v>
      </c>
      <c r="S208">
        <v>7845</v>
      </c>
      <c r="T208" s="1">
        <f t="shared" si="57"/>
        <v>7845</v>
      </c>
      <c r="U208" s="1">
        <f t="shared" si="52"/>
        <v>1080.2100840336134</v>
      </c>
      <c r="V208" s="1">
        <f t="shared" si="53"/>
        <v>13.769408336948546</v>
      </c>
      <c r="W208" s="2">
        <f t="shared" si="58"/>
        <v>2877.4924596232895</v>
      </c>
      <c r="X208" s="2">
        <f t="shared" si="54"/>
        <v>-1797.2823755896761</v>
      </c>
      <c r="Y208" s="3">
        <f t="shared" si="55"/>
        <v>-22.909909185336851</v>
      </c>
      <c r="Z208">
        <v>27241013</v>
      </c>
      <c r="AA208" s="25">
        <v>5057149</v>
      </c>
    </row>
    <row r="209" spans="1:28" x14ac:dyDescent="0.3">
      <c r="A209" t="s">
        <v>347</v>
      </c>
      <c r="B209" s="17" t="s">
        <v>413</v>
      </c>
      <c r="C209">
        <v>8</v>
      </c>
      <c r="D209" s="19" t="s">
        <v>234</v>
      </c>
      <c r="E209" s="17" t="s">
        <v>235</v>
      </c>
      <c r="F209" s="18">
        <v>15500</v>
      </c>
      <c r="G209" s="18">
        <v>1</v>
      </c>
      <c r="H209" s="18"/>
      <c r="I209" s="18">
        <v>15500</v>
      </c>
      <c r="J209" s="18">
        <v>0</v>
      </c>
      <c r="K209" s="18"/>
      <c r="L209" s="18">
        <v>4100</v>
      </c>
      <c r="M209" s="18">
        <f t="shared" si="49"/>
        <v>11400</v>
      </c>
      <c r="N209" s="1">
        <f t="shared" si="56"/>
        <v>13025.210084033613</v>
      </c>
      <c r="O209" s="1"/>
      <c r="P209" s="1">
        <f t="shared" si="43"/>
        <v>13025.210084033613</v>
      </c>
      <c r="Q209" s="1">
        <f t="shared" si="50"/>
        <v>8925.2100840336134</v>
      </c>
      <c r="R209" s="1">
        <f t="shared" si="51"/>
        <v>8925.2100840336134</v>
      </c>
      <c r="S209">
        <v>7845</v>
      </c>
      <c r="T209" s="1">
        <f t="shared" si="57"/>
        <v>7845</v>
      </c>
      <c r="U209" s="1">
        <f t="shared" si="52"/>
        <v>1080.2100840336134</v>
      </c>
      <c r="V209" s="1">
        <f t="shared" si="53"/>
        <v>13.769408336948546</v>
      </c>
      <c r="W209" s="2">
        <f t="shared" si="58"/>
        <v>2877.4924596232895</v>
      </c>
      <c r="X209" s="2">
        <f t="shared" si="54"/>
        <v>-1797.2823755896761</v>
      </c>
      <c r="Y209" s="3">
        <f t="shared" si="55"/>
        <v>-22.909909185336851</v>
      </c>
      <c r="Z209">
        <v>27241013</v>
      </c>
      <c r="AA209" s="25">
        <v>5057149</v>
      </c>
    </row>
    <row r="210" spans="1:28" x14ac:dyDescent="0.3">
      <c r="A210" t="s">
        <v>347</v>
      </c>
      <c r="B210" s="17" t="s">
        <v>414</v>
      </c>
      <c r="C210">
        <v>7</v>
      </c>
      <c r="D210" s="19" t="s">
        <v>234</v>
      </c>
      <c r="E210" s="17" t="s">
        <v>235</v>
      </c>
      <c r="F210" s="18">
        <v>15500</v>
      </c>
      <c r="G210" s="18">
        <v>1</v>
      </c>
      <c r="H210" s="18"/>
      <c r="I210" s="18">
        <v>15500</v>
      </c>
      <c r="J210" s="18">
        <v>0</v>
      </c>
      <c r="K210" s="18"/>
      <c r="L210" s="18">
        <v>4100</v>
      </c>
      <c r="M210" s="18">
        <f t="shared" si="49"/>
        <v>11400</v>
      </c>
      <c r="N210" s="1">
        <f t="shared" si="56"/>
        <v>13025.210084033613</v>
      </c>
      <c r="O210" s="1"/>
      <c r="P210" s="1">
        <f t="shared" si="43"/>
        <v>13025.210084033613</v>
      </c>
      <c r="Q210" s="1">
        <f t="shared" si="50"/>
        <v>8925.2100840336134</v>
      </c>
      <c r="R210" s="1">
        <f t="shared" si="51"/>
        <v>8925.2100840336134</v>
      </c>
      <c r="S210">
        <v>7845</v>
      </c>
      <c r="T210" s="1">
        <f t="shared" si="57"/>
        <v>7845</v>
      </c>
      <c r="U210" s="1">
        <f t="shared" si="52"/>
        <v>1080.2100840336134</v>
      </c>
      <c r="V210" s="1">
        <f t="shared" si="53"/>
        <v>13.769408336948546</v>
      </c>
      <c r="W210" s="2">
        <f t="shared" si="58"/>
        <v>2877.4924596232895</v>
      </c>
      <c r="X210" s="2">
        <f t="shared" si="54"/>
        <v>-1797.2823755896761</v>
      </c>
      <c r="Y210" s="3">
        <f t="shared" si="55"/>
        <v>-22.909909185336851</v>
      </c>
      <c r="Z210">
        <v>27241013</v>
      </c>
      <c r="AA210" s="25">
        <v>5057149</v>
      </c>
    </row>
    <row r="211" spans="1:28" x14ac:dyDescent="0.3">
      <c r="A211" t="s">
        <v>347</v>
      </c>
      <c r="B211" s="17" t="s">
        <v>415</v>
      </c>
      <c r="C211">
        <v>7</v>
      </c>
      <c r="D211" s="19" t="s">
        <v>234</v>
      </c>
      <c r="E211" s="17" t="s">
        <v>235</v>
      </c>
      <c r="F211" s="18">
        <v>15500</v>
      </c>
      <c r="G211" s="18">
        <v>1</v>
      </c>
      <c r="H211" s="18"/>
      <c r="I211" s="18">
        <v>15500</v>
      </c>
      <c r="J211" s="18">
        <v>0</v>
      </c>
      <c r="K211" s="18"/>
      <c r="L211" s="18">
        <v>4100</v>
      </c>
      <c r="M211" s="18">
        <f t="shared" si="49"/>
        <v>11400</v>
      </c>
      <c r="N211" s="1">
        <f t="shared" si="56"/>
        <v>13025.210084033613</v>
      </c>
      <c r="O211" s="1"/>
      <c r="P211" s="1">
        <f t="shared" si="43"/>
        <v>13025.210084033613</v>
      </c>
      <c r="Q211" s="1">
        <f t="shared" si="50"/>
        <v>8925.2100840336134</v>
      </c>
      <c r="R211" s="1">
        <f t="shared" si="51"/>
        <v>8925.2100840336134</v>
      </c>
      <c r="S211">
        <v>7845</v>
      </c>
      <c r="T211" s="1">
        <f t="shared" si="57"/>
        <v>7845</v>
      </c>
      <c r="U211" s="1">
        <f t="shared" si="52"/>
        <v>1080.2100840336134</v>
      </c>
      <c r="V211" s="1">
        <f t="shared" si="53"/>
        <v>13.769408336948546</v>
      </c>
      <c r="W211" s="2">
        <f t="shared" si="58"/>
        <v>2877.4924596232895</v>
      </c>
      <c r="X211" s="2">
        <f t="shared" si="54"/>
        <v>-1797.2823755896761</v>
      </c>
      <c r="Y211" s="3">
        <f t="shared" si="55"/>
        <v>-22.909909185336851</v>
      </c>
      <c r="Z211">
        <v>27241013</v>
      </c>
      <c r="AA211" s="25">
        <v>5057149</v>
      </c>
    </row>
    <row r="212" spans="1:28" x14ac:dyDescent="0.3">
      <c r="A212" t="s">
        <v>347</v>
      </c>
      <c r="B212" s="17" t="s">
        <v>416</v>
      </c>
      <c r="C212">
        <v>7</v>
      </c>
      <c r="D212" s="19" t="s">
        <v>234</v>
      </c>
      <c r="E212" s="17" t="s">
        <v>235</v>
      </c>
      <c r="F212" s="18">
        <v>15500</v>
      </c>
      <c r="G212" s="18">
        <v>2</v>
      </c>
      <c r="H212" s="18"/>
      <c r="I212" s="18">
        <v>31000</v>
      </c>
      <c r="J212" s="18">
        <v>0</v>
      </c>
      <c r="K212" s="18"/>
      <c r="L212" s="18">
        <v>4100</v>
      </c>
      <c r="M212" s="18">
        <f t="shared" si="49"/>
        <v>26900</v>
      </c>
      <c r="N212" s="1">
        <f t="shared" si="56"/>
        <v>13025.210084033613</v>
      </c>
      <c r="O212" s="1"/>
      <c r="P212" s="1">
        <f t="shared" si="43"/>
        <v>26050.420168067227</v>
      </c>
      <c r="Q212" s="1">
        <f t="shared" si="50"/>
        <v>21950.420168067227</v>
      </c>
      <c r="R212" s="1">
        <f t="shared" si="51"/>
        <v>8925.2100840336134</v>
      </c>
      <c r="S212">
        <v>7845</v>
      </c>
      <c r="T212" s="1">
        <f t="shared" si="57"/>
        <v>15690</v>
      </c>
      <c r="U212" s="1">
        <f t="shared" si="52"/>
        <v>6260.4201680672268</v>
      </c>
      <c r="V212" s="1">
        <f t="shared" si="53"/>
        <v>39.900702154666838</v>
      </c>
      <c r="W212" s="2">
        <f t="shared" si="58"/>
        <v>2877.4924596232895</v>
      </c>
      <c r="X212" s="2">
        <f t="shared" si="54"/>
        <v>3382.9277084439373</v>
      </c>
      <c r="Y212" s="3">
        <f t="shared" si="55"/>
        <v>21.561043393524137</v>
      </c>
      <c r="Z212">
        <v>27241013</v>
      </c>
      <c r="AA212" s="25">
        <v>5057149</v>
      </c>
    </row>
    <row r="213" spans="1:28" x14ac:dyDescent="0.3">
      <c r="A213" t="s">
        <v>347</v>
      </c>
      <c r="B213" s="17" t="s">
        <v>417</v>
      </c>
      <c r="C213">
        <v>6</v>
      </c>
      <c r="D213" s="19" t="s">
        <v>418</v>
      </c>
      <c r="E213" s="17" t="s">
        <v>419</v>
      </c>
      <c r="F213" s="18">
        <v>28788</v>
      </c>
      <c r="G213" s="18">
        <v>1</v>
      </c>
      <c r="H213" s="18"/>
      <c r="I213" s="18">
        <v>34778</v>
      </c>
      <c r="J213" s="18">
        <v>0</v>
      </c>
      <c r="K213" s="18"/>
      <c r="L213" s="18">
        <v>5445</v>
      </c>
      <c r="M213" s="18">
        <f t="shared" si="49"/>
        <v>29333</v>
      </c>
      <c r="N213" s="1">
        <f t="shared" si="56"/>
        <v>24191.596638655465</v>
      </c>
      <c r="O213" s="1"/>
      <c r="P213" s="1">
        <f t="shared" si="43"/>
        <v>24191.596638655465</v>
      </c>
      <c r="Q213" s="1">
        <f t="shared" si="50"/>
        <v>18746.596638655465</v>
      </c>
      <c r="R213" s="1">
        <f t="shared" si="51"/>
        <v>18746.596638655465</v>
      </c>
      <c r="S213">
        <v>14900</v>
      </c>
      <c r="T213" s="1">
        <f t="shared" si="57"/>
        <v>14900</v>
      </c>
      <c r="U213" s="1">
        <f t="shared" si="52"/>
        <v>3846.5966386554646</v>
      </c>
      <c r="V213" s="1">
        <f t="shared" si="53"/>
        <v>25.816084823191037</v>
      </c>
      <c r="W213" s="2">
        <f t="shared" si="58"/>
        <v>5344.3388985571137</v>
      </c>
      <c r="X213" s="2">
        <f t="shared" si="54"/>
        <v>-1497.742259901649</v>
      </c>
      <c r="Y213" s="3">
        <f t="shared" si="55"/>
        <v>-10.051961475849994</v>
      </c>
      <c r="Z213">
        <v>27241013</v>
      </c>
      <c r="AA213" s="25">
        <v>5057149</v>
      </c>
    </row>
    <row r="214" spans="1:28" x14ac:dyDescent="0.3">
      <c r="A214" t="s">
        <v>347</v>
      </c>
      <c r="B214" s="17" t="s">
        <v>420</v>
      </c>
      <c r="C214">
        <v>6</v>
      </c>
      <c r="D214" s="19" t="s">
        <v>421</v>
      </c>
      <c r="E214" s="17" t="s">
        <v>422</v>
      </c>
      <c r="F214" s="18">
        <v>28816</v>
      </c>
      <c r="G214" s="18">
        <v>1</v>
      </c>
      <c r="H214" s="18"/>
      <c r="I214" s="18">
        <v>28816</v>
      </c>
      <c r="J214" s="20">
        <v>-4840</v>
      </c>
      <c r="K214" s="20"/>
      <c r="L214" s="18">
        <v>5187</v>
      </c>
      <c r="M214" s="18">
        <f t="shared" si="49"/>
        <v>18789</v>
      </c>
      <c r="N214" s="1">
        <f t="shared" si="56"/>
        <v>24215.126050420171</v>
      </c>
      <c r="O214" s="1"/>
      <c r="P214" s="1">
        <f t="shared" si="43"/>
        <v>24215.126050420171</v>
      </c>
      <c r="Q214" s="1">
        <f t="shared" si="50"/>
        <v>19028.126050420171</v>
      </c>
      <c r="R214" s="1">
        <f t="shared" si="51"/>
        <v>19028.126050420171</v>
      </c>
      <c r="S214">
        <v>18403</v>
      </c>
      <c r="T214" s="1">
        <f t="shared" si="57"/>
        <v>18403</v>
      </c>
      <c r="U214" s="1">
        <f t="shared" si="52"/>
        <v>625.12605042017094</v>
      </c>
      <c r="V214" s="1">
        <f t="shared" si="53"/>
        <v>3.396870349509161</v>
      </c>
      <c r="W214" s="2">
        <f t="shared" si="58"/>
        <v>5349.5369494519164</v>
      </c>
      <c r="X214" s="2">
        <f t="shared" si="54"/>
        <v>-4724.4108990317454</v>
      </c>
      <c r="Y214" s="3">
        <f t="shared" si="55"/>
        <v>-25.671960544648947</v>
      </c>
      <c r="Z214">
        <v>27241013</v>
      </c>
      <c r="AA214" s="25">
        <v>5057149</v>
      </c>
    </row>
    <row r="215" spans="1:28" x14ac:dyDescent="0.3">
      <c r="A215" t="s">
        <v>347</v>
      </c>
      <c r="B215" s="17" t="s">
        <v>423</v>
      </c>
      <c r="C215">
        <v>6</v>
      </c>
      <c r="D215" s="19" t="s">
        <v>424</v>
      </c>
      <c r="E215" s="17" t="s">
        <v>425</v>
      </c>
      <c r="F215" s="18">
        <v>61188</v>
      </c>
      <c r="G215" s="18">
        <v>1</v>
      </c>
      <c r="H215" s="18"/>
      <c r="I215" s="18">
        <v>61188</v>
      </c>
      <c r="J215" s="20">
        <v>-7000</v>
      </c>
      <c r="K215" s="20"/>
      <c r="L215" s="18">
        <v>11014</v>
      </c>
      <c r="M215" s="18">
        <f t="shared" si="49"/>
        <v>43174</v>
      </c>
      <c r="N215" s="1">
        <f t="shared" si="56"/>
        <v>51418.487394957985</v>
      </c>
      <c r="O215" s="1"/>
      <c r="P215" s="1">
        <f t="shared" si="43"/>
        <v>51418.487394957985</v>
      </c>
      <c r="Q215" s="1">
        <f t="shared" si="50"/>
        <v>40404.487394957985</v>
      </c>
      <c r="R215" s="1">
        <f t="shared" si="51"/>
        <v>40404.487394957985</v>
      </c>
      <c r="S215">
        <v>27900</v>
      </c>
      <c r="T215" s="1">
        <f t="shared" si="57"/>
        <v>27900</v>
      </c>
      <c r="U215" s="1">
        <f t="shared" si="52"/>
        <v>12504.487394957985</v>
      </c>
      <c r="V215" s="1">
        <f t="shared" si="53"/>
        <v>44.818951236408552</v>
      </c>
      <c r="W215" s="2">
        <f t="shared" si="58"/>
        <v>11359.226362543861</v>
      </c>
      <c r="X215" s="2">
        <f t="shared" si="54"/>
        <v>1145.2610324141242</v>
      </c>
      <c r="Y215" s="3">
        <f t="shared" si="55"/>
        <v>4.1048782523803737</v>
      </c>
      <c r="Z215">
        <v>27241013</v>
      </c>
      <c r="AA215" s="25">
        <v>5057149</v>
      </c>
    </row>
    <row r="216" spans="1:28" x14ac:dyDescent="0.3">
      <c r="A216" t="s">
        <v>347</v>
      </c>
      <c r="B216" s="17" t="s">
        <v>426</v>
      </c>
      <c r="C216">
        <v>5</v>
      </c>
      <c r="D216" s="19" t="s">
        <v>358</v>
      </c>
      <c r="E216" s="17" t="s">
        <v>359</v>
      </c>
      <c r="F216" s="18">
        <v>49990</v>
      </c>
      <c r="G216" s="18">
        <v>1</v>
      </c>
      <c r="H216" s="18"/>
      <c r="I216" s="18">
        <v>49990</v>
      </c>
      <c r="J216" s="20">
        <v>-3300</v>
      </c>
      <c r="K216" s="20"/>
      <c r="L216" s="18">
        <v>8998</v>
      </c>
      <c r="M216" s="18">
        <f t="shared" si="49"/>
        <v>37692</v>
      </c>
      <c r="N216" s="1">
        <f t="shared" si="56"/>
        <v>42008.403361344543</v>
      </c>
      <c r="O216" s="1"/>
      <c r="P216" s="1">
        <f t="shared" si="43"/>
        <v>42008.403361344543</v>
      </c>
      <c r="Q216" s="1">
        <f t="shared" si="50"/>
        <v>33010.403361344543</v>
      </c>
      <c r="R216" s="1">
        <f t="shared" si="51"/>
        <v>33010.403361344543</v>
      </c>
      <c r="S216" s="9">
        <f>(0.65*R216)</f>
        <v>21456.762184873955</v>
      </c>
      <c r="T216" s="1">
        <f t="shared" si="57"/>
        <v>21456.762184873955</v>
      </c>
      <c r="U216" s="1">
        <f t="shared" si="52"/>
        <v>11553.641176470588</v>
      </c>
      <c r="V216" s="1">
        <f t="shared" si="53"/>
        <v>53.846153846153832</v>
      </c>
      <c r="W216" s="2">
        <f t="shared" si="58"/>
        <v>9280.3772939721439</v>
      </c>
      <c r="X216" s="2">
        <f t="shared" si="54"/>
        <v>2273.2638824984442</v>
      </c>
      <c r="Y216" s="3">
        <f t="shared" si="55"/>
        <v>10.59462682632048</v>
      </c>
      <c r="Z216">
        <v>27241013</v>
      </c>
      <c r="AA216" s="25">
        <v>5057149</v>
      </c>
      <c r="AB216">
        <v>1</v>
      </c>
    </row>
    <row r="217" spans="1:28" x14ac:dyDescent="0.3">
      <c r="A217" t="s">
        <v>347</v>
      </c>
      <c r="B217" s="17" t="s">
        <v>427</v>
      </c>
      <c r="C217">
        <v>5</v>
      </c>
      <c r="D217" s="19" t="s">
        <v>428</v>
      </c>
      <c r="E217" s="17" t="s">
        <v>429</v>
      </c>
      <c r="F217" s="18">
        <v>76990</v>
      </c>
      <c r="G217" s="18">
        <v>1</v>
      </c>
      <c r="H217" s="18"/>
      <c r="I217" s="18">
        <v>76990</v>
      </c>
      <c r="J217" s="18">
        <v>7000</v>
      </c>
      <c r="K217" s="18"/>
      <c r="L217" s="18">
        <v>13858</v>
      </c>
      <c r="M217" s="18">
        <f t="shared" si="49"/>
        <v>70132</v>
      </c>
      <c r="N217" s="1">
        <f t="shared" si="56"/>
        <v>64697.478991596639</v>
      </c>
      <c r="O217" s="1"/>
      <c r="P217" s="1">
        <f t="shared" si="43"/>
        <v>64697.478991596639</v>
      </c>
      <c r="Q217" s="1">
        <f t="shared" si="50"/>
        <v>50839.478991596639</v>
      </c>
      <c r="R217" s="1">
        <f t="shared" si="51"/>
        <v>50839.478991596639</v>
      </c>
      <c r="S217">
        <v>49245</v>
      </c>
      <c r="T217" s="1">
        <f t="shared" si="57"/>
        <v>49245</v>
      </c>
      <c r="U217" s="1">
        <f t="shared" si="52"/>
        <v>1594.4789915966394</v>
      </c>
      <c r="V217" s="1">
        <f t="shared" si="53"/>
        <v>3.2378495108064564</v>
      </c>
      <c r="W217" s="2">
        <f t="shared" si="58"/>
        <v>14292.7835139611</v>
      </c>
      <c r="X217" s="2">
        <f t="shared" si="54"/>
        <v>-12698.30452236446</v>
      </c>
      <c r="Y217" s="3">
        <f t="shared" si="55"/>
        <v>-25.785977301988954</v>
      </c>
      <c r="Z217">
        <v>27241013</v>
      </c>
      <c r="AA217" s="25">
        <v>5057149</v>
      </c>
    </row>
    <row r="218" spans="1:28" x14ac:dyDescent="0.3">
      <c r="A218" t="s">
        <v>347</v>
      </c>
      <c r="B218" s="17" t="s">
        <v>430</v>
      </c>
      <c r="C218">
        <v>5</v>
      </c>
      <c r="D218" s="19" t="s">
        <v>424</v>
      </c>
      <c r="E218" s="17" t="s">
        <v>425</v>
      </c>
      <c r="F218" s="18">
        <v>61188</v>
      </c>
      <c r="G218" s="18">
        <v>1</v>
      </c>
      <c r="H218" s="18"/>
      <c r="I218" s="18">
        <v>61188</v>
      </c>
      <c r="J218" s="20">
        <v>-7000</v>
      </c>
      <c r="K218" s="20"/>
      <c r="L218" s="18">
        <v>11014</v>
      </c>
      <c r="M218" s="18">
        <f t="shared" si="49"/>
        <v>43174</v>
      </c>
      <c r="N218" s="1">
        <f t="shared" si="56"/>
        <v>51418.487394957985</v>
      </c>
      <c r="O218" s="1"/>
      <c r="P218" s="1">
        <f t="shared" si="43"/>
        <v>51418.487394957985</v>
      </c>
      <c r="Q218" s="1">
        <f t="shared" si="50"/>
        <v>40404.487394957985</v>
      </c>
      <c r="R218" s="1">
        <f t="shared" si="51"/>
        <v>40404.487394957985</v>
      </c>
      <c r="S218">
        <v>27900</v>
      </c>
      <c r="T218" s="1">
        <f t="shared" si="57"/>
        <v>27900</v>
      </c>
      <c r="U218" s="1">
        <f t="shared" si="52"/>
        <v>12504.487394957985</v>
      </c>
      <c r="V218" s="1">
        <f t="shared" si="53"/>
        <v>44.818951236408552</v>
      </c>
      <c r="W218" s="2">
        <f t="shared" si="58"/>
        <v>11359.226362543861</v>
      </c>
      <c r="X218" s="2">
        <f t="shared" si="54"/>
        <v>1145.2610324141242</v>
      </c>
      <c r="Y218" s="3">
        <f t="shared" si="55"/>
        <v>4.1048782523803737</v>
      </c>
      <c r="Z218">
        <v>27241013</v>
      </c>
      <c r="AA218" s="25">
        <v>5057149</v>
      </c>
    </row>
    <row r="219" spans="1:28" x14ac:dyDescent="0.3">
      <c r="A219" t="s">
        <v>347</v>
      </c>
      <c r="B219" s="17" t="s">
        <v>431</v>
      </c>
      <c r="C219">
        <v>5</v>
      </c>
      <c r="D219" s="19" t="s">
        <v>234</v>
      </c>
      <c r="E219" s="17" t="s">
        <v>235</v>
      </c>
      <c r="F219" s="18">
        <v>15500</v>
      </c>
      <c r="G219" s="18">
        <v>1</v>
      </c>
      <c r="H219" s="18"/>
      <c r="I219" s="18">
        <v>15500</v>
      </c>
      <c r="J219" s="20">
        <v>0</v>
      </c>
      <c r="K219" s="20"/>
      <c r="L219" s="18">
        <v>4100</v>
      </c>
      <c r="M219" s="18">
        <f t="shared" si="49"/>
        <v>11400</v>
      </c>
      <c r="N219" s="1">
        <f t="shared" si="56"/>
        <v>13025.210084033613</v>
      </c>
      <c r="O219" s="1"/>
      <c r="P219" s="1">
        <f t="shared" si="43"/>
        <v>13025.210084033613</v>
      </c>
      <c r="Q219" s="1">
        <f t="shared" si="50"/>
        <v>8925.2100840336134</v>
      </c>
      <c r="R219" s="1">
        <f t="shared" si="51"/>
        <v>8925.2100840336134</v>
      </c>
      <c r="S219">
        <v>7845</v>
      </c>
      <c r="T219" s="1">
        <f t="shared" si="57"/>
        <v>7845</v>
      </c>
      <c r="U219" s="1">
        <f t="shared" si="52"/>
        <v>1080.2100840336134</v>
      </c>
      <c r="V219" s="1">
        <f t="shared" si="53"/>
        <v>13.769408336948546</v>
      </c>
      <c r="W219" s="2">
        <f t="shared" si="58"/>
        <v>2877.4924596232895</v>
      </c>
      <c r="X219" s="2">
        <f t="shared" si="54"/>
        <v>-1797.2823755896761</v>
      </c>
      <c r="Y219" s="3">
        <f t="shared" si="55"/>
        <v>-22.909909185336851</v>
      </c>
      <c r="Z219">
        <v>27241013</v>
      </c>
      <c r="AA219" s="25">
        <v>5057149</v>
      </c>
    </row>
    <row r="220" spans="1:28" x14ac:dyDescent="0.3">
      <c r="A220" t="s">
        <v>347</v>
      </c>
      <c r="B220" s="17" t="s">
        <v>432</v>
      </c>
      <c r="C220">
        <v>4</v>
      </c>
      <c r="D220" s="19" t="s">
        <v>213</v>
      </c>
      <c r="E220" s="17" t="s">
        <v>433</v>
      </c>
      <c r="F220" s="18">
        <v>27588</v>
      </c>
      <c r="G220" s="18">
        <v>1</v>
      </c>
      <c r="H220" s="18"/>
      <c r="I220" s="18">
        <v>27588</v>
      </c>
      <c r="J220" s="20">
        <v>-4966</v>
      </c>
      <c r="K220" s="20"/>
      <c r="L220" s="18">
        <v>4040</v>
      </c>
      <c r="M220" s="18">
        <f t="shared" si="49"/>
        <v>18582</v>
      </c>
      <c r="N220" s="1">
        <f t="shared" si="56"/>
        <v>23183.193277310926</v>
      </c>
      <c r="O220" s="1"/>
      <c r="P220" s="1">
        <f t="shared" si="43"/>
        <v>23183.193277310926</v>
      </c>
      <c r="Q220" s="1">
        <f t="shared" si="50"/>
        <v>19143.193277310926</v>
      </c>
      <c r="R220" s="1">
        <f t="shared" si="51"/>
        <v>19143.193277310926</v>
      </c>
      <c r="S220">
        <v>13879</v>
      </c>
      <c r="T220" s="1">
        <f t="shared" si="57"/>
        <v>13879</v>
      </c>
      <c r="U220" s="1">
        <f t="shared" si="52"/>
        <v>5264.1932773109256</v>
      </c>
      <c r="V220" s="1">
        <f t="shared" si="53"/>
        <v>37.929197185034411</v>
      </c>
      <c r="W220" s="2">
        <f t="shared" si="58"/>
        <v>5121.5652887798269</v>
      </c>
      <c r="X220" s="2">
        <f t="shared" si="54"/>
        <v>142.62798853109871</v>
      </c>
      <c r="Y220" s="3">
        <f t="shared" si="55"/>
        <v>1.0276532065069435</v>
      </c>
      <c r="Z220">
        <v>27241013</v>
      </c>
      <c r="AA220" s="25">
        <v>5057149</v>
      </c>
    </row>
    <row r="221" spans="1:28" x14ac:dyDescent="0.3">
      <c r="A221" t="s">
        <v>347</v>
      </c>
      <c r="B221" s="17" t="s">
        <v>434</v>
      </c>
      <c r="C221">
        <v>4</v>
      </c>
      <c r="D221" s="19" t="s">
        <v>379</v>
      </c>
      <c r="E221" s="17" t="s">
        <v>380</v>
      </c>
      <c r="F221" s="18">
        <v>64500</v>
      </c>
      <c r="G221" s="18">
        <v>1</v>
      </c>
      <c r="H221" s="18"/>
      <c r="I221" s="18">
        <v>64500</v>
      </c>
      <c r="J221" s="21">
        <v>-7000</v>
      </c>
      <c r="K221" s="21"/>
      <c r="L221" s="18">
        <v>13545</v>
      </c>
      <c r="M221" s="18">
        <f t="shared" si="49"/>
        <v>43955</v>
      </c>
      <c r="N221" s="1">
        <f t="shared" si="56"/>
        <v>54201.680672268907</v>
      </c>
      <c r="O221" s="1"/>
      <c r="P221" s="1">
        <f t="shared" si="43"/>
        <v>54201.680672268907</v>
      </c>
      <c r="Q221" s="1">
        <f t="shared" si="50"/>
        <v>40656.680672268907</v>
      </c>
      <c r="R221" s="1">
        <f t="shared" si="51"/>
        <v>40656.680672268907</v>
      </c>
      <c r="S221">
        <v>28245</v>
      </c>
      <c r="T221" s="1">
        <f t="shared" si="57"/>
        <v>28245</v>
      </c>
      <c r="U221" s="1">
        <f t="shared" si="52"/>
        <v>12411.680672268907</v>
      </c>
      <c r="V221" s="1">
        <f t="shared" si="53"/>
        <v>43.942930331984094</v>
      </c>
      <c r="W221" s="2">
        <f t="shared" si="58"/>
        <v>11974.081525529173</v>
      </c>
      <c r="X221" s="2">
        <f t="shared" si="54"/>
        <v>437.59914673973435</v>
      </c>
      <c r="Y221" s="3">
        <f t="shared" si="55"/>
        <v>1.5492977402716741</v>
      </c>
      <c r="Z221">
        <v>27241013</v>
      </c>
      <c r="AA221" s="25">
        <v>5057149</v>
      </c>
    </row>
    <row r="222" spans="1:28" x14ac:dyDescent="0.3">
      <c r="A222" t="s">
        <v>347</v>
      </c>
      <c r="B222" s="17" t="s">
        <v>435</v>
      </c>
      <c r="C222">
        <v>4</v>
      </c>
      <c r="D222" s="19" t="s">
        <v>234</v>
      </c>
      <c r="E222" s="17" t="s">
        <v>235</v>
      </c>
      <c r="F222" s="18">
        <v>15500</v>
      </c>
      <c r="G222" s="18">
        <v>7</v>
      </c>
      <c r="H222" s="18"/>
      <c r="I222" s="18">
        <v>108500</v>
      </c>
      <c r="J222" s="21">
        <v>0</v>
      </c>
      <c r="K222" s="21"/>
      <c r="L222" s="18">
        <v>4100</v>
      </c>
      <c r="M222" s="18">
        <f t="shared" si="49"/>
        <v>104400</v>
      </c>
      <c r="N222" s="1">
        <f t="shared" si="56"/>
        <v>13025.210084033613</v>
      </c>
      <c r="O222" s="1"/>
      <c r="P222" s="1">
        <f t="shared" si="43"/>
        <v>91176.470588235301</v>
      </c>
      <c r="Q222" s="1">
        <f t="shared" si="50"/>
        <v>87076.470588235301</v>
      </c>
      <c r="R222" s="1">
        <f t="shared" si="51"/>
        <v>8925.2100840336134</v>
      </c>
      <c r="S222">
        <v>7845</v>
      </c>
      <c r="T222" s="1">
        <f t="shared" si="57"/>
        <v>54915</v>
      </c>
      <c r="U222" s="1">
        <f t="shared" si="52"/>
        <v>32161.470588235301</v>
      </c>
      <c r="V222" s="1">
        <f t="shared" si="53"/>
        <v>58.565912024465625</v>
      </c>
      <c r="W222" s="2">
        <f t="shared" si="58"/>
        <v>2877.4924596232895</v>
      </c>
      <c r="X222" s="2">
        <f t="shared" si="54"/>
        <v>29283.978128612012</v>
      </c>
      <c r="Y222" s="3">
        <f t="shared" si="55"/>
        <v>53.326009521282003</v>
      </c>
      <c r="Z222">
        <v>27241013</v>
      </c>
      <c r="AA222" s="25">
        <v>5057149</v>
      </c>
    </row>
    <row r="223" spans="1:28" x14ac:dyDescent="0.3">
      <c r="A223" t="s">
        <v>347</v>
      </c>
      <c r="B223" s="17" t="s">
        <v>436</v>
      </c>
      <c r="C223">
        <v>4</v>
      </c>
      <c r="D223" s="19" t="s">
        <v>402</v>
      </c>
      <c r="E223" s="17" t="s">
        <v>349</v>
      </c>
      <c r="F223" s="18">
        <v>63588</v>
      </c>
      <c r="G223" s="18">
        <v>1</v>
      </c>
      <c r="H223" s="18"/>
      <c r="I223" s="18">
        <v>63588</v>
      </c>
      <c r="J223" s="21">
        <v>-5650</v>
      </c>
      <c r="K223" s="21"/>
      <c r="L223" s="18">
        <v>10810</v>
      </c>
      <c r="M223" s="18">
        <f t="shared" si="49"/>
        <v>47128</v>
      </c>
      <c r="N223" s="1">
        <f t="shared" si="56"/>
        <v>53435.294117647063</v>
      </c>
      <c r="O223" s="1"/>
      <c r="P223" s="1">
        <f t="shared" ref="P223:P266" si="59">(N223*G223)</f>
        <v>53435.294117647063</v>
      </c>
      <c r="Q223" s="1">
        <f t="shared" si="50"/>
        <v>42625.294117647063</v>
      </c>
      <c r="R223" s="1">
        <f t="shared" si="51"/>
        <v>42625.294117647063</v>
      </c>
      <c r="S223">
        <v>27000</v>
      </c>
      <c r="T223" s="1">
        <f t="shared" si="57"/>
        <v>27000</v>
      </c>
      <c r="U223" s="1">
        <f t="shared" si="52"/>
        <v>15625.294117647063</v>
      </c>
      <c r="V223" s="1">
        <f t="shared" si="53"/>
        <v>57.871459694989127</v>
      </c>
      <c r="W223" s="2">
        <f t="shared" si="58"/>
        <v>11804.773582098434</v>
      </c>
      <c r="X223" s="2">
        <f t="shared" si="54"/>
        <v>3820.5205355486287</v>
      </c>
      <c r="Y223" s="3">
        <f t="shared" si="55"/>
        <v>14.150076057587512</v>
      </c>
      <c r="Z223">
        <v>27241013</v>
      </c>
      <c r="AA223" s="25">
        <v>5057149</v>
      </c>
    </row>
    <row r="224" spans="1:28" x14ac:dyDescent="0.3">
      <c r="A224" t="s">
        <v>347</v>
      </c>
      <c r="B224" s="17" t="s">
        <v>437</v>
      </c>
      <c r="C224">
        <v>4</v>
      </c>
      <c r="D224" s="19" t="s">
        <v>308</v>
      </c>
      <c r="E224" s="17" t="s">
        <v>356</v>
      </c>
      <c r="F224" s="18">
        <v>139990</v>
      </c>
      <c r="G224" s="18">
        <v>1</v>
      </c>
      <c r="H224" s="18"/>
      <c r="I224" s="18">
        <v>139990</v>
      </c>
      <c r="J224" s="18">
        <v>0</v>
      </c>
      <c r="K224" s="18"/>
      <c r="L224" s="18">
        <v>27998</v>
      </c>
      <c r="M224" s="18">
        <f t="shared" si="49"/>
        <v>111992</v>
      </c>
      <c r="N224" s="1">
        <f t="shared" si="56"/>
        <v>117638.65546218488</v>
      </c>
      <c r="O224" s="1"/>
      <c r="P224" s="1">
        <f t="shared" si="59"/>
        <v>117638.65546218488</v>
      </c>
      <c r="Q224" s="1">
        <f t="shared" si="50"/>
        <v>89640.655462184877</v>
      </c>
      <c r="R224" s="1">
        <f t="shared" si="51"/>
        <v>89640.655462184877</v>
      </c>
      <c r="S224">
        <v>50000</v>
      </c>
      <c r="T224" s="1">
        <f t="shared" si="57"/>
        <v>50000</v>
      </c>
      <c r="U224" s="1">
        <f t="shared" si="52"/>
        <v>39640.655462184877</v>
      </c>
      <c r="V224" s="1">
        <f t="shared" si="53"/>
        <v>79.281310924369748</v>
      </c>
      <c r="W224" s="2">
        <f t="shared" si="58"/>
        <v>25988.398027268664</v>
      </c>
      <c r="X224" s="2">
        <f t="shared" si="54"/>
        <v>13652.257434916213</v>
      </c>
      <c r="Y224" s="3">
        <f t="shared" si="55"/>
        <v>27.304514869832424</v>
      </c>
      <c r="Z224">
        <v>27241013</v>
      </c>
      <c r="AA224" s="25">
        <v>5057149</v>
      </c>
    </row>
    <row r="225" spans="1:28" x14ac:dyDescent="0.3">
      <c r="A225" t="s">
        <v>347</v>
      </c>
      <c r="B225" s="17" t="s">
        <v>438</v>
      </c>
      <c r="C225">
        <v>3</v>
      </c>
      <c r="D225" s="19" t="s">
        <v>379</v>
      </c>
      <c r="E225" s="17" t="s">
        <v>380</v>
      </c>
      <c r="F225" s="18">
        <v>64500</v>
      </c>
      <c r="G225" s="18">
        <v>1</v>
      </c>
      <c r="H225" s="18"/>
      <c r="I225" s="18">
        <v>64500</v>
      </c>
      <c r="J225" s="20">
        <v>-7000</v>
      </c>
      <c r="K225" s="20"/>
      <c r="L225" s="18">
        <v>13545</v>
      </c>
      <c r="M225" s="18">
        <f t="shared" si="49"/>
        <v>43955</v>
      </c>
      <c r="N225" s="1">
        <f t="shared" si="56"/>
        <v>54201.680672268907</v>
      </c>
      <c r="O225" s="1"/>
      <c r="P225" s="1">
        <f t="shared" si="59"/>
        <v>54201.680672268907</v>
      </c>
      <c r="Q225" s="1">
        <f t="shared" si="50"/>
        <v>40656.680672268907</v>
      </c>
      <c r="R225" s="1">
        <f t="shared" si="51"/>
        <v>40656.680672268907</v>
      </c>
      <c r="S225">
        <v>28245</v>
      </c>
      <c r="T225" s="1">
        <f t="shared" si="57"/>
        <v>28245</v>
      </c>
      <c r="U225" s="1">
        <f t="shared" si="52"/>
        <v>12411.680672268907</v>
      </c>
      <c r="V225" s="1">
        <f t="shared" si="53"/>
        <v>43.942930331984094</v>
      </c>
      <c r="W225" s="2">
        <f t="shared" si="58"/>
        <v>11974.081525529173</v>
      </c>
      <c r="X225" s="2">
        <f t="shared" si="54"/>
        <v>437.59914673973435</v>
      </c>
      <c r="Y225" s="3">
        <f t="shared" si="55"/>
        <v>1.5492977402716741</v>
      </c>
      <c r="Z225">
        <v>27241013</v>
      </c>
      <c r="AA225" s="25">
        <v>5057149</v>
      </c>
    </row>
    <row r="226" spans="1:28" x14ac:dyDescent="0.3">
      <c r="A226" t="s">
        <v>347</v>
      </c>
      <c r="B226" s="17" t="s">
        <v>439</v>
      </c>
      <c r="C226">
        <v>2</v>
      </c>
      <c r="D226" s="19" t="s">
        <v>234</v>
      </c>
      <c r="E226" s="17" t="s">
        <v>235</v>
      </c>
      <c r="F226" s="18">
        <v>15500</v>
      </c>
      <c r="G226" s="18">
        <v>1</v>
      </c>
      <c r="H226" s="18"/>
      <c r="I226" s="18">
        <v>15500</v>
      </c>
      <c r="J226" s="20">
        <v>0</v>
      </c>
      <c r="K226" s="20"/>
      <c r="L226" s="18">
        <v>4100</v>
      </c>
      <c r="M226" s="18">
        <f t="shared" si="49"/>
        <v>11400</v>
      </c>
      <c r="N226" s="1">
        <f t="shared" si="56"/>
        <v>13025.210084033613</v>
      </c>
      <c r="O226" s="1"/>
      <c r="P226" s="1">
        <f t="shared" si="59"/>
        <v>13025.210084033613</v>
      </c>
      <c r="Q226" s="1">
        <f t="shared" si="50"/>
        <v>8925.2100840336134</v>
      </c>
      <c r="R226" s="1">
        <f t="shared" si="51"/>
        <v>8925.2100840336134</v>
      </c>
      <c r="S226">
        <v>7845</v>
      </c>
      <c r="T226" s="1">
        <f t="shared" si="57"/>
        <v>7845</v>
      </c>
      <c r="U226" s="1">
        <f t="shared" si="52"/>
        <v>1080.2100840336134</v>
      </c>
      <c r="V226" s="1">
        <f t="shared" si="53"/>
        <v>13.769408336948546</v>
      </c>
      <c r="W226" s="2">
        <f t="shared" si="58"/>
        <v>2877.4924596232895</v>
      </c>
      <c r="X226" s="2">
        <f t="shared" si="54"/>
        <v>-1797.2823755896761</v>
      </c>
      <c r="Y226" s="3">
        <f t="shared" si="55"/>
        <v>-22.909909185336851</v>
      </c>
      <c r="Z226">
        <v>27241013</v>
      </c>
      <c r="AA226" s="25">
        <v>5057149</v>
      </c>
    </row>
    <row r="227" spans="1:28" x14ac:dyDescent="0.3">
      <c r="A227" t="s">
        <v>347</v>
      </c>
      <c r="B227" s="17" t="s">
        <v>440</v>
      </c>
      <c r="C227">
        <v>2</v>
      </c>
      <c r="D227" s="19" t="s">
        <v>441</v>
      </c>
      <c r="E227" s="17" t="s">
        <v>442</v>
      </c>
      <c r="F227" s="18">
        <v>27588</v>
      </c>
      <c r="G227" s="18">
        <v>1</v>
      </c>
      <c r="H227" s="18"/>
      <c r="I227" s="18">
        <v>27588</v>
      </c>
      <c r="J227" s="20">
        <v>-2880</v>
      </c>
      <c r="K227" s="20"/>
      <c r="L227" s="18">
        <v>4966</v>
      </c>
      <c r="M227" s="18">
        <f t="shared" si="49"/>
        <v>19742</v>
      </c>
      <c r="N227" s="1">
        <f t="shared" si="56"/>
        <v>23183.193277310926</v>
      </c>
      <c r="O227" s="1"/>
      <c r="P227" s="1">
        <f t="shared" si="59"/>
        <v>23183.193277310926</v>
      </c>
      <c r="Q227" s="1">
        <f t="shared" si="50"/>
        <v>18217.193277310926</v>
      </c>
      <c r="R227" s="1">
        <f t="shared" si="51"/>
        <v>18217.193277310926</v>
      </c>
      <c r="S227">
        <v>10924</v>
      </c>
      <c r="T227" s="1">
        <f t="shared" si="57"/>
        <v>10924</v>
      </c>
      <c r="U227" s="1">
        <f t="shared" si="52"/>
        <v>7293.1932773109256</v>
      </c>
      <c r="V227" s="1">
        <f t="shared" si="53"/>
        <v>66.763028902516709</v>
      </c>
      <c r="W227" s="2">
        <f t="shared" si="58"/>
        <v>5121.5652887798269</v>
      </c>
      <c r="X227" s="2">
        <f t="shared" si="54"/>
        <v>2171.6279885310987</v>
      </c>
      <c r="Y227" s="3">
        <f t="shared" si="55"/>
        <v>19.879421352353521</v>
      </c>
      <c r="Z227">
        <v>27241013</v>
      </c>
      <c r="AA227" s="25">
        <v>5057149</v>
      </c>
    </row>
    <row r="228" spans="1:28" x14ac:dyDescent="0.3">
      <c r="A228" t="s">
        <v>347</v>
      </c>
      <c r="B228" s="17" t="s">
        <v>443</v>
      </c>
      <c r="C228">
        <v>2</v>
      </c>
      <c r="D228" s="19" t="s">
        <v>234</v>
      </c>
      <c r="E228" s="17" t="s">
        <v>235</v>
      </c>
      <c r="F228" s="18">
        <v>15500</v>
      </c>
      <c r="G228" s="18">
        <v>1</v>
      </c>
      <c r="H228" s="18"/>
      <c r="I228" s="18">
        <v>15500</v>
      </c>
      <c r="J228" s="20">
        <v>0</v>
      </c>
      <c r="K228" s="20"/>
      <c r="L228" s="18">
        <v>4100</v>
      </c>
      <c r="M228" s="18">
        <f t="shared" si="49"/>
        <v>11400</v>
      </c>
      <c r="N228" s="1">
        <f t="shared" si="56"/>
        <v>13025.210084033613</v>
      </c>
      <c r="O228" s="1"/>
      <c r="P228" s="1">
        <f t="shared" si="59"/>
        <v>13025.210084033613</v>
      </c>
      <c r="Q228" s="1">
        <f t="shared" si="50"/>
        <v>8925.2100840336134</v>
      </c>
      <c r="R228" s="1">
        <f t="shared" si="51"/>
        <v>8925.2100840336134</v>
      </c>
      <c r="S228">
        <v>7845</v>
      </c>
      <c r="T228" s="1">
        <f t="shared" si="57"/>
        <v>7845</v>
      </c>
      <c r="U228" s="1">
        <f t="shared" si="52"/>
        <v>1080.2100840336134</v>
      </c>
      <c r="V228" s="1">
        <f t="shared" si="53"/>
        <v>13.769408336948546</v>
      </c>
      <c r="W228" s="2">
        <f t="shared" si="58"/>
        <v>2877.4924596232895</v>
      </c>
      <c r="X228" s="2">
        <f t="shared" si="54"/>
        <v>-1797.2823755896761</v>
      </c>
      <c r="Y228" s="3">
        <f t="shared" si="55"/>
        <v>-22.909909185336851</v>
      </c>
      <c r="Z228">
        <v>27241013</v>
      </c>
      <c r="AA228" s="25">
        <v>5057149</v>
      </c>
    </row>
    <row r="229" spans="1:28" x14ac:dyDescent="0.3">
      <c r="A229" t="s">
        <v>347</v>
      </c>
      <c r="B229" s="17" t="s">
        <v>444</v>
      </c>
      <c r="C229">
        <v>1</v>
      </c>
      <c r="D229" s="19" t="s">
        <v>363</v>
      </c>
      <c r="E229" s="17" t="s">
        <v>364</v>
      </c>
      <c r="F229" s="18">
        <v>53100</v>
      </c>
      <c r="G229" s="18">
        <v>1</v>
      </c>
      <c r="H229" s="18"/>
      <c r="I229" s="18">
        <v>53100</v>
      </c>
      <c r="J229" s="20">
        <v>-5050</v>
      </c>
      <c r="K229" s="20"/>
      <c r="L229" s="18">
        <v>9558</v>
      </c>
      <c r="M229" s="18">
        <f t="shared" si="49"/>
        <v>38492</v>
      </c>
      <c r="N229" s="1">
        <f t="shared" si="56"/>
        <v>44621.848739495799</v>
      </c>
      <c r="O229" s="1"/>
      <c r="P229" s="1">
        <f t="shared" si="59"/>
        <v>44621.848739495799</v>
      </c>
      <c r="Q229" s="1">
        <f t="shared" si="50"/>
        <v>35063.848739495799</v>
      </c>
      <c r="R229" s="1">
        <f t="shared" si="51"/>
        <v>35063.848739495799</v>
      </c>
      <c r="S229">
        <v>25600</v>
      </c>
      <c r="T229" s="1">
        <f t="shared" si="57"/>
        <v>25600</v>
      </c>
      <c r="U229" s="1">
        <f t="shared" si="52"/>
        <v>9463.8487394957992</v>
      </c>
      <c r="V229" s="1">
        <f t="shared" si="53"/>
        <v>36.968159138655466</v>
      </c>
      <c r="W229" s="2">
        <f t="shared" si="58"/>
        <v>9857.7322326449466</v>
      </c>
      <c r="X229" s="2">
        <f t="shared" si="54"/>
        <v>-393.8834931491474</v>
      </c>
      <c r="Y229" s="3">
        <f t="shared" si="55"/>
        <v>-1.538607395113857</v>
      </c>
      <c r="Z229">
        <v>27241013</v>
      </c>
      <c r="AA229" s="25">
        <v>5057149</v>
      </c>
    </row>
    <row r="230" spans="1:28" x14ac:dyDescent="0.3">
      <c r="A230" s="22" t="s">
        <v>445</v>
      </c>
      <c r="B230" s="14">
        <v>45886</v>
      </c>
      <c r="C230">
        <v>17</v>
      </c>
      <c r="D230" s="47">
        <v>2082004550437</v>
      </c>
      <c r="E230" t="s">
        <v>446</v>
      </c>
      <c r="F230">
        <v>72595</v>
      </c>
      <c r="G230">
        <v>1</v>
      </c>
      <c r="H230">
        <v>5990</v>
      </c>
      <c r="I230">
        <f>(F230*G230)</f>
        <v>72595</v>
      </c>
      <c r="J230">
        <v>5034</v>
      </c>
      <c r="L230" s="1">
        <v>12094.32</v>
      </c>
      <c r="M230" s="1">
        <f>(I230+J230-L230)</f>
        <v>65534.68</v>
      </c>
      <c r="N230" s="1">
        <f t="shared" si="56"/>
        <v>61004.201680672275</v>
      </c>
      <c r="O230" s="1"/>
      <c r="P230" s="1">
        <f t="shared" si="59"/>
        <v>61004.201680672275</v>
      </c>
      <c r="Q230" s="1">
        <f>(F230*G230)-L230</f>
        <v>60500.68</v>
      </c>
      <c r="R230" s="1">
        <f t="shared" ref="R230:R239" si="60">(N230-L230)</f>
        <v>48909.881680672275</v>
      </c>
      <c r="S230">
        <v>42900</v>
      </c>
      <c r="T230" s="1">
        <f t="shared" si="57"/>
        <v>42900</v>
      </c>
      <c r="U230" s="1">
        <f t="shared" si="52"/>
        <v>17600.68</v>
      </c>
      <c r="V230" s="1">
        <f t="shared" si="53"/>
        <v>41.027226107226106</v>
      </c>
      <c r="W230" s="1">
        <f t="shared" si="58"/>
        <v>13476.875168151788</v>
      </c>
      <c r="X230" s="2">
        <f t="shared" si="54"/>
        <v>4123.8048318482124</v>
      </c>
      <c r="Y230" s="3">
        <f t="shared" si="55"/>
        <v>9.6125986756368587</v>
      </c>
      <c r="Z230">
        <v>27241013</v>
      </c>
      <c r="AA230" s="25">
        <v>5057149</v>
      </c>
    </row>
    <row r="231" spans="1:28" x14ac:dyDescent="0.3">
      <c r="A231" s="22" t="s">
        <v>445</v>
      </c>
      <c r="B231" s="14">
        <v>45885</v>
      </c>
      <c r="C231">
        <v>16</v>
      </c>
      <c r="D231" s="47">
        <v>8000010070034</v>
      </c>
      <c r="E231" t="s">
        <v>447</v>
      </c>
      <c r="F231">
        <v>50840</v>
      </c>
      <c r="G231">
        <v>1</v>
      </c>
      <c r="H231">
        <v>6990</v>
      </c>
      <c r="I231">
        <f t="shared" ref="I231:I238" si="61">(F231*G231)</f>
        <v>50840</v>
      </c>
      <c r="J231">
        <v>5874</v>
      </c>
      <c r="L231">
        <v>8470</v>
      </c>
      <c r="M231" s="1">
        <f t="shared" ref="M231:M238" si="62">(I231+J231-L231)</f>
        <v>48244</v>
      </c>
      <c r="N231" s="1">
        <f t="shared" si="56"/>
        <v>42722.689075630253</v>
      </c>
      <c r="O231" s="1"/>
      <c r="P231" s="1">
        <f t="shared" si="59"/>
        <v>42722.689075630253</v>
      </c>
      <c r="Q231" s="1">
        <f t="shared" ref="Q231:Q238" si="63">(F231*G231)-L231</f>
        <v>42370</v>
      </c>
      <c r="R231" s="1">
        <f t="shared" si="60"/>
        <v>34252.689075630253</v>
      </c>
      <c r="S231">
        <v>35824</v>
      </c>
      <c r="T231" s="1">
        <f t="shared" si="57"/>
        <v>35824</v>
      </c>
      <c r="U231" s="1">
        <f t="shared" si="52"/>
        <v>6546</v>
      </c>
      <c r="V231" s="1">
        <f t="shared" si="53"/>
        <v>18.272666368914695</v>
      </c>
      <c r="W231" s="1">
        <f t="shared" si="58"/>
        <v>9438.1752675643893</v>
      </c>
      <c r="X231" s="2">
        <f t="shared" si="54"/>
        <v>-2892.1752675643893</v>
      </c>
      <c r="Y231" s="3">
        <f t="shared" si="55"/>
        <v>-8.0732896035182815</v>
      </c>
      <c r="Z231">
        <v>27241013</v>
      </c>
      <c r="AA231" s="25">
        <v>5057149</v>
      </c>
    </row>
    <row r="232" spans="1:28" x14ac:dyDescent="0.3">
      <c r="A232" s="22" t="s">
        <v>445</v>
      </c>
      <c r="B232" s="14">
        <v>45885</v>
      </c>
      <c r="C232">
        <v>16</v>
      </c>
      <c r="D232" s="47">
        <v>2082003685475</v>
      </c>
      <c r="E232" t="s">
        <v>448</v>
      </c>
      <c r="F232">
        <v>59486</v>
      </c>
      <c r="G232">
        <v>1</v>
      </c>
      <c r="H232">
        <v>5990</v>
      </c>
      <c r="I232">
        <f t="shared" si="61"/>
        <v>59486</v>
      </c>
      <c r="J232">
        <v>5034</v>
      </c>
      <c r="L232" s="1">
        <v>9910.32</v>
      </c>
      <c r="M232" s="1">
        <f t="shared" si="62"/>
        <v>54609.68</v>
      </c>
      <c r="N232" s="1">
        <f t="shared" si="56"/>
        <v>49988.23529411765</v>
      </c>
      <c r="O232" s="1"/>
      <c r="P232" s="1">
        <f t="shared" si="59"/>
        <v>49988.23529411765</v>
      </c>
      <c r="Q232" s="1">
        <f t="shared" si="63"/>
        <v>49575.68</v>
      </c>
      <c r="R232" s="1">
        <f t="shared" si="60"/>
        <v>40077.915294117651</v>
      </c>
      <c r="S232">
        <v>36500</v>
      </c>
      <c r="T232" s="1">
        <f t="shared" si="57"/>
        <v>36500</v>
      </c>
      <c r="U232" s="1">
        <f t="shared" si="52"/>
        <v>13075.68</v>
      </c>
      <c r="V232" s="1">
        <f t="shared" si="53"/>
        <v>35.823780821917808</v>
      </c>
      <c r="W232" s="1">
        <f t="shared" si="58"/>
        <v>11043.259126009742</v>
      </c>
      <c r="X232" s="2">
        <f t="shared" si="54"/>
        <v>2032.4208739902588</v>
      </c>
      <c r="Y232" s="3">
        <f t="shared" si="55"/>
        <v>5.5682763670965993</v>
      </c>
      <c r="Z232">
        <v>27241013</v>
      </c>
      <c r="AA232" s="25">
        <v>5057149</v>
      </c>
    </row>
    <row r="233" spans="1:28" x14ac:dyDescent="0.3">
      <c r="A233" s="22" t="s">
        <v>445</v>
      </c>
      <c r="B233" s="14">
        <v>45882</v>
      </c>
      <c r="C233">
        <v>13</v>
      </c>
      <c r="D233" s="47">
        <v>8000010010025</v>
      </c>
      <c r="E233" t="s">
        <v>137</v>
      </c>
      <c r="F233">
        <v>53435</v>
      </c>
      <c r="G233">
        <v>1</v>
      </c>
      <c r="H233">
        <v>2990</v>
      </c>
      <c r="I233">
        <f t="shared" si="61"/>
        <v>53435</v>
      </c>
      <c r="J233">
        <v>2513</v>
      </c>
      <c r="L233" s="1">
        <v>8902.32</v>
      </c>
      <c r="M233" s="1">
        <f t="shared" si="62"/>
        <v>47045.68</v>
      </c>
      <c r="N233" s="1">
        <f t="shared" si="56"/>
        <v>44903.361344537814</v>
      </c>
      <c r="O233" s="1"/>
      <c r="P233" s="1">
        <f t="shared" si="59"/>
        <v>44903.361344537814</v>
      </c>
      <c r="Q233" s="1">
        <f t="shared" si="63"/>
        <v>44532.68</v>
      </c>
      <c r="R233" s="1">
        <f t="shared" si="60"/>
        <v>36001.041344537814</v>
      </c>
      <c r="S233">
        <v>27000</v>
      </c>
      <c r="T233" s="1">
        <f t="shared" si="57"/>
        <v>27000</v>
      </c>
      <c r="U233" s="1">
        <f t="shared" si="52"/>
        <v>17532.68</v>
      </c>
      <c r="V233" s="1">
        <f t="shared" si="53"/>
        <v>64.935851851851851</v>
      </c>
      <c r="W233" s="1">
        <f t="shared" si="58"/>
        <v>9919.9231987077728</v>
      </c>
      <c r="X233" s="2">
        <f t="shared" si="54"/>
        <v>7612.7568012922275</v>
      </c>
      <c r="Y233" s="3">
        <f t="shared" si="55"/>
        <v>28.195395560341584</v>
      </c>
      <c r="Z233">
        <v>27241013</v>
      </c>
      <c r="AA233" s="25">
        <v>5057149</v>
      </c>
    </row>
    <row r="234" spans="1:28" x14ac:dyDescent="0.3">
      <c r="A234" s="22" t="s">
        <v>445</v>
      </c>
      <c r="B234" s="14">
        <v>45881</v>
      </c>
      <c r="C234">
        <v>12</v>
      </c>
      <c r="D234" s="47">
        <v>8000008223496</v>
      </c>
      <c r="E234" t="s">
        <v>449</v>
      </c>
      <c r="F234">
        <v>15644</v>
      </c>
      <c r="G234">
        <v>1</v>
      </c>
      <c r="H234">
        <v>2990</v>
      </c>
      <c r="I234">
        <f t="shared" si="61"/>
        <v>15644</v>
      </c>
      <c r="J234">
        <v>2513</v>
      </c>
      <c r="L234">
        <v>2792.4</v>
      </c>
      <c r="M234" s="1">
        <f t="shared" si="62"/>
        <v>15364.6</v>
      </c>
      <c r="N234" s="1">
        <f t="shared" si="56"/>
        <v>13146.218487394959</v>
      </c>
      <c r="O234" s="1"/>
      <c r="P234" s="1">
        <f t="shared" si="59"/>
        <v>13146.218487394959</v>
      </c>
      <c r="Q234" s="1">
        <f t="shared" si="63"/>
        <v>12851.6</v>
      </c>
      <c r="R234" s="1">
        <f t="shared" si="60"/>
        <v>10353.818487394959</v>
      </c>
      <c r="S234">
        <v>5529</v>
      </c>
      <c r="T234" s="1">
        <f t="shared" si="57"/>
        <v>5529</v>
      </c>
      <c r="U234" s="1">
        <f t="shared" si="52"/>
        <v>7322.6</v>
      </c>
      <c r="V234" s="1">
        <f t="shared" si="53"/>
        <v>132.43986254295532</v>
      </c>
      <c r="W234" s="1">
        <f t="shared" si="58"/>
        <v>2904.2252927965637</v>
      </c>
      <c r="X234" s="2">
        <f t="shared" si="54"/>
        <v>4418.3747072034366</v>
      </c>
      <c r="Y234" s="3">
        <f t="shared" si="55"/>
        <v>79.912727567434189</v>
      </c>
      <c r="Z234">
        <v>27241013</v>
      </c>
      <c r="AA234" s="25">
        <v>5057149</v>
      </c>
    </row>
    <row r="235" spans="1:28" x14ac:dyDescent="0.3">
      <c r="A235" s="22" t="s">
        <v>445</v>
      </c>
      <c r="B235" s="14">
        <v>45878</v>
      </c>
      <c r="C235">
        <v>9</v>
      </c>
      <c r="D235" s="47">
        <v>8000008189907</v>
      </c>
      <c r="E235" t="s">
        <v>450</v>
      </c>
      <c r="F235">
        <v>21219</v>
      </c>
      <c r="G235">
        <v>1</v>
      </c>
      <c r="H235">
        <v>2990</v>
      </c>
      <c r="I235">
        <f t="shared" si="61"/>
        <v>21219</v>
      </c>
      <c r="J235">
        <v>2513</v>
      </c>
      <c r="L235" s="1">
        <v>3787.5</v>
      </c>
      <c r="M235" s="1">
        <f t="shared" si="62"/>
        <v>19944.5</v>
      </c>
      <c r="N235" s="1">
        <f t="shared" si="56"/>
        <v>17831.092436974792</v>
      </c>
      <c r="O235" s="1"/>
      <c r="P235" s="1">
        <f t="shared" si="59"/>
        <v>17831.092436974792</v>
      </c>
      <c r="Q235" s="1">
        <f t="shared" si="63"/>
        <v>17431.5</v>
      </c>
      <c r="R235" s="1">
        <f t="shared" si="60"/>
        <v>14043.592436974792</v>
      </c>
      <c r="S235" s="1">
        <f>(R235*0.65)</f>
        <v>9128.3350840336152</v>
      </c>
      <c r="T235" s="1">
        <f t="shared" si="57"/>
        <v>9128.3350840336152</v>
      </c>
      <c r="U235" s="1">
        <f t="shared" si="52"/>
        <v>8303.1649159663848</v>
      </c>
      <c r="V235" s="1">
        <f t="shared" si="53"/>
        <v>90.960343146139138</v>
      </c>
      <c r="W235" s="1">
        <f t="shared" si="58"/>
        <v>3939.1943548868762</v>
      </c>
      <c r="X235" s="2">
        <f t="shared" si="54"/>
        <v>4363.9705610795081</v>
      </c>
      <c r="Y235" s="3">
        <f t="shared" si="55"/>
        <v>47.80686204993215</v>
      </c>
      <c r="Z235">
        <v>27241013</v>
      </c>
      <c r="AA235" s="25">
        <v>5057149</v>
      </c>
      <c r="AB235">
        <v>1</v>
      </c>
    </row>
    <row r="236" spans="1:28" x14ac:dyDescent="0.3">
      <c r="A236" s="22" t="s">
        <v>445</v>
      </c>
      <c r="B236" s="14">
        <v>45874</v>
      </c>
      <c r="C236">
        <v>5</v>
      </c>
      <c r="D236" s="47">
        <v>8000008224264</v>
      </c>
      <c r="E236" t="s">
        <v>451</v>
      </c>
      <c r="F236">
        <v>22681</v>
      </c>
      <c r="G236">
        <v>1</v>
      </c>
      <c r="H236">
        <v>1495</v>
      </c>
      <c r="I236">
        <f t="shared" si="61"/>
        <v>22681</v>
      </c>
      <c r="J236">
        <v>1257</v>
      </c>
      <c r="L236" s="1">
        <v>4048.5</v>
      </c>
      <c r="M236" s="1">
        <f t="shared" si="62"/>
        <v>19889.5</v>
      </c>
      <c r="N236" s="1">
        <f t="shared" si="56"/>
        <v>19059.663865546219</v>
      </c>
      <c r="O236" s="1"/>
      <c r="P236" s="1">
        <f t="shared" si="59"/>
        <v>19059.663865546219</v>
      </c>
      <c r="Q236" s="1">
        <f t="shared" si="63"/>
        <v>18632.5</v>
      </c>
      <c r="R236" s="1">
        <f t="shared" si="60"/>
        <v>15011.163865546219</v>
      </c>
      <c r="S236" s="1">
        <v>10924</v>
      </c>
      <c r="T236" s="1">
        <f t="shared" si="57"/>
        <v>10924</v>
      </c>
      <c r="U236" s="1">
        <f t="shared" si="52"/>
        <v>7708.5</v>
      </c>
      <c r="V236" s="1">
        <f t="shared" si="53"/>
        <v>70.564811424386676</v>
      </c>
      <c r="W236" s="1">
        <f t="shared" si="58"/>
        <v>4210.6068694655378</v>
      </c>
      <c r="X236" s="2">
        <f t="shared" si="54"/>
        <v>3497.8931305344622</v>
      </c>
      <c r="Y236" s="3">
        <f t="shared" si="55"/>
        <v>32.020259342131659</v>
      </c>
      <c r="Z236">
        <v>27241013</v>
      </c>
      <c r="AA236" s="25">
        <v>5057149</v>
      </c>
    </row>
    <row r="237" spans="1:28" x14ac:dyDescent="0.3">
      <c r="A237" s="22" t="s">
        <v>445</v>
      </c>
      <c r="B237" s="14">
        <v>45874</v>
      </c>
      <c r="C237">
        <v>5</v>
      </c>
      <c r="D237" s="47">
        <v>8000008224264</v>
      </c>
      <c r="E237" t="s">
        <v>451</v>
      </c>
      <c r="F237">
        <v>22681</v>
      </c>
      <c r="G237">
        <v>1</v>
      </c>
      <c r="H237">
        <v>1495</v>
      </c>
      <c r="I237">
        <f t="shared" si="61"/>
        <v>22681</v>
      </c>
      <c r="J237">
        <v>1256</v>
      </c>
      <c r="L237" s="1">
        <v>4048.5</v>
      </c>
      <c r="M237" s="1">
        <f t="shared" si="62"/>
        <v>19888.5</v>
      </c>
      <c r="N237" s="1">
        <f t="shared" si="56"/>
        <v>19059.663865546219</v>
      </c>
      <c r="O237" s="1"/>
      <c r="P237" s="1">
        <f t="shared" si="59"/>
        <v>19059.663865546219</v>
      </c>
      <c r="Q237" s="1">
        <f t="shared" si="63"/>
        <v>18632.5</v>
      </c>
      <c r="R237" s="1">
        <f t="shared" si="60"/>
        <v>15011.163865546219</v>
      </c>
      <c r="S237" s="1">
        <v>10924</v>
      </c>
      <c r="T237" s="1">
        <f t="shared" si="57"/>
        <v>10924</v>
      </c>
      <c r="U237" s="1">
        <f t="shared" si="52"/>
        <v>7708.5</v>
      </c>
      <c r="V237" s="1">
        <f t="shared" si="53"/>
        <v>70.564811424386676</v>
      </c>
      <c r="W237" s="1">
        <f t="shared" si="58"/>
        <v>4210.6068694655378</v>
      </c>
      <c r="X237" s="2">
        <f t="shared" si="54"/>
        <v>3497.8931305344622</v>
      </c>
      <c r="Y237" s="3">
        <f t="shared" si="55"/>
        <v>32.020259342131659</v>
      </c>
      <c r="Z237">
        <v>27241013</v>
      </c>
      <c r="AA237" s="25">
        <v>5057149</v>
      </c>
    </row>
    <row r="238" spans="1:28" x14ac:dyDescent="0.3">
      <c r="A238" s="22" t="s">
        <v>445</v>
      </c>
      <c r="B238" s="14">
        <v>45870</v>
      </c>
      <c r="C238">
        <v>1</v>
      </c>
      <c r="D238" s="47">
        <v>8000008243104</v>
      </c>
      <c r="E238" t="s">
        <v>452</v>
      </c>
      <c r="F238">
        <v>21000</v>
      </c>
      <c r="G238">
        <v>1</v>
      </c>
      <c r="H238">
        <v>0</v>
      </c>
      <c r="I238">
        <f t="shared" si="61"/>
        <v>21000</v>
      </c>
      <c r="J238">
        <v>2513</v>
      </c>
      <c r="L238" s="1">
        <v>3748.5</v>
      </c>
      <c r="M238" s="1">
        <f t="shared" si="62"/>
        <v>19764.5</v>
      </c>
      <c r="N238" s="1">
        <f t="shared" si="56"/>
        <v>17647.058823529413</v>
      </c>
      <c r="O238" s="1"/>
      <c r="P238" s="1">
        <f t="shared" si="59"/>
        <v>17647.058823529413</v>
      </c>
      <c r="Q238" s="1">
        <f t="shared" si="63"/>
        <v>17251.5</v>
      </c>
      <c r="R238" s="1">
        <f t="shared" si="60"/>
        <v>13898.558823529413</v>
      </c>
      <c r="S238" s="1">
        <f t="shared" ref="S238" si="64">(R238*0.65)</f>
        <v>9034.0632352941193</v>
      </c>
      <c r="T238" s="1">
        <f t="shared" si="57"/>
        <v>9034.0632352941193</v>
      </c>
      <c r="U238" s="1">
        <f t="shared" si="52"/>
        <v>8217.4367647058807</v>
      </c>
      <c r="V238" s="1">
        <f t="shared" si="53"/>
        <v>90.960584962502182</v>
      </c>
      <c r="W238" s="1">
        <f t="shared" si="58"/>
        <v>3898.5381711025211</v>
      </c>
      <c r="X238" s="2">
        <f t="shared" si="54"/>
        <v>4318.8985936033596</v>
      </c>
      <c r="Y238" s="3">
        <f t="shared" si="55"/>
        <v>47.806822701111528</v>
      </c>
      <c r="Z238">
        <v>27241013</v>
      </c>
      <c r="AA238" s="25">
        <v>5057149</v>
      </c>
      <c r="AB238">
        <v>1</v>
      </c>
    </row>
    <row r="239" spans="1:28" x14ac:dyDescent="0.3">
      <c r="A239" s="4" t="s">
        <v>453</v>
      </c>
      <c r="B239" t="s">
        <v>454</v>
      </c>
      <c r="C239" s="4">
        <v>4</v>
      </c>
      <c r="D239" s="47">
        <v>2082004550437</v>
      </c>
      <c r="E239" t="s">
        <v>446</v>
      </c>
      <c r="F239">
        <v>71990</v>
      </c>
      <c r="G239">
        <v>1</v>
      </c>
      <c r="I239">
        <f>(F239*G239)-H239</f>
        <v>71990</v>
      </c>
      <c r="J239">
        <v>0</v>
      </c>
      <c r="L239" s="4"/>
      <c r="M239" s="4">
        <f>(I239+J239-L239)</f>
        <v>71990</v>
      </c>
      <c r="N239" s="4">
        <f t="shared" ref="N239:N266" si="65">(F239/1.19)</f>
        <v>60495.798319327732</v>
      </c>
      <c r="O239" s="4"/>
      <c r="P239" s="1">
        <f t="shared" si="59"/>
        <v>60495.798319327732</v>
      </c>
      <c r="Q239" s="1">
        <f t="shared" ref="Q239:Q266" si="66">(N239*G239)-L239</f>
        <v>60495.798319327732</v>
      </c>
      <c r="R239" s="4">
        <f t="shared" si="60"/>
        <v>60495.798319327732</v>
      </c>
      <c r="S239" s="23">
        <v>42900</v>
      </c>
      <c r="T239" s="23">
        <f t="shared" ref="T239:T270" si="67">(S239*G239)</f>
        <v>42900</v>
      </c>
      <c r="U239" s="1">
        <f t="shared" si="52"/>
        <v>17595.798319327732</v>
      </c>
      <c r="V239" s="1">
        <f t="shared" si="53"/>
        <v>41.01584689819984</v>
      </c>
      <c r="W239" s="13">
        <f t="shared" ref="W239:W270" si="68">(AA239/Z239)*F239</f>
        <v>13364.560139889072</v>
      </c>
      <c r="X239" s="2">
        <f t="shared" si="54"/>
        <v>4231.2381794386602</v>
      </c>
      <c r="Y239" s="3">
        <f t="shared" si="55"/>
        <v>9.8630260592975763</v>
      </c>
      <c r="Z239">
        <v>27241013</v>
      </c>
      <c r="AA239" s="25">
        <v>5057149</v>
      </c>
      <c r="AB239" s="4"/>
    </row>
    <row r="240" spans="1:28" x14ac:dyDescent="0.3">
      <c r="A240" s="4" t="s">
        <v>453</v>
      </c>
      <c r="B240" t="s">
        <v>455</v>
      </c>
      <c r="C240">
        <v>4</v>
      </c>
      <c r="D240" s="47">
        <v>8000010070073</v>
      </c>
      <c r="E240" t="s">
        <v>456</v>
      </c>
      <c r="F240">
        <v>127990</v>
      </c>
      <c r="G240">
        <v>2</v>
      </c>
      <c r="I240">
        <f t="shared" ref="I240:I265" si="69">(F240*G240)-H240</f>
        <v>255980</v>
      </c>
      <c r="J240">
        <v>5989</v>
      </c>
      <c r="L240" s="4"/>
      <c r="M240" s="4">
        <f t="shared" ref="M240:M265" si="70">(I240+J240-L240)</f>
        <v>261969</v>
      </c>
      <c r="N240" s="4">
        <f t="shared" si="65"/>
        <v>107554.62184873949</v>
      </c>
      <c r="O240" s="4"/>
      <c r="P240" s="1">
        <f t="shared" si="59"/>
        <v>215109.24369747899</v>
      </c>
      <c r="Q240" s="1">
        <f t="shared" si="66"/>
        <v>215109.24369747899</v>
      </c>
      <c r="R240" s="4">
        <f t="shared" ref="R240:R265" si="71">(N240-L240)</f>
        <v>107554.62184873949</v>
      </c>
      <c r="S240" s="24">
        <v>79769</v>
      </c>
      <c r="T240" s="23">
        <f t="shared" si="67"/>
        <v>159538</v>
      </c>
      <c r="U240" s="1">
        <f t="shared" si="52"/>
        <v>55571.243697478989</v>
      </c>
      <c r="V240" s="1">
        <f t="shared" si="53"/>
        <v>34.832606462083639</v>
      </c>
      <c r="W240" s="13">
        <f t="shared" si="68"/>
        <v>23760.661929495796</v>
      </c>
      <c r="X240" s="2">
        <f t="shared" si="54"/>
        <v>31810.581767983193</v>
      </c>
      <c r="Y240" s="3">
        <f t="shared" si="55"/>
        <v>19.939188010369438</v>
      </c>
      <c r="Z240">
        <v>27241013</v>
      </c>
      <c r="AA240" s="25">
        <v>5057149</v>
      </c>
      <c r="AB240" s="4"/>
    </row>
    <row r="241" spans="1:28" x14ac:dyDescent="0.3">
      <c r="A241" s="25" t="s">
        <v>453</v>
      </c>
      <c r="B241" s="5" t="s">
        <v>457</v>
      </c>
      <c r="C241" s="5">
        <v>5</v>
      </c>
      <c r="D241" s="48"/>
      <c r="E241" s="5" t="s">
        <v>458</v>
      </c>
      <c r="F241" s="5">
        <v>215000</v>
      </c>
      <c r="G241" s="5">
        <v>1</v>
      </c>
      <c r="H241" s="5"/>
      <c r="I241">
        <f t="shared" si="69"/>
        <v>215000</v>
      </c>
      <c r="J241" s="5">
        <v>0</v>
      </c>
      <c r="K241" s="5"/>
      <c r="L241" s="25"/>
      <c r="M241" s="4">
        <f t="shared" si="70"/>
        <v>215000</v>
      </c>
      <c r="N241" s="4">
        <f t="shared" si="65"/>
        <v>180672.26890756303</v>
      </c>
      <c r="O241" s="25"/>
      <c r="P241" s="6">
        <f t="shared" si="59"/>
        <v>180672.26890756303</v>
      </c>
      <c r="Q241" s="1">
        <f t="shared" si="66"/>
        <v>180672.26890756303</v>
      </c>
      <c r="R241" s="4">
        <f t="shared" si="71"/>
        <v>180672.26890756303</v>
      </c>
      <c r="S241" s="26">
        <v>50000</v>
      </c>
      <c r="T241" s="27">
        <f t="shared" si="67"/>
        <v>50000</v>
      </c>
      <c r="U241" s="1">
        <f t="shared" si="52"/>
        <v>130672.26890756303</v>
      </c>
      <c r="V241" s="1">
        <f t="shared" si="53"/>
        <v>261.34453781512605</v>
      </c>
      <c r="W241" s="13">
        <f t="shared" si="68"/>
        <v>39913.605085097239</v>
      </c>
      <c r="X241" s="2">
        <f t="shared" si="54"/>
        <v>90758.663822465795</v>
      </c>
      <c r="Y241" s="3">
        <f t="shared" si="55"/>
        <v>181.51732764493158</v>
      </c>
      <c r="Z241">
        <v>27241013</v>
      </c>
      <c r="AA241" s="25">
        <v>5057149</v>
      </c>
      <c r="AB241" s="25"/>
    </row>
    <row r="242" spans="1:28" x14ac:dyDescent="0.3">
      <c r="A242" s="4" t="s">
        <v>453</v>
      </c>
      <c r="B242" t="s">
        <v>459</v>
      </c>
      <c r="C242">
        <v>6</v>
      </c>
      <c r="D242" s="47" t="s">
        <v>460</v>
      </c>
      <c r="E242" t="s">
        <v>461</v>
      </c>
      <c r="F242">
        <v>61990</v>
      </c>
      <c r="G242">
        <v>2</v>
      </c>
      <c r="I242">
        <f t="shared" si="69"/>
        <v>123980</v>
      </c>
      <c r="J242">
        <v>12235</v>
      </c>
      <c r="L242" s="4"/>
      <c r="M242" s="4">
        <f t="shared" si="70"/>
        <v>136215</v>
      </c>
      <c r="N242" s="4">
        <f t="shared" si="65"/>
        <v>52092.436974789918</v>
      </c>
      <c r="O242" s="4"/>
      <c r="P242" s="1">
        <f t="shared" si="59"/>
        <v>104184.87394957984</v>
      </c>
      <c r="Q242" s="1">
        <f t="shared" si="66"/>
        <v>104184.87394957984</v>
      </c>
      <c r="R242" s="4">
        <f t="shared" si="71"/>
        <v>52092.436974789918</v>
      </c>
      <c r="S242">
        <v>36809</v>
      </c>
      <c r="T242" s="23">
        <f t="shared" si="67"/>
        <v>73618</v>
      </c>
      <c r="U242" s="1">
        <f t="shared" si="52"/>
        <v>30566.873949579836</v>
      </c>
      <c r="V242" s="1">
        <f t="shared" si="53"/>
        <v>41.520924161998202</v>
      </c>
      <c r="W242" s="13">
        <f t="shared" si="68"/>
        <v>11508.113391745013</v>
      </c>
      <c r="X242" s="2">
        <f t="shared" si="54"/>
        <v>19058.760557834823</v>
      </c>
      <c r="Y242" s="3">
        <f t="shared" si="55"/>
        <v>25.888723624432643</v>
      </c>
      <c r="Z242">
        <v>27241013</v>
      </c>
      <c r="AA242" s="25">
        <v>5057149</v>
      </c>
      <c r="AB242" s="4"/>
    </row>
    <row r="243" spans="1:28" x14ac:dyDescent="0.3">
      <c r="A243" s="4" t="s">
        <v>453</v>
      </c>
      <c r="B243" t="s">
        <v>462</v>
      </c>
      <c r="C243">
        <v>6</v>
      </c>
      <c r="D243" s="47" t="s">
        <v>382</v>
      </c>
      <c r="E243" t="s">
        <v>446</v>
      </c>
      <c r="F243">
        <v>71990</v>
      </c>
      <c r="G243">
        <v>1</v>
      </c>
      <c r="I243">
        <f t="shared" si="69"/>
        <v>71990</v>
      </c>
      <c r="J243">
        <v>5989</v>
      </c>
      <c r="L243" s="4"/>
      <c r="M243" s="4">
        <f t="shared" si="70"/>
        <v>77979</v>
      </c>
      <c r="N243" s="4">
        <f t="shared" si="65"/>
        <v>60495.798319327732</v>
      </c>
      <c r="O243" s="4"/>
      <c r="P243" s="1">
        <f t="shared" si="59"/>
        <v>60495.798319327732</v>
      </c>
      <c r="Q243" s="1">
        <f t="shared" si="66"/>
        <v>60495.798319327732</v>
      </c>
      <c r="R243" s="4">
        <f t="shared" si="71"/>
        <v>60495.798319327732</v>
      </c>
      <c r="S243" s="28">
        <v>42900</v>
      </c>
      <c r="T243" s="23">
        <f t="shared" si="67"/>
        <v>42900</v>
      </c>
      <c r="U243" s="1">
        <f t="shared" si="52"/>
        <v>17595.798319327732</v>
      </c>
      <c r="V243" s="1">
        <f t="shared" si="53"/>
        <v>41.01584689819984</v>
      </c>
      <c r="W243" s="13">
        <f t="shared" si="68"/>
        <v>13364.560139889072</v>
      </c>
      <c r="X243" s="2">
        <f t="shared" si="54"/>
        <v>4231.2381794386602</v>
      </c>
      <c r="Y243" s="3">
        <f t="shared" si="55"/>
        <v>9.8630260592975763</v>
      </c>
      <c r="Z243">
        <v>27241013</v>
      </c>
      <c r="AA243" s="25">
        <v>5057149</v>
      </c>
      <c r="AB243" s="4"/>
    </row>
    <row r="244" spans="1:28" x14ac:dyDescent="0.3">
      <c r="A244" s="4" t="s">
        <v>453</v>
      </c>
      <c r="B244" t="s">
        <v>463</v>
      </c>
      <c r="C244">
        <v>7</v>
      </c>
      <c r="D244" s="47">
        <v>8000010040007</v>
      </c>
      <c r="E244" t="s">
        <v>464</v>
      </c>
      <c r="F244">
        <v>49990</v>
      </c>
      <c r="G244">
        <v>2</v>
      </c>
      <c r="I244">
        <f t="shared" si="69"/>
        <v>99980</v>
      </c>
      <c r="J244">
        <v>12235</v>
      </c>
      <c r="L244" s="4"/>
      <c r="M244" s="4">
        <f t="shared" si="70"/>
        <v>112215</v>
      </c>
      <c r="N244" s="4">
        <f t="shared" si="65"/>
        <v>42008.403361344543</v>
      </c>
      <c r="O244" s="4"/>
      <c r="P244" s="1">
        <f t="shared" si="59"/>
        <v>84016.806722689085</v>
      </c>
      <c r="Q244" s="1">
        <f t="shared" si="66"/>
        <v>84016.806722689085</v>
      </c>
      <c r="R244" s="4">
        <f t="shared" si="71"/>
        <v>42008.403361344543</v>
      </c>
      <c r="S244" s="28">
        <v>29583</v>
      </c>
      <c r="T244" s="23">
        <f t="shared" si="67"/>
        <v>59166</v>
      </c>
      <c r="U244" s="1">
        <f t="shared" si="52"/>
        <v>24850.806722689085</v>
      </c>
      <c r="V244" s="1">
        <f t="shared" si="53"/>
        <v>42.001836735099694</v>
      </c>
      <c r="W244" s="13">
        <f t="shared" si="68"/>
        <v>9280.3772939721439</v>
      </c>
      <c r="X244" s="2">
        <f t="shared" si="54"/>
        <v>15570.429428716941</v>
      </c>
      <c r="Y244" s="3">
        <f t="shared" si="55"/>
        <v>26.316515276876824</v>
      </c>
      <c r="Z244">
        <v>27241013</v>
      </c>
      <c r="AA244" s="25">
        <v>5057149</v>
      </c>
      <c r="AB244" s="4"/>
    </row>
    <row r="245" spans="1:28" x14ac:dyDescent="0.3">
      <c r="A245" s="4" t="s">
        <v>453</v>
      </c>
      <c r="B245" t="s">
        <v>465</v>
      </c>
      <c r="C245">
        <v>8</v>
      </c>
      <c r="D245" s="47">
        <v>8000010070075</v>
      </c>
      <c r="E245" t="s">
        <v>15</v>
      </c>
      <c r="F245">
        <v>96990</v>
      </c>
      <c r="G245">
        <v>1</v>
      </c>
      <c r="I245">
        <f t="shared" si="69"/>
        <v>96990</v>
      </c>
      <c r="J245">
        <v>20464</v>
      </c>
      <c r="L245" s="4"/>
      <c r="M245" s="4">
        <f t="shared" si="70"/>
        <v>117454</v>
      </c>
      <c r="N245" s="4">
        <f t="shared" si="65"/>
        <v>81504.201680672268</v>
      </c>
      <c r="O245" s="4"/>
      <c r="P245" s="1">
        <f t="shared" si="59"/>
        <v>81504.201680672268</v>
      </c>
      <c r="Q245" s="1">
        <f t="shared" si="66"/>
        <v>81504.201680672268</v>
      </c>
      <c r="R245" s="4">
        <f t="shared" si="71"/>
        <v>81504.201680672268</v>
      </c>
      <c r="S245" s="15">
        <v>55709</v>
      </c>
      <c r="T245" s="23">
        <f t="shared" si="67"/>
        <v>55709</v>
      </c>
      <c r="U245" s="1">
        <f t="shared" si="52"/>
        <v>25795.201680672268</v>
      </c>
      <c r="V245" s="1">
        <f t="shared" si="53"/>
        <v>46.303472833244655</v>
      </c>
      <c r="W245" s="13">
        <f t="shared" si="68"/>
        <v>18005.677010249216</v>
      </c>
      <c r="X245" s="2">
        <f t="shared" si="54"/>
        <v>7789.5246704230522</v>
      </c>
      <c r="Y245" s="3">
        <f t="shared" si="55"/>
        <v>13.982524673612975</v>
      </c>
      <c r="Z245">
        <v>27241013</v>
      </c>
      <c r="AA245" s="25">
        <v>5057149</v>
      </c>
      <c r="AB245" s="4"/>
    </row>
    <row r="246" spans="1:28" x14ac:dyDescent="0.3">
      <c r="A246" s="4" t="s">
        <v>453</v>
      </c>
      <c r="B246" t="s">
        <v>466</v>
      </c>
      <c r="C246">
        <v>11</v>
      </c>
      <c r="D246" s="47" t="s">
        <v>301</v>
      </c>
      <c r="E246" t="s">
        <v>467</v>
      </c>
      <c r="F246">
        <v>61990</v>
      </c>
      <c r="G246">
        <v>1</v>
      </c>
      <c r="I246">
        <f t="shared" si="69"/>
        <v>61990</v>
      </c>
      <c r="J246">
        <v>20464</v>
      </c>
      <c r="L246" s="4"/>
      <c r="M246" s="4">
        <f t="shared" si="70"/>
        <v>82454</v>
      </c>
      <c r="N246" s="4">
        <f t="shared" si="65"/>
        <v>52092.436974789918</v>
      </c>
      <c r="O246" s="4"/>
      <c r="P246" s="1">
        <f t="shared" si="59"/>
        <v>52092.436974789918</v>
      </c>
      <c r="Q246" s="1">
        <f t="shared" si="66"/>
        <v>52092.436974789918</v>
      </c>
      <c r="R246" s="4">
        <f t="shared" si="71"/>
        <v>52092.436974789918</v>
      </c>
      <c r="S246" s="15">
        <v>36900</v>
      </c>
      <c r="T246" s="23">
        <f t="shared" si="67"/>
        <v>36900</v>
      </c>
      <c r="U246" s="1">
        <f t="shared" si="52"/>
        <v>15192.436974789918</v>
      </c>
      <c r="V246" s="1">
        <f t="shared" si="53"/>
        <v>41.171915920839886</v>
      </c>
      <c r="W246" s="13">
        <f t="shared" si="68"/>
        <v>11508.113391745013</v>
      </c>
      <c r="X246" s="2">
        <f t="shared" si="54"/>
        <v>3684.3235830449048</v>
      </c>
      <c r="Y246" s="3">
        <f t="shared" si="55"/>
        <v>9.9846167562192534</v>
      </c>
      <c r="Z246">
        <v>27241013</v>
      </c>
      <c r="AA246" s="25">
        <v>5057149</v>
      </c>
      <c r="AB246" s="4"/>
    </row>
    <row r="247" spans="1:28" x14ac:dyDescent="0.3">
      <c r="A247" s="4" t="s">
        <v>453</v>
      </c>
      <c r="B247" t="s">
        <v>468</v>
      </c>
      <c r="C247">
        <v>11</v>
      </c>
      <c r="D247" s="47" t="s">
        <v>469</v>
      </c>
      <c r="E247" t="s">
        <v>12</v>
      </c>
      <c r="F247">
        <v>78990</v>
      </c>
      <c r="G247">
        <v>1</v>
      </c>
      <c r="I247">
        <f t="shared" si="69"/>
        <v>78990</v>
      </c>
      <c r="J247">
        <v>0</v>
      </c>
      <c r="L247" s="4"/>
      <c r="M247" s="4">
        <f t="shared" si="70"/>
        <v>78990</v>
      </c>
      <c r="N247" s="4">
        <f t="shared" si="65"/>
        <v>66378.151260504208</v>
      </c>
      <c r="O247" s="4"/>
      <c r="P247" s="1">
        <f t="shared" si="59"/>
        <v>66378.151260504208</v>
      </c>
      <c r="Q247" s="1">
        <f t="shared" si="66"/>
        <v>66378.151260504208</v>
      </c>
      <c r="R247" s="4">
        <f t="shared" si="71"/>
        <v>66378.151260504208</v>
      </c>
      <c r="S247" s="15">
        <v>49000</v>
      </c>
      <c r="T247" s="23">
        <f t="shared" si="67"/>
        <v>49000</v>
      </c>
      <c r="U247" s="1">
        <f t="shared" si="52"/>
        <v>17378.151260504208</v>
      </c>
      <c r="V247" s="1">
        <f t="shared" si="53"/>
        <v>35.465614817355529</v>
      </c>
      <c r="W247" s="13">
        <f t="shared" si="68"/>
        <v>14664.072863589912</v>
      </c>
      <c r="X247" s="2">
        <f t="shared" si="54"/>
        <v>2714.0783969142958</v>
      </c>
      <c r="Y247" s="3">
        <f t="shared" si="55"/>
        <v>5.5389355039067265</v>
      </c>
      <c r="Z247">
        <v>27241013</v>
      </c>
      <c r="AA247" s="25">
        <v>5057149</v>
      </c>
      <c r="AB247" s="4"/>
    </row>
    <row r="248" spans="1:28" x14ac:dyDescent="0.3">
      <c r="A248" s="4" t="s">
        <v>453</v>
      </c>
      <c r="B248" t="s">
        <v>470</v>
      </c>
      <c r="C248">
        <v>12</v>
      </c>
      <c r="D248" s="47" t="s">
        <v>469</v>
      </c>
      <c r="E248" t="s">
        <v>12</v>
      </c>
      <c r="F248">
        <v>78990</v>
      </c>
      <c r="G248">
        <v>1</v>
      </c>
      <c r="I248">
        <f t="shared" si="69"/>
        <v>78990</v>
      </c>
      <c r="J248">
        <v>0</v>
      </c>
      <c r="L248" s="4"/>
      <c r="M248" s="4">
        <f t="shared" si="70"/>
        <v>78990</v>
      </c>
      <c r="N248" s="4">
        <f t="shared" si="65"/>
        <v>66378.151260504208</v>
      </c>
      <c r="O248" s="4"/>
      <c r="P248" s="1">
        <f t="shared" si="59"/>
        <v>66378.151260504208</v>
      </c>
      <c r="Q248" s="1">
        <f t="shared" si="66"/>
        <v>66378.151260504208</v>
      </c>
      <c r="R248" s="4">
        <f t="shared" si="71"/>
        <v>66378.151260504208</v>
      </c>
      <c r="S248" s="15">
        <v>49000</v>
      </c>
      <c r="T248" s="23">
        <f t="shared" si="67"/>
        <v>49000</v>
      </c>
      <c r="U248" s="1">
        <f t="shared" si="52"/>
        <v>17378.151260504208</v>
      </c>
      <c r="V248" s="1">
        <f t="shared" si="53"/>
        <v>35.465614817355529</v>
      </c>
      <c r="W248" s="13">
        <f t="shared" si="68"/>
        <v>14664.072863589912</v>
      </c>
      <c r="X248" s="2">
        <f t="shared" si="54"/>
        <v>2714.0783969142958</v>
      </c>
      <c r="Y248" s="3">
        <f t="shared" si="55"/>
        <v>5.5389355039067265</v>
      </c>
      <c r="Z248">
        <v>27241013</v>
      </c>
      <c r="AA248" s="25">
        <v>5057149</v>
      </c>
      <c r="AB248" s="4"/>
    </row>
    <row r="249" spans="1:28" x14ac:dyDescent="0.3">
      <c r="A249" s="4" t="s">
        <v>453</v>
      </c>
      <c r="B249" t="s">
        <v>471</v>
      </c>
      <c r="C249">
        <v>14</v>
      </c>
      <c r="D249" s="47" t="s">
        <v>472</v>
      </c>
      <c r="E249" t="s">
        <v>473</v>
      </c>
      <c r="F249">
        <v>127990</v>
      </c>
      <c r="G249">
        <v>1</v>
      </c>
      <c r="I249">
        <f t="shared" si="69"/>
        <v>127990</v>
      </c>
      <c r="J249">
        <v>5989</v>
      </c>
      <c r="L249" s="4"/>
      <c r="M249" s="4">
        <f t="shared" si="70"/>
        <v>133979</v>
      </c>
      <c r="N249" s="4">
        <f t="shared" si="65"/>
        <v>107554.62184873949</v>
      </c>
      <c r="O249" s="4"/>
      <c r="P249" s="1">
        <f t="shared" si="59"/>
        <v>107554.62184873949</v>
      </c>
      <c r="Q249" s="1">
        <f t="shared" si="66"/>
        <v>107554.62184873949</v>
      </c>
      <c r="R249" s="4">
        <f t="shared" si="71"/>
        <v>107554.62184873949</v>
      </c>
      <c r="S249" s="15">
        <v>65000</v>
      </c>
      <c r="T249" s="23">
        <f t="shared" si="67"/>
        <v>65000</v>
      </c>
      <c r="U249" s="1">
        <f t="shared" si="52"/>
        <v>42554.621848739494</v>
      </c>
      <c r="V249" s="1">
        <f t="shared" si="53"/>
        <v>65.468648998060758</v>
      </c>
      <c r="W249" s="13">
        <f t="shared" si="68"/>
        <v>23760.661929495796</v>
      </c>
      <c r="X249" s="2">
        <f t="shared" si="54"/>
        <v>18793.959919243698</v>
      </c>
      <c r="Y249" s="3">
        <f t="shared" si="55"/>
        <v>28.913784491144153</v>
      </c>
      <c r="Z249">
        <v>27241013</v>
      </c>
      <c r="AA249" s="25">
        <v>5057149</v>
      </c>
      <c r="AB249" s="4"/>
    </row>
    <row r="250" spans="1:28" x14ac:dyDescent="0.3">
      <c r="A250" s="4" t="s">
        <v>453</v>
      </c>
      <c r="B250" t="s">
        <v>474</v>
      </c>
      <c r="C250">
        <v>17</v>
      </c>
      <c r="D250" s="47">
        <v>8000010050029</v>
      </c>
      <c r="E250" t="s">
        <v>475</v>
      </c>
      <c r="F250">
        <v>11990</v>
      </c>
      <c r="G250">
        <v>2</v>
      </c>
      <c r="I250">
        <f t="shared" si="69"/>
        <v>23980</v>
      </c>
      <c r="J250">
        <v>6665</v>
      </c>
      <c r="L250" s="4"/>
      <c r="M250" s="4">
        <f t="shared" si="70"/>
        <v>30645</v>
      </c>
      <c r="N250" s="4">
        <f t="shared" si="65"/>
        <v>10075.63025210084</v>
      </c>
      <c r="O250" s="4"/>
      <c r="P250" s="1">
        <f t="shared" si="59"/>
        <v>20151.26050420168</v>
      </c>
      <c r="Q250" s="1">
        <f t="shared" si="66"/>
        <v>20151.26050420168</v>
      </c>
      <c r="R250" s="4">
        <f t="shared" si="71"/>
        <v>10075.63025210084</v>
      </c>
      <c r="S250" s="15">
        <v>7466</v>
      </c>
      <c r="T250" s="23">
        <f t="shared" si="67"/>
        <v>14932</v>
      </c>
      <c r="U250" s="1">
        <f t="shared" si="52"/>
        <v>5219.2605042016803</v>
      </c>
      <c r="V250" s="1">
        <f t="shared" si="53"/>
        <v>34.953526012601664</v>
      </c>
      <c r="W250" s="13">
        <f t="shared" si="68"/>
        <v>2225.8796510247253</v>
      </c>
      <c r="X250" s="2">
        <f t="shared" si="54"/>
        <v>2993.380853176955</v>
      </c>
      <c r="Y250" s="3">
        <f t="shared" si="55"/>
        <v>20.046750958859867</v>
      </c>
      <c r="Z250">
        <v>27241013</v>
      </c>
      <c r="AA250" s="25">
        <v>5057149</v>
      </c>
      <c r="AB250" s="4"/>
    </row>
    <row r="251" spans="1:28" x14ac:dyDescent="0.3">
      <c r="A251" s="4" t="s">
        <v>453</v>
      </c>
      <c r="B251" t="s">
        <v>476</v>
      </c>
      <c r="C251">
        <v>17</v>
      </c>
      <c r="D251" s="47" t="s">
        <v>127</v>
      </c>
      <c r="E251" t="s">
        <v>128</v>
      </c>
      <c r="F251">
        <v>39500</v>
      </c>
      <c r="G251">
        <v>1</v>
      </c>
      <c r="I251">
        <f t="shared" si="69"/>
        <v>39500</v>
      </c>
      <c r="J251">
        <v>5989</v>
      </c>
      <c r="L251" s="4"/>
      <c r="M251" s="4">
        <f t="shared" si="70"/>
        <v>45489</v>
      </c>
      <c r="N251" s="4">
        <f t="shared" si="65"/>
        <v>33193.277310924372</v>
      </c>
      <c r="O251" s="4"/>
      <c r="P251" s="1">
        <f t="shared" si="59"/>
        <v>33193.277310924372</v>
      </c>
      <c r="Q251" s="1">
        <f t="shared" si="66"/>
        <v>33193.277310924372</v>
      </c>
      <c r="R251" s="4">
        <f t="shared" si="71"/>
        <v>33193.277310924372</v>
      </c>
      <c r="S251" s="15">
        <v>23966</v>
      </c>
      <c r="T251" s="23">
        <f t="shared" si="67"/>
        <v>23966</v>
      </c>
      <c r="U251" s="1">
        <f t="shared" si="52"/>
        <v>9227.2773109243717</v>
      </c>
      <c r="V251" s="1">
        <f t="shared" si="53"/>
        <v>38.50153263341555</v>
      </c>
      <c r="W251" s="13">
        <f t="shared" si="68"/>
        <v>7332.9646551690284</v>
      </c>
      <c r="X251" s="2">
        <f t="shared" si="54"/>
        <v>1894.3126557553433</v>
      </c>
      <c r="Y251" s="3">
        <f t="shared" si="55"/>
        <v>7.9041669688531391</v>
      </c>
      <c r="Z251">
        <v>27241013</v>
      </c>
      <c r="AA251" s="25">
        <v>5057149</v>
      </c>
      <c r="AB251" s="4"/>
    </row>
    <row r="252" spans="1:28" x14ac:dyDescent="0.3">
      <c r="A252" s="4" t="s">
        <v>453</v>
      </c>
      <c r="B252" t="s">
        <v>477</v>
      </c>
      <c r="C252">
        <v>20</v>
      </c>
      <c r="D252" s="47" t="s">
        <v>472</v>
      </c>
      <c r="E252" t="s">
        <v>473</v>
      </c>
      <c r="F252">
        <v>127990</v>
      </c>
      <c r="G252">
        <v>1</v>
      </c>
      <c r="I252">
        <f t="shared" si="69"/>
        <v>127990</v>
      </c>
      <c r="J252">
        <v>22868</v>
      </c>
      <c r="L252" s="4"/>
      <c r="M252" s="4">
        <f t="shared" si="70"/>
        <v>150858</v>
      </c>
      <c r="N252" s="4">
        <f t="shared" si="65"/>
        <v>107554.62184873949</v>
      </c>
      <c r="O252" s="4"/>
      <c r="P252" s="1">
        <f t="shared" si="59"/>
        <v>107554.62184873949</v>
      </c>
      <c r="Q252" s="1">
        <f t="shared" si="66"/>
        <v>107554.62184873949</v>
      </c>
      <c r="R252" s="4">
        <f t="shared" si="71"/>
        <v>107554.62184873949</v>
      </c>
      <c r="S252" s="15">
        <v>65000</v>
      </c>
      <c r="T252" s="23">
        <f t="shared" si="67"/>
        <v>65000</v>
      </c>
      <c r="U252" s="1">
        <f t="shared" si="52"/>
        <v>42554.621848739494</v>
      </c>
      <c r="V252" s="1">
        <f t="shared" si="53"/>
        <v>65.468648998060758</v>
      </c>
      <c r="W252" s="13">
        <f t="shared" si="68"/>
        <v>23760.661929495796</v>
      </c>
      <c r="X252" s="2">
        <f t="shared" si="54"/>
        <v>18793.959919243698</v>
      </c>
      <c r="Y252" s="3">
        <f t="shared" si="55"/>
        <v>28.913784491144153</v>
      </c>
      <c r="Z252">
        <v>27241013</v>
      </c>
      <c r="AA252" s="25">
        <v>5057149</v>
      </c>
      <c r="AB252" s="4"/>
    </row>
    <row r="253" spans="1:28" x14ac:dyDescent="0.3">
      <c r="A253" s="4" t="s">
        <v>453</v>
      </c>
      <c r="B253" t="s">
        <v>478</v>
      </c>
      <c r="C253">
        <v>24</v>
      </c>
      <c r="E253" t="s">
        <v>479</v>
      </c>
      <c r="F253">
        <v>112990</v>
      </c>
      <c r="G253">
        <v>1</v>
      </c>
      <c r="I253">
        <f t="shared" si="69"/>
        <v>112990</v>
      </c>
      <c r="J253">
        <v>34731</v>
      </c>
      <c r="L253" s="4"/>
      <c r="M253" s="4">
        <f t="shared" si="70"/>
        <v>147721</v>
      </c>
      <c r="N253" s="4">
        <f t="shared" si="65"/>
        <v>94949.579831932773</v>
      </c>
      <c r="O253" s="4"/>
      <c r="P253" s="1">
        <f t="shared" si="59"/>
        <v>94949.579831932773</v>
      </c>
      <c r="Q253" s="1">
        <f t="shared" si="66"/>
        <v>94949.579831932773</v>
      </c>
      <c r="R253" s="4">
        <f t="shared" si="71"/>
        <v>94949.579831932773</v>
      </c>
      <c r="S253">
        <v>70372</v>
      </c>
      <c r="T253" s="23">
        <f t="shared" si="67"/>
        <v>70372</v>
      </c>
      <c r="U253" s="1">
        <f t="shared" si="52"/>
        <v>24577.579831932773</v>
      </c>
      <c r="V253" s="1">
        <f t="shared" si="53"/>
        <v>34.925225703309231</v>
      </c>
      <c r="W253" s="13">
        <f t="shared" si="68"/>
        <v>20975.991807279708</v>
      </c>
      <c r="X253" s="2">
        <f t="shared" si="54"/>
        <v>3601.5880246530651</v>
      </c>
      <c r="Y253" s="3">
        <f t="shared" si="55"/>
        <v>5.1179276198673689</v>
      </c>
      <c r="Z253">
        <v>27241013</v>
      </c>
      <c r="AA253" s="25">
        <v>5057149</v>
      </c>
      <c r="AB253" s="4"/>
    </row>
    <row r="254" spans="1:28" x14ac:dyDescent="0.3">
      <c r="A254" s="4" t="s">
        <v>453</v>
      </c>
      <c r="B254" t="s">
        <v>480</v>
      </c>
      <c r="C254">
        <v>24</v>
      </c>
      <c r="E254" t="s">
        <v>481</v>
      </c>
      <c r="F254">
        <v>125990</v>
      </c>
      <c r="G254">
        <v>1</v>
      </c>
      <c r="I254">
        <f t="shared" si="69"/>
        <v>125990</v>
      </c>
      <c r="J254">
        <v>0</v>
      </c>
      <c r="L254" s="4"/>
      <c r="M254" s="4">
        <f t="shared" si="70"/>
        <v>125990</v>
      </c>
      <c r="N254" s="4">
        <f t="shared" si="65"/>
        <v>105873.94957983194</v>
      </c>
      <c r="O254" s="4"/>
      <c r="P254" s="1">
        <f t="shared" si="59"/>
        <v>105873.94957983194</v>
      </c>
      <c r="Q254" s="1">
        <f t="shared" si="66"/>
        <v>105873.94957983194</v>
      </c>
      <c r="R254" s="4">
        <f t="shared" si="71"/>
        <v>105873.94957983194</v>
      </c>
      <c r="S254">
        <v>78651</v>
      </c>
      <c r="T254" s="23">
        <f t="shared" si="67"/>
        <v>78651</v>
      </c>
      <c r="U254" s="1">
        <f t="shared" si="52"/>
        <v>27222.94957983194</v>
      </c>
      <c r="V254" s="1">
        <f t="shared" si="53"/>
        <v>34.612337516156103</v>
      </c>
      <c r="W254" s="13">
        <f t="shared" si="68"/>
        <v>23389.372579866984</v>
      </c>
      <c r="X254" s="2">
        <f t="shared" si="54"/>
        <v>3833.5769999649565</v>
      </c>
      <c r="Y254" s="3">
        <f t="shared" si="55"/>
        <v>4.8741618033654452</v>
      </c>
      <c r="Z254">
        <v>27241013</v>
      </c>
      <c r="AA254" s="25">
        <v>5057149</v>
      </c>
      <c r="AB254" s="4"/>
    </row>
    <row r="255" spans="1:28" x14ac:dyDescent="0.3">
      <c r="A255" s="4" t="s">
        <v>453</v>
      </c>
      <c r="B255" t="s">
        <v>482</v>
      </c>
      <c r="C255">
        <v>25</v>
      </c>
      <c r="D255" s="47" t="s">
        <v>483</v>
      </c>
      <c r="E255" t="s">
        <v>484</v>
      </c>
      <c r="F255">
        <v>27990</v>
      </c>
      <c r="G255">
        <v>1</v>
      </c>
      <c r="I255">
        <f t="shared" si="69"/>
        <v>27990</v>
      </c>
      <c r="J255">
        <v>0</v>
      </c>
      <c r="L255" s="4"/>
      <c r="M255" s="4">
        <f t="shared" si="70"/>
        <v>27990</v>
      </c>
      <c r="N255" s="4">
        <f t="shared" si="65"/>
        <v>23521.008403361346</v>
      </c>
      <c r="O255" s="4"/>
      <c r="P255" s="1">
        <f t="shared" si="59"/>
        <v>23521.008403361346</v>
      </c>
      <c r="Q255" s="1">
        <f t="shared" si="66"/>
        <v>23521.008403361346</v>
      </c>
      <c r="R255" s="4">
        <f t="shared" si="71"/>
        <v>23521.008403361346</v>
      </c>
      <c r="S255" s="15">
        <v>16900</v>
      </c>
      <c r="T255" s="23">
        <f t="shared" si="67"/>
        <v>16900</v>
      </c>
      <c r="U255" s="1">
        <f t="shared" si="52"/>
        <v>6621.0084033613457</v>
      </c>
      <c r="V255" s="1">
        <f t="shared" si="53"/>
        <v>39.177564516931042</v>
      </c>
      <c r="W255" s="13">
        <f t="shared" si="68"/>
        <v>5196.1944480552174</v>
      </c>
      <c r="X255" s="2">
        <f t="shared" si="54"/>
        <v>1424.8139553061283</v>
      </c>
      <c r="Y255" s="3">
        <f t="shared" si="55"/>
        <v>8.4308518065451388</v>
      </c>
      <c r="Z255">
        <v>27241013</v>
      </c>
      <c r="AA255" s="25">
        <v>5057149</v>
      </c>
      <c r="AB255" s="4"/>
    </row>
    <row r="256" spans="1:28" x14ac:dyDescent="0.3">
      <c r="A256" s="4" t="s">
        <v>453</v>
      </c>
      <c r="B256" t="s">
        <v>485</v>
      </c>
      <c r="C256">
        <v>26</v>
      </c>
      <c r="D256" s="47">
        <v>8000010070072</v>
      </c>
      <c r="E256" t="s">
        <v>486</v>
      </c>
      <c r="F256">
        <v>63990</v>
      </c>
      <c r="G256">
        <v>1</v>
      </c>
      <c r="I256">
        <f t="shared" si="69"/>
        <v>63990</v>
      </c>
      <c r="J256">
        <v>0</v>
      </c>
      <c r="L256" s="4"/>
      <c r="M256" s="4">
        <f t="shared" si="70"/>
        <v>63990</v>
      </c>
      <c r="N256" s="4">
        <f t="shared" si="65"/>
        <v>53773.10924369748</v>
      </c>
      <c r="O256" s="4"/>
      <c r="P256" s="1">
        <f t="shared" si="59"/>
        <v>53773.10924369748</v>
      </c>
      <c r="Q256" s="1">
        <f t="shared" si="66"/>
        <v>53773.10924369748</v>
      </c>
      <c r="R256" s="4">
        <f t="shared" si="71"/>
        <v>53773.10924369748</v>
      </c>
      <c r="S256" s="9">
        <v>40435</v>
      </c>
      <c r="T256" s="23">
        <f t="shared" si="67"/>
        <v>40435</v>
      </c>
      <c r="U256" s="1">
        <f t="shared" si="52"/>
        <v>13338.10924369748</v>
      </c>
      <c r="V256" s="1">
        <f t="shared" si="53"/>
        <v>32.986544438475278</v>
      </c>
      <c r="W256" s="13">
        <f t="shared" si="68"/>
        <v>11879.402741373826</v>
      </c>
      <c r="X256" s="2">
        <f t="shared" si="54"/>
        <v>1458.7065023236537</v>
      </c>
      <c r="Y256" s="3">
        <f t="shared" si="55"/>
        <v>3.6075343200782832</v>
      </c>
      <c r="Z256">
        <v>27241013</v>
      </c>
      <c r="AA256" s="25">
        <v>5057149</v>
      </c>
      <c r="AB256" s="4"/>
    </row>
    <row r="257" spans="1:28" x14ac:dyDescent="0.3">
      <c r="A257" s="4" t="s">
        <v>453</v>
      </c>
      <c r="B257" t="s">
        <v>487</v>
      </c>
      <c r="C257">
        <v>26</v>
      </c>
      <c r="D257" s="47">
        <v>8000010130053</v>
      </c>
      <c r="E257" t="s">
        <v>336</v>
      </c>
      <c r="F257">
        <v>37990</v>
      </c>
      <c r="G257">
        <v>5</v>
      </c>
      <c r="I257">
        <f t="shared" si="69"/>
        <v>189950</v>
      </c>
      <c r="J257">
        <v>0</v>
      </c>
      <c r="L257" s="4"/>
      <c r="M257" s="4">
        <f t="shared" si="70"/>
        <v>189950</v>
      </c>
      <c r="N257" s="4">
        <f t="shared" si="65"/>
        <v>31924.36974789916</v>
      </c>
      <c r="O257" s="4"/>
      <c r="P257" s="1">
        <f t="shared" si="59"/>
        <v>159621.84873949579</v>
      </c>
      <c r="Q257" s="1">
        <f t="shared" si="66"/>
        <v>159621.84873949579</v>
      </c>
      <c r="R257" s="4">
        <f t="shared" si="71"/>
        <v>31924.36974789916</v>
      </c>
      <c r="S257" s="15">
        <v>27241</v>
      </c>
      <c r="T257" s="23">
        <f t="shared" si="67"/>
        <v>136205</v>
      </c>
      <c r="U257" s="1">
        <f t="shared" si="52"/>
        <v>23416.848739495792</v>
      </c>
      <c r="V257" s="1">
        <f t="shared" si="53"/>
        <v>17.192356183323515</v>
      </c>
      <c r="W257" s="13">
        <f t="shared" si="68"/>
        <v>7052.6411961992753</v>
      </c>
      <c r="X257" s="2">
        <f t="shared" si="54"/>
        <v>16364.207543296518</v>
      </c>
      <c r="Y257" s="3">
        <f t="shared" si="55"/>
        <v>12.014395611979383</v>
      </c>
      <c r="Z257">
        <v>27241013</v>
      </c>
      <c r="AA257" s="25">
        <v>5057149</v>
      </c>
      <c r="AB257" s="4"/>
    </row>
    <row r="258" spans="1:28" x14ac:dyDescent="0.3">
      <c r="A258" s="4" t="s">
        <v>453</v>
      </c>
      <c r="B258" t="s">
        <v>488</v>
      </c>
      <c r="C258">
        <v>26</v>
      </c>
      <c r="D258" s="39">
        <v>6598332566554</v>
      </c>
      <c r="E258" t="s">
        <v>489</v>
      </c>
      <c r="F258">
        <v>95990</v>
      </c>
      <c r="G258">
        <v>1</v>
      </c>
      <c r="I258">
        <f t="shared" si="69"/>
        <v>95990</v>
      </c>
      <c r="J258">
        <v>0</v>
      </c>
      <c r="L258" s="4"/>
      <c r="M258" s="4">
        <f t="shared" si="70"/>
        <v>95990</v>
      </c>
      <c r="N258" s="4">
        <f t="shared" si="65"/>
        <v>80663.865546218498</v>
      </c>
      <c r="O258" s="4"/>
      <c r="P258" s="1">
        <f t="shared" si="59"/>
        <v>80663.865546218498</v>
      </c>
      <c r="Q258" s="1">
        <f t="shared" si="66"/>
        <v>80663.865546218498</v>
      </c>
      <c r="R258" s="4">
        <f t="shared" si="71"/>
        <v>80663.865546218498</v>
      </c>
      <c r="S258" s="9">
        <v>52962</v>
      </c>
      <c r="T258" s="23">
        <f t="shared" si="67"/>
        <v>52962</v>
      </c>
      <c r="U258" s="1">
        <f t="shared" ref="U258:U284" si="72">(Q258-T258)</f>
        <v>27701.865546218498</v>
      </c>
      <c r="V258" s="1">
        <f t="shared" si="53"/>
        <v>52.305172663831613</v>
      </c>
      <c r="W258" s="13">
        <f t="shared" si="68"/>
        <v>17820.032335434811</v>
      </c>
      <c r="X258" s="2">
        <f t="shared" si="54"/>
        <v>9881.8332107836868</v>
      </c>
      <c r="Y258" s="3">
        <f t="shared" si="55"/>
        <v>18.658346004274172</v>
      </c>
      <c r="Z258">
        <v>27241013</v>
      </c>
      <c r="AA258" s="25">
        <v>5057149</v>
      </c>
      <c r="AB258" s="4"/>
    </row>
    <row r="259" spans="1:28" x14ac:dyDescent="0.3">
      <c r="A259" s="4" t="s">
        <v>453</v>
      </c>
      <c r="B259" t="s">
        <v>490</v>
      </c>
      <c r="C259">
        <v>26</v>
      </c>
      <c r="D259" s="47" t="s">
        <v>491</v>
      </c>
      <c r="E259" t="s">
        <v>492</v>
      </c>
      <c r="F259">
        <v>47990</v>
      </c>
      <c r="G259">
        <v>1</v>
      </c>
      <c r="I259">
        <f t="shared" si="69"/>
        <v>47990</v>
      </c>
      <c r="J259">
        <v>5989</v>
      </c>
      <c r="L259" s="4"/>
      <c r="M259" s="4">
        <f t="shared" si="70"/>
        <v>53979</v>
      </c>
      <c r="N259" s="4">
        <f t="shared" si="65"/>
        <v>40327.731092436974</v>
      </c>
      <c r="O259" s="4"/>
      <c r="P259" s="1">
        <f t="shared" si="59"/>
        <v>40327.731092436974</v>
      </c>
      <c r="Q259" s="1">
        <f t="shared" si="66"/>
        <v>40327.731092436974</v>
      </c>
      <c r="R259" s="4">
        <f t="shared" si="71"/>
        <v>40327.731092436974</v>
      </c>
      <c r="S259" s="15">
        <v>29800</v>
      </c>
      <c r="T259" s="23">
        <f t="shared" si="67"/>
        <v>29800</v>
      </c>
      <c r="U259" s="1">
        <f t="shared" si="72"/>
        <v>10527.731092436974</v>
      </c>
      <c r="V259" s="1">
        <f t="shared" ref="V259:V284" si="73">(U259/T259)*100</f>
        <v>35.327956686030113</v>
      </c>
      <c r="W259" s="13">
        <f t="shared" si="68"/>
        <v>8909.0879443433332</v>
      </c>
      <c r="X259" s="2">
        <f t="shared" ref="X259:X284" si="74">(U259-W259)</f>
        <v>1618.6431480936408</v>
      </c>
      <c r="Y259" s="3">
        <f t="shared" ref="Y259:Y284" si="75">(X259/T259)*100</f>
        <v>5.4316884164216139</v>
      </c>
      <c r="Z259">
        <v>27241013</v>
      </c>
      <c r="AA259" s="25">
        <v>5057149</v>
      </c>
      <c r="AB259" s="4"/>
    </row>
    <row r="260" spans="1:28" x14ac:dyDescent="0.3">
      <c r="A260" s="4" t="s">
        <v>453</v>
      </c>
      <c r="B260" t="s">
        <v>493</v>
      </c>
      <c r="C260">
        <v>27</v>
      </c>
      <c r="D260" s="47" t="s">
        <v>295</v>
      </c>
      <c r="E260" t="s">
        <v>494</v>
      </c>
      <c r="F260">
        <v>109000</v>
      </c>
      <c r="G260">
        <v>1</v>
      </c>
      <c r="I260">
        <f t="shared" si="69"/>
        <v>109000</v>
      </c>
      <c r="J260">
        <v>17215</v>
      </c>
      <c r="L260" s="4"/>
      <c r="M260" s="4">
        <f t="shared" si="70"/>
        <v>126215</v>
      </c>
      <c r="N260" s="4">
        <f t="shared" si="65"/>
        <v>91596.638655462186</v>
      </c>
      <c r="O260" s="4"/>
      <c r="P260" s="1">
        <f t="shared" si="59"/>
        <v>91596.638655462186</v>
      </c>
      <c r="Q260" s="1">
        <f t="shared" si="66"/>
        <v>91596.638655462186</v>
      </c>
      <c r="R260" s="4">
        <f t="shared" si="71"/>
        <v>91596.638655462186</v>
      </c>
      <c r="S260" s="9">
        <v>67819</v>
      </c>
      <c r="T260" s="23">
        <f t="shared" si="67"/>
        <v>67819</v>
      </c>
      <c r="U260" s="1">
        <f t="shared" si="72"/>
        <v>23777.638655462186</v>
      </c>
      <c r="V260" s="1">
        <f t="shared" si="73"/>
        <v>35.060438307055819</v>
      </c>
      <c r="W260" s="13">
        <f t="shared" si="68"/>
        <v>20235.269554770228</v>
      </c>
      <c r="X260" s="2">
        <f t="shared" si="74"/>
        <v>3542.369100691958</v>
      </c>
      <c r="Y260" s="3">
        <f t="shared" si="75"/>
        <v>5.2232694387884786</v>
      </c>
      <c r="Z260">
        <v>27241013</v>
      </c>
      <c r="AA260" s="25">
        <v>5057149</v>
      </c>
      <c r="AB260" s="4"/>
    </row>
    <row r="261" spans="1:28" x14ac:dyDescent="0.3">
      <c r="A261" s="4" t="s">
        <v>453</v>
      </c>
      <c r="B261" t="s">
        <v>495</v>
      </c>
      <c r="C261">
        <v>27</v>
      </c>
      <c r="D261" s="47" t="s">
        <v>496</v>
      </c>
      <c r="E261" t="s">
        <v>497</v>
      </c>
      <c r="F261">
        <v>241850</v>
      </c>
      <c r="G261">
        <v>1</v>
      </c>
      <c r="I261">
        <f t="shared" si="69"/>
        <v>241850</v>
      </c>
      <c r="J261">
        <v>0</v>
      </c>
      <c r="L261" s="4"/>
      <c r="M261" s="4">
        <f t="shared" si="70"/>
        <v>241850</v>
      </c>
      <c r="N261" s="4">
        <f t="shared" si="65"/>
        <v>203235.29411764708</v>
      </c>
      <c r="O261" s="4"/>
      <c r="P261" s="1">
        <f t="shared" si="59"/>
        <v>203235.29411764708</v>
      </c>
      <c r="Q261" s="1">
        <f t="shared" si="66"/>
        <v>203235.29411764708</v>
      </c>
      <c r="R261" s="4">
        <f t="shared" si="71"/>
        <v>203235.29411764708</v>
      </c>
      <c r="S261" s="9">
        <v>158458</v>
      </c>
      <c r="T261" s="23">
        <f t="shared" si="67"/>
        <v>158458</v>
      </c>
      <c r="U261" s="1">
        <f t="shared" si="72"/>
        <v>44777.294117647078</v>
      </c>
      <c r="V261" s="1">
        <f t="shared" si="73"/>
        <v>28.258146712470861</v>
      </c>
      <c r="W261" s="13">
        <f t="shared" si="68"/>
        <v>44898.164603864039</v>
      </c>
      <c r="X261" s="2">
        <f t="shared" si="74"/>
        <v>-120.87048621696158</v>
      </c>
      <c r="Y261" s="3">
        <f t="shared" si="75"/>
        <v>-7.6279194623787738E-2</v>
      </c>
      <c r="Z261">
        <v>27241013</v>
      </c>
      <c r="AA261" s="25">
        <v>5057149</v>
      </c>
      <c r="AB261" s="4"/>
    </row>
    <row r="262" spans="1:28" x14ac:dyDescent="0.3">
      <c r="A262" s="4" t="s">
        <v>453</v>
      </c>
      <c r="B262" t="s">
        <v>498</v>
      </c>
      <c r="C262">
        <v>28</v>
      </c>
      <c r="E262" t="s">
        <v>499</v>
      </c>
      <c r="F262">
        <v>103990</v>
      </c>
      <c r="G262">
        <v>1</v>
      </c>
      <c r="I262">
        <f t="shared" si="69"/>
        <v>103990</v>
      </c>
      <c r="J262">
        <v>0</v>
      </c>
      <c r="L262" s="4"/>
      <c r="M262" s="4">
        <f t="shared" si="70"/>
        <v>103990</v>
      </c>
      <c r="N262" s="4">
        <f t="shared" si="65"/>
        <v>87386.554621848743</v>
      </c>
      <c r="O262" s="4"/>
      <c r="P262" s="1">
        <f t="shared" si="59"/>
        <v>87386.554621848743</v>
      </c>
      <c r="Q262" s="1">
        <f t="shared" si="66"/>
        <v>87386.554621848743</v>
      </c>
      <c r="R262" s="4">
        <f t="shared" si="71"/>
        <v>87386.554621848743</v>
      </c>
      <c r="S262" s="15">
        <v>64792</v>
      </c>
      <c r="T262" s="23">
        <f t="shared" si="67"/>
        <v>64792</v>
      </c>
      <c r="U262" s="1">
        <f t="shared" si="72"/>
        <v>22594.554621848743</v>
      </c>
      <c r="V262" s="1">
        <f t="shared" si="73"/>
        <v>34.872445088666417</v>
      </c>
      <c r="W262" s="13">
        <f t="shared" si="68"/>
        <v>19305.189733950057</v>
      </c>
      <c r="X262" s="2">
        <f t="shared" si="74"/>
        <v>3289.364887898686</v>
      </c>
      <c r="Y262" s="3">
        <f t="shared" si="75"/>
        <v>5.0768071488743765</v>
      </c>
      <c r="Z262">
        <v>27241013</v>
      </c>
      <c r="AA262" s="25">
        <v>5057149</v>
      </c>
      <c r="AB262" s="4"/>
    </row>
    <row r="263" spans="1:28" x14ac:dyDescent="0.3">
      <c r="A263" s="4" t="s">
        <v>453</v>
      </c>
      <c r="B263" t="s">
        <v>500</v>
      </c>
      <c r="C263">
        <v>28</v>
      </c>
      <c r="D263" s="49">
        <v>2082004550697</v>
      </c>
      <c r="E263" t="s">
        <v>467</v>
      </c>
      <c r="F263">
        <v>61990</v>
      </c>
      <c r="G263">
        <v>1</v>
      </c>
      <c r="I263">
        <f t="shared" si="69"/>
        <v>61990</v>
      </c>
      <c r="J263">
        <v>42105</v>
      </c>
      <c r="M263" s="4">
        <f t="shared" si="70"/>
        <v>104095</v>
      </c>
      <c r="N263" s="4">
        <f t="shared" si="65"/>
        <v>52092.436974789918</v>
      </c>
      <c r="O263" s="4"/>
      <c r="P263" s="1">
        <f t="shared" si="59"/>
        <v>52092.436974789918</v>
      </c>
      <c r="Q263" s="1">
        <f t="shared" si="66"/>
        <v>52092.436974789918</v>
      </c>
      <c r="R263" s="4">
        <f t="shared" si="71"/>
        <v>52092.436974789918</v>
      </c>
      <c r="S263" s="9">
        <v>36900</v>
      </c>
      <c r="T263" s="23">
        <f t="shared" si="67"/>
        <v>36900</v>
      </c>
      <c r="U263" s="1">
        <f t="shared" si="72"/>
        <v>15192.436974789918</v>
      </c>
      <c r="V263" s="1">
        <f t="shared" si="73"/>
        <v>41.171915920839886</v>
      </c>
      <c r="W263" s="13">
        <f t="shared" si="68"/>
        <v>11508.113391745013</v>
      </c>
      <c r="X263" s="2">
        <f t="shared" si="74"/>
        <v>3684.3235830449048</v>
      </c>
      <c r="Y263" s="3">
        <f t="shared" si="75"/>
        <v>9.9846167562192534</v>
      </c>
      <c r="Z263">
        <v>27241013</v>
      </c>
      <c r="AA263" s="25">
        <v>5057149</v>
      </c>
      <c r="AB263" s="4"/>
    </row>
    <row r="264" spans="1:28" x14ac:dyDescent="0.3">
      <c r="A264" s="4" t="s">
        <v>453</v>
      </c>
      <c r="B264" t="s">
        <v>501</v>
      </c>
      <c r="C264">
        <v>28</v>
      </c>
      <c r="D264" s="47" t="s">
        <v>353</v>
      </c>
      <c r="E264" t="s">
        <v>24</v>
      </c>
      <c r="F264">
        <v>89250</v>
      </c>
      <c r="G264">
        <v>1</v>
      </c>
      <c r="I264">
        <f t="shared" si="69"/>
        <v>89250</v>
      </c>
      <c r="J264">
        <v>0</v>
      </c>
      <c r="L264" s="4"/>
      <c r="M264" s="4">
        <f t="shared" si="70"/>
        <v>89250</v>
      </c>
      <c r="N264" s="4">
        <f t="shared" si="65"/>
        <v>75000</v>
      </c>
      <c r="O264" s="4"/>
      <c r="P264" s="1">
        <f t="shared" si="59"/>
        <v>75000</v>
      </c>
      <c r="Q264" s="1">
        <f t="shared" si="66"/>
        <v>75000</v>
      </c>
      <c r="R264" s="4">
        <f t="shared" si="71"/>
        <v>75000</v>
      </c>
      <c r="S264" s="15">
        <v>53000</v>
      </c>
      <c r="T264" s="23">
        <f t="shared" si="67"/>
        <v>53000</v>
      </c>
      <c r="U264" s="1">
        <f t="shared" si="72"/>
        <v>22000</v>
      </c>
      <c r="V264" s="1">
        <f t="shared" si="73"/>
        <v>41.509433962264154</v>
      </c>
      <c r="W264" s="13">
        <f t="shared" si="68"/>
        <v>16568.787227185716</v>
      </c>
      <c r="X264" s="2">
        <f t="shared" si="74"/>
        <v>5431.2127728142841</v>
      </c>
      <c r="Y264" s="3">
        <f t="shared" si="75"/>
        <v>10.247571269460913</v>
      </c>
      <c r="Z264">
        <v>27241013</v>
      </c>
      <c r="AA264" s="25">
        <v>5057149</v>
      </c>
      <c r="AB264" s="4"/>
    </row>
    <row r="265" spans="1:28" x14ac:dyDescent="0.3">
      <c r="A265" s="4" t="s">
        <v>453</v>
      </c>
      <c r="B265" t="s">
        <v>502</v>
      </c>
      <c r="C265">
        <v>31</v>
      </c>
      <c r="D265" s="47" t="s">
        <v>503</v>
      </c>
      <c r="E265" t="s">
        <v>504</v>
      </c>
      <c r="F265">
        <v>186990</v>
      </c>
      <c r="G265">
        <v>1</v>
      </c>
      <c r="I265">
        <f t="shared" si="69"/>
        <v>186990</v>
      </c>
      <c r="J265">
        <v>15916</v>
      </c>
      <c r="L265" s="4"/>
      <c r="M265" s="4">
        <f t="shared" si="70"/>
        <v>202906</v>
      </c>
      <c r="N265" s="4">
        <f t="shared" si="65"/>
        <v>157134.45378151262</v>
      </c>
      <c r="O265" s="4"/>
      <c r="P265" s="1">
        <f t="shared" si="59"/>
        <v>157134.45378151262</v>
      </c>
      <c r="Q265" s="1">
        <f t="shared" si="66"/>
        <v>157134.45378151262</v>
      </c>
      <c r="R265" s="4">
        <f t="shared" si="71"/>
        <v>157134.45378151262</v>
      </c>
      <c r="S265">
        <v>173458</v>
      </c>
      <c r="T265" s="23">
        <f t="shared" si="67"/>
        <v>173458</v>
      </c>
      <c r="U265" s="1">
        <f t="shared" si="72"/>
        <v>-16323.546218487376</v>
      </c>
      <c r="V265" s="1">
        <f t="shared" si="73"/>
        <v>-9.4106620729440991</v>
      </c>
      <c r="W265" s="13">
        <f t="shared" si="68"/>
        <v>34713.697743545737</v>
      </c>
      <c r="X265" s="2">
        <f t="shared" si="74"/>
        <v>-51037.243962033113</v>
      </c>
      <c r="Y265" s="3">
        <f t="shared" si="75"/>
        <v>-29.423401608477622</v>
      </c>
      <c r="Z265">
        <v>27241013</v>
      </c>
      <c r="AA265" s="25">
        <v>5057149</v>
      </c>
      <c r="AB265" s="4"/>
    </row>
    <row r="266" spans="1:28" x14ac:dyDescent="0.3">
      <c r="A266" t="s">
        <v>505</v>
      </c>
      <c r="B266" s="14">
        <v>45896</v>
      </c>
      <c r="C266">
        <v>27</v>
      </c>
      <c r="F266">
        <v>148650</v>
      </c>
      <c r="G266">
        <v>1</v>
      </c>
      <c r="H266">
        <v>0</v>
      </c>
      <c r="I266">
        <f>(F266*G266)-H266</f>
        <v>148650</v>
      </c>
      <c r="J266">
        <v>12990</v>
      </c>
      <c r="L266">
        <f>(0.18*F266)</f>
        <v>26757</v>
      </c>
      <c r="M266">
        <f>SUM(F266,J266)</f>
        <v>161640</v>
      </c>
      <c r="N266" s="1">
        <f t="shared" si="65"/>
        <v>124915.96638655463</v>
      </c>
      <c r="O266" s="1">
        <f>(F266-N266)</f>
        <v>23734.033613445368</v>
      </c>
      <c r="P266" s="1">
        <f t="shared" si="59"/>
        <v>124915.96638655463</v>
      </c>
      <c r="Q266" s="1">
        <f t="shared" si="66"/>
        <v>98158.966386554632</v>
      </c>
      <c r="R266" s="1">
        <f>N266-L266</f>
        <v>98158.966386554632</v>
      </c>
      <c r="S266" s="1">
        <f>(0.65*N266)</f>
        <v>81195.37815126052</v>
      </c>
      <c r="T266" s="1">
        <f t="shared" si="67"/>
        <v>81195.37815126052</v>
      </c>
      <c r="U266" s="1">
        <f t="shared" si="72"/>
        <v>16963.588235294112</v>
      </c>
      <c r="V266" s="1">
        <f t="shared" si="73"/>
        <v>20.892307692307678</v>
      </c>
      <c r="W266" s="1">
        <f t="shared" si="68"/>
        <v>27596.080911161418</v>
      </c>
      <c r="X266" s="2">
        <f t="shared" si="74"/>
        <v>-10632.492675867306</v>
      </c>
      <c r="Y266" s="3">
        <f t="shared" si="75"/>
        <v>-13.094948158329679</v>
      </c>
      <c r="Z266">
        <v>27241013</v>
      </c>
      <c r="AA266" s="25">
        <v>5057149</v>
      </c>
      <c r="AB266">
        <v>1</v>
      </c>
    </row>
    <row r="267" spans="1:28" x14ac:dyDescent="0.3">
      <c r="A267" t="s">
        <v>505</v>
      </c>
      <c r="B267" s="14">
        <v>45874</v>
      </c>
      <c r="C267">
        <v>5</v>
      </c>
      <c r="F267">
        <v>161500</v>
      </c>
      <c r="G267">
        <v>1</v>
      </c>
      <c r="H267">
        <v>0</v>
      </c>
      <c r="I267">
        <f t="shared" ref="I267:I270" si="76">(F267*G267)-H267</f>
        <v>161500</v>
      </c>
      <c r="J267">
        <v>12990</v>
      </c>
      <c r="L267">
        <f t="shared" ref="L267:L270" si="77">(0.18*F267)</f>
        <v>29070</v>
      </c>
      <c r="M267">
        <f t="shared" ref="M267:M270" si="78">SUM(F267,J267)</f>
        <v>174490</v>
      </c>
      <c r="N267" s="1">
        <f t="shared" ref="N267:N270" si="79">(F267/1.19)</f>
        <v>135714.28571428571</v>
      </c>
      <c r="O267" s="1">
        <f>(F267-N267)</f>
        <v>25785.71428571429</v>
      </c>
      <c r="P267" s="1">
        <f t="shared" ref="P267:P270" si="80">(N267*G267)</f>
        <v>135714.28571428571</v>
      </c>
      <c r="Q267" s="1">
        <f t="shared" ref="Q267:Q270" si="81">(N267*G267)-L267</f>
        <v>106644.28571428571</v>
      </c>
      <c r="R267" s="1">
        <f t="shared" ref="R267:R270" si="82">N267-L267</f>
        <v>106644.28571428571</v>
      </c>
      <c r="S267" s="1">
        <f t="shared" ref="S267:S270" si="83">(0.65*N267)</f>
        <v>88214.28571428571</v>
      </c>
      <c r="T267" s="1">
        <f t="shared" si="67"/>
        <v>88214.28571428571</v>
      </c>
      <c r="U267" s="1">
        <f t="shared" si="72"/>
        <v>18430</v>
      </c>
      <c r="V267" s="1">
        <f t="shared" si="73"/>
        <v>20.892307692307693</v>
      </c>
      <c r="W267" s="1">
        <f t="shared" si="68"/>
        <v>29981.614982526531</v>
      </c>
      <c r="X267" s="2">
        <f t="shared" si="74"/>
        <v>-11551.614982526531</v>
      </c>
      <c r="Y267" s="3">
        <f t="shared" si="75"/>
        <v>-13.094948158329672</v>
      </c>
      <c r="Z267">
        <v>27241013</v>
      </c>
      <c r="AA267" s="25">
        <v>5057149</v>
      </c>
      <c r="AB267">
        <v>1</v>
      </c>
    </row>
    <row r="268" spans="1:28" x14ac:dyDescent="0.3">
      <c r="A268" t="s">
        <v>505</v>
      </c>
      <c r="B268" s="14">
        <v>45523</v>
      </c>
      <c r="C268">
        <v>19</v>
      </c>
      <c r="F268">
        <v>18479</v>
      </c>
      <c r="G268">
        <v>1</v>
      </c>
      <c r="H268">
        <v>0</v>
      </c>
      <c r="I268">
        <f t="shared" si="76"/>
        <v>18479</v>
      </c>
      <c r="J268">
        <v>5990</v>
      </c>
      <c r="L268">
        <f t="shared" si="77"/>
        <v>3326.22</v>
      </c>
      <c r="M268">
        <f t="shared" si="78"/>
        <v>24469</v>
      </c>
      <c r="N268" s="1">
        <f t="shared" si="79"/>
        <v>15528.571428571429</v>
      </c>
      <c r="O268" s="1">
        <f t="shared" ref="O268:O270" si="84">(F268-N268)</f>
        <v>2950.4285714285706</v>
      </c>
      <c r="P268" s="1">
        <f t="shared" si="80"/>
        <v>15528.571428571429</v>
      </c>
      <c r="Q268" s="1">
        <f t="shared" si="81"/>
        <v>12202.35142857143</v>
      </c>
      <c r="R268" s="1">
        <f t="shared" si="82"/>
        <v>12202.35142857143</v>
      </c>
      <c r="S268" s="1">
        <f t="shared" si="83"/>
        <v>10093.571428571429</v>
      </c>
      <c r="T268" s="1">
        <f t="shared" si="67"/>
        <v>10093.571428571429</v>
      </c>
      <c r="U268" s="1">
        <f t="shared" si="72"/>
        <v>2108.7800000000007</v>
      </c>
      <c r="V268" s="1">
        <f t="shared" si="73"/>
        <v>20.892307692307696</v>
      </c>
      <c r="W268" s="1">
        <f t="shared" si="68"/>
        <v>3430.5279458954042</v>
      </c>
      <c r="X268" s="2">
        <f t="shared" si="74"/>
        <v>-1321.7479458954035</v>
      </c>
      <c r="Y268" s="3">
        <f t="shared" si="75"/>
        <v>-13.094948158329665</v>
      </c>
      <c r="Z268">
        <v>27241013</v>
      </c>
      <c r="AA268" s="25">
        <v>5057149</v>
      </c>
      <c r="AB268">
        <v>1</v>
      </c>
    </row>
    <row r="269" spans="1:28" x14ac:dyDescent="0.3">
      <c r="A269" t="s">
        <v>505</v>
      </c>
      <c r="B269" s="14">
        <v>45522</v>
      </c>
      <c r="C269">
        <v>18</v>
      </c>
      <c r="F269">
        <v>51990</v>
      </c>
      <c r="G269">
        <v>1</v>
      </c>
      <c r="H269">
        <v>0</v>
      </c>
      <c r="I269">
        <f t="shared" si="76"/>
        <v>51990</v>
      </c>
      <c r="J269">
        <v>3990</v>
      </c>
      <c r="L269">
        <f t="shared" si="77"/>
        <v>9358.1999999999989</v>
      </c>
      <c r="M269">
        <f t="shared" si="78"/>
        <v>55980</v>
      </c>
      <c r="N269" s="1">
        <f t="shared" si="79"/>
        <v>43689.075630252104</v>
      </c>
      <c r="O269" s="1">
        <f t="shared" si="84"/>
        <v>8300.924369747896</v>
      </c>
      <c r="P269" s="1">
        <f t="shared" si="80"/>
        <v>43689.075630252104</v>
      </c>
      <c r="Q269" s="1">
        <f t="shared" si="81"/>
        <v>34330.875630252107</v>
      </c>
      <c r="R269" s="1">
        <f t="shared" si="82"/>
        <v>34330.875630252107</v>
      </c>
      <c r="S269" s="1">
        <f t="shared" si="83"/>
        <v>28397.89915966387</v>
      </c>
      <c r="T269" s="1">
        <f t="shared" si="67"/>
        <v>28397.89915966387</v>
      </c>
      <c r="U269" s="1">
        <f t="shared" si="72"/>
        <v>5932.9764705882371</v>
      </c>
      <c r="V269" s="1">
        <f t="shared" si="73"/>
        <v>20.892307692307696</v>
      </c>
      <c r="W269" s="1">
        <f t="shared" si="68"/>
        <v>9651.6666436009564</v>
      </c>
      <c r="X269" s="2">
        <f t="shared" si="74"/>
        <v>-3718.6901730127192</v>
      </c>
      <c r="Y269" s="3">
        <f t="shared" si="75"/>
        <v>-13.094948158329665</v>
      </c>
      <c r="Z269">
        <v>27241013</v>
      </c>
      <c r="AA269" s="25">
        <v>5057149</v>
      </c>
      <c r="AB269">
        <v>1</v>
      </c>
    </row>
    <row r="270" spans="1:28" x14ac:dyDescent="0.3">
      <c r="A270" t="s">
        <v>505</v>
      </c>
      <c r="B270" s="14">
        <v>45517</v>
      </c>
      <c r="C270">
        <v>13</v>
      </c>
      <c r="F270">
        <v>33990</v>
      </c>
      <c r="G270">
        <v>1</v>
      </c>
      <c r="H270">
        <v>0</v>
      </c>
      <c r="I270">
        <f t="shared" si="76"/>
        <v>33990</v>
      </c>
      <c r="J270">
        <v>3990</v>
      </c>
      <c r="L270">
        <f t="shared" si="77"/>
        <v>6118.2</v>
      </c>
      <c r="M270">
        <f t="shared" si="78"/>
        <v>37980</v>
      </c>
      <c r="N270" s="1">
        <f t="shared" si="79"/>
        <v>28563.025210084033</v>
      </c>
      <c r="O270" s="1">
        <f t="shared" si="84"/>
        <v>5426.9747899159665</v>
      </c>
      <c r="P270" s="1">
        <f t="shared" si="80"/>
        <v>28563.025210084033</v>
      </c>
      <c r="Q270" s="1">
        <f t="shared" si="81"/>
        <v>22444.825210084033</v>
      </c>
      <c r="R270" s="1">
        <f t="shared" si="82"/>
        <v>22444.825210084033</v>
      </c>
      <c r="S270" s="1">
        <f t="shared" si="83"/>
        <v>18565.966386554621</v>
      </c>
      <c r="T270" s="1">
        <f t="shared" si="67"/>
        <v>18565.966386554621</v>
      </c>
      <c r="U270" s="1">
        <f t="shared" si="72"/>
        <v>3878.8588235294119</v>
      </c>
      <c r="V270" s="1">
        <f t="shared" si="73"/>
        <v>20.892307692307693</v>
      </c>
      <c r="W270" s="1">
        <f t="shared" si="68"/>
        <v>6310.0624969416522</v>
      </c>
      <c r="X270" s="2">
        <f t="shared" si="74"/>
        <v>-2431.2036734122403</v>
      </c>
      <c r="Y270" s="3">
        <f t="shared" si="75"/>
        <v>-13.094948158329672</v>
      </c>
      <c r="Z270">
        <v>27241013</v>
      </c>
      <c r="AA270" s="25">
        <v>5057149</v>
      </c>
      <c r="AB270">
        <v>1</v>
      </c>
    </row>
    <row r="271" spans="1:28" x14ac:dyDescent="0.3">
      <c r="A271" t="s">
        <v>506</v>
      </c>
      <c r="B271" s="29">
        <v>45870</v>
      </c>
      <c r="C271">
        <v>1</v>
      </c>
      <c r="D271" s="50">
        <v>2822</v>
      </c>
      <c r="F271" s="31">
        <v>447929</v>
      </c>
      <c r="G271">
        <v>1</v>
      </c>
      <c r="I271" s="32">
        <f>(F271*G271)-0</f>
        <v>447929</v>
      </c>
      <c r="J271">
        <v>0</v>
      </c>
      <c r="L271">
        <v>0</v>
      </c>
      <c r="N271" s="32">
        <f>(F271/1.19)</f>
        <v>376410.92436974793</v>
      </c>
      <c r="P271" s="32">
        <f>(N271*G271)</f>
        <v>376410.92436974793</v>
      </c>
      <c r="Q271" s="32">
        <f>(N271*G271)-L271</f>
        <v>376410.92436974793</v>
      </c>
      <c r="R271" s="32">
        <f>(N271-L271)</f>
        <v>376410.92436974793</v>
      </c>
      <c r="S271" s="32">
        <f>(0.65*N271)</f>
        <v>244667.10084033615</v>
      </c>
      <c r="T271" s="32">
        <f>(S271*G271)</f>
        <v>244667.10084033615</v>
      </c>
      <c r="U271" s="1">
        <f>(Q271-T271)</f>
        <v>131743.82352941178</v>
      </c>
      <c r="V271" s="78">
        <f>(U271/T271)*100</f>
        <v>53.846153846153847</v>
      </c>
      <c r="W271" s="1">
        <f t="shared" ref="W271:W284" si="85">(AA271/Z271)*F271</f>
        <v>83155.633544941971</v>
      </c>
      <c r="X271" s="2">
        <f t="shared" si="74"/>
        <v>48588.189984469805</v>
      </c>
      <c r="Y271" s="3">
        <f t="shared" si="75"/>
        <v>19.858897995516482</v>
      </c>
      <c r="Z271">
        <v>27241013</v>
      </c>
      <c r="AA271" s="25">
        <v>5057149</v>
      </c>
      <c r="AB271">
        <v>1</v>
      </c>
    </row>
    <row r="272" spans="1:28" x14ac:dyDescent="0.3">
      <c r="A272" t="s">
        <v>506</v>
      </c>
      <c r="B272" s="29">
        <v>45873</v>
      </c>
      <c r="C272">
        <v>4</v>
      </c>
      <c r="D272" s="50">
        <v>2823</v>
      </c>
      <c r="F272" s="31">
        <v>122990</v>
      </c>
      <c r="G272">
        <v>1</v>
      </c>
      <c r="I272" s="32">
        <f t="shared" ref="I272:I284" si="86">(F272*G272)-0</f>
        <v>122990</v>
      </c>
      <c r="J272">
        <v>0</v>
      </c>
      <c r="L272">
        <v>0</v>
      </c>
      <c r="N272" s="32">
        <f t="shared" ref="N272:N284" si="87">(F272/1.19)</f>
        <v>103352.94117647059</v>
      </c>
      <c r="P272" s="32">
        <f t="shared" ref="P272:P284" si="88">(N272*G272)</f>
        <v>103352.94117647059</v>
      </c>
      <c r="Q272" s="32">
        <f t="shared" ref="Q272:Q284" si="89">(N272*G272)-L272</f>
        <v>103352.94117647059</v>
      </c>
      <c r="R272" s="32">
        <f t="shared" ref="R272:R284" si="90">(N272-L272)</f>
        <v>103352.94117647059</v>
      </c>
      <c r="S272" s="32">
        <f t="shared" ref="S272:S284" si="91">(0.65*N272)</f>
        <v>67179.411764705888</v>
      </c>
      <c r="T272" s="32">
        <f t="shared" ref="T272:T284" si="92">(S272*G272)</f>
        <v>67179.411764705888</v>
      </c>
      <c r="U272" s="1">
        <f t="shared" si="72"/>
        <v>36173.529411764699</v>
      </c>
      <c r="V272" s="78">
        <f t="shared" si="73"/>
        <v>53.846153846153832</v>
      </c>
      <c r="W272" s="1">
        <f t="shared" si="85"/>
        <v>22832.438555423767</v>
      </c>
      <c r="X272" s="2">
        <f t="shared" si="74"/>
        <v>13341.090856340932</v>
      </c>
      <c r="Y272" s="3">
        <f t="shared" si="75"/>
        <v>19.858897995516468</v>
      </c>
      <c r="Z272">
        <v>27241013</v>
      </c>
      <c r="AA272" s="25">
        <v>5057149</v>
      </c>
      <c r="AB272">
        <v>1</v>
      </c>
    </row>
    <row r="273" spans="1:28" x14ac:dyDescent="0.3">
      <c r="A273" t="s">
        <v>506</v>
      </c>
      <c r="B273" s="29">
        <v>45874</v>
      </c>
      <c r="C273">
        <v>5</v>
      </c>
      <c r="D273" s="50">
        <v>2827</v>
      </c>
      <c r="F273" s="31">
        <v>334960</v>
      </c>
      <c r="G273">
        <v>1</v>
      </c>
      <c r="I273" s="32">
        <f t="shared" si="86"/>
        <v>334960</v>
      </c>
      <c r="J273">
        <v>0</v>
      </c>
      <c r="L273">
        <v>0</v>
      </c>
      <c r="N273" s="32">
        <f t="shared" si="87"/>
        <v>281478.99159663869</v>
      </c>
      <c r="P273" s="32">
        <f t="shared" si="88"/>
        <v>281478.99159663869</v>
      </c>
      <c r="Q273" s="32">
        <f t="shared" si="89"/>
        <v>281478.99159663869</v>
      </c>
      <c r="R273" s="32">
        <f t="shared" si="90"/>
        <v>281478.99159663869</v>
      </c>
      <c r="S273" s="32">
        <f t="shared" si="91"/>
        <v>182961.34453781517</v>
      </c>
      <c r="T273" s="32">
        <f t="shared" si="92"/>
        <v>182961.34453781517</v>
      </c>
      <c r="U273" s="1">
        <f t="shared" si="72"/>
        <v>98517.647058823524</v>
      </c>
      <c r="V273" s="78">
        <f t="shared" si="73"/>
        <v>53.846153846153832</v>
      </c>
      <c r="W273" s="1">
        <f t="shared" si="85"/>
        <v>62183.540275833358</v>
      </c>
      <c r="X273" s="2">
        <f t="shared" si="74"/>
        <v>36334.106782990166</v>
      </c>
      <c r="Y273" s="3">
        <f t="shared" si="75"/>
        <v>19.858897995516475</v>
      </c>
      <c r="Z273">
        <v>27241013</v>
      </c>
      <c r="AA273" s="25">
        <v>5057149</v>
      </c>
      <c r="AB273">
        <v>1</v>
      </c>
    </row>
    <row r="274" spans="1:28" x14ac:dyDescent="0.3">
      <c r="A274" t="s">
        <v>506</v>
      </c>
      <c r="B274" s="29">
        <v>45874</v>
      </c>
      <c r="C274">
        <v>5</v>
      </c>
      <c r="D274" s="50">
        <v>13848</v>
      </c>
      <c r="F274" s="31">
        <v>156750</v>
      </c>
      <c r="G274">
        <v>1</v>
      </c>
      <c r="I274" s="32">
        <f t="shared" si="86"/>
        <v>156750</v>
      </c>
      <c r="J274">
        <v>0</v>
      </c>
      <c r="L274">
        <v>0</v>
      </c>
      <c r="N274" s="32">
        <f t="shared" si="87"/>
        <v>131722.68907563025</v>
      </c>
      <c r="P274" s="32">
        <f t="shared" si="88"/>
        <v>131722.68907563025</v>
      </c>
      <c r="Q274" s="32">
        <f t="shared" si="89"/>
        <v>131722.68907563025</v>
      </c>
      <c r="R274" s="32">
        <f t="shared" si="90"/>
        <v>131722.68907563025</v>
      </c>
      <c r="S274" s="32">
        <f t="shared" si="91"/>
        <v>85619.747899159658</v>
      </c>
      <c r="T274" s="32">
        <f t="shared" si="92"/>
        <v>85619.747899159658</v>
      </c>
      <c r="U274" s="1">
        <f t="shared" si="72"/>
        <v>46102.941176470587</v>
      </c>
      <c r="V274" s="78">
        <f t="shared" si="73"/>
        <v>53.846153846153847</v>
      </c>
      <c r="W274" s="1">
        <f t="shared" si="85"/>
        <v>29099.802777158104</v>
      </c>
      <c r="X274" s="2">
        <f t="shared" si="74"/>
        <v>17003.138399312484</v>
      </c>
      <c r="Y274" s="3">
        <f t="shared" si="75"/>
        <v>19.858897995516482</v>
      </c>
      <c r="Z274">
        <v>27241013</v>
      </c>
      <c r="AA274" s="25">
        <v>5057149</v>
      </c>
      <c r="AB274">
        <v>1</v>
      </c>
    </row>
    <row r="275" spans="1:28" x14ac:dyDescent="0.3">
      <c r="A275" t="s">
        <v>506</v>
      </c>
      <c r="B275" s="29">
        <v>45877</v>
      </c>
      <c r="C275">
        <v>8</v>
      </c>
      <c r="D275" s="50">
        <v>13873</v>
      </c>
      <c r="F275" s="31">
        <v>25980</v>
      </c>
      <c r="G275">
        <v>1</v>
      </c>
      <c r="I275" s="32">
        <f t="shared" si="86"/>
        <v>25980</v>
      </c>
      <c r="J275">
        <v>0</v>
      </c>
      <c r="L275">
        <v>0</v>
      </c>
      <c r="N275" s="32">
        <f t="shared" si="87"/>
        <v>21831.932773109245</v>
      </c>
      <c r="P275" s="32">
        <f t="shared" si="88"/>
        <v>21831.932773109245</v>
      </c>
      <c r="Q275" s="32">
        <f t="shared" si="89"/>
        <v>21831.932773109245</v>
      </c>
      <c r="R275" s="32">
        <f t="shared" si="90"/>
        <v>21831.932773109245</v>
      </c>
      <c r="S275" s="32">
        <f t="shared" si="91"/>
        <v>14190.756302521009</v>
      </c>
      <c r="T275" s="32">
        <f t="shared" si="92"/>
        <v>14190.756302521009</v>
      </c>
      <c r="U275" s="1">
        <f t="shared" si="72"/>
        <v>7641.176470588236</v>
      </c>
      <c r="V275" s="78">
        <f t="shared" si="73"/>
        <v>53.846153846153847</v>
      </c>
      <c r="W275" s="1">
        <f t="shared" si="85"/>
        <v>4823.0486516782621</v>
      </c>
      <c r="X275" s="2">
        <f t="shared" si="74"/>
        <v>2818.1278189099739</v>
      </c>
      <c r="Y275" s="3">
        <f t="shared" si="75"/>
        <v>19.858897995516482</v>
      </c>
      <c r="Z275">
        <v>27241013</v>
      </c>
      <c r="AA275" s="25">
        <v>5057149</v>
      </c>
      <c r="AB275">
        <v>1</v>
      </c>
    </row>
    <row r="276" spans="1:28" x14ac:dyDescent="0.3">
      <c r="A276" t="s">
        <v>506</v>
      </c>
      <c r="B276" s="29">
        <v>45881</v>
      </c>
      <c r="C276">
        <v>12</v>
      </c>
      <c r="D276" s="50">
        <v>2840</v>
      </c>
      <c r="F276" s="31">
        <v>236969</v>
      </c>
      <c r="G276">
        <v>1</v>
      </c>
      <c r="I276" s="32">
        <f t="shared" si="86"/>
        <v>236969</v>
      </c>
      <c r="J276">
        <v>0</v>
      </c>
      <c r="L276">
        <v>0</v>
      </c>
      <c r="N276" s="32">
        <f t="shared" si="87"/>
        <v>199133.61344537817</v>
      </c>
      <c r="P276" s="32">
        <f t="shared" si="88"/>
        <v>199133.61344537817</v>
      </c>
      <c r="Q276" s="32">
        <f t="shared" si="89"/>
        <v>199133.61344537817</v>
      </c>
      <c r="R276" s="32">
        <f t="shared" si="90"/>
        <v>199133.61344537817</v>
      </c>
      <c r="S276" s="32">
        <f t="shared" si="91"/>
        <v>129436.84873949582</v>
      </c>
      <c r="T276" s="32">
        <f t="shared" si="92"/>
        <v>129436.84873949582</v>
      </c>
      <c r="U276" s="1">
        <f t="shared" si="72"/>
        <v>69696.76470588235</v>
      </c>
      <c r="V276" s="78">
        <f t="shared" si="73"/>
        <v>53.846153846153832</v>
      </c>
      <c r="W276" s="1">
        <f t="shared" si="85"/>
        <v>43992.032946094921</v>
      </c>
      <c r="X276" s="2">
        <f t="shared" si="74"/>
        <v>25704.731759787428</v>
      </c>
      <c r="Y276" s="3">
        <f t="shared" si="75"/>
        <v>19.858897995516475</v>
      </c>
      <c r="Z276">
        <v>27241013</v>
      </c>
      <c r="AA276" s="25">
        <v>5057149</v>
      </c>
      <c r="AB276">
        <v>1</v>
      </c>
    </row>
    <row r="277" spans="1:28" x14ac:dyDescent="0.3">
      <c r="A277" t="s">
        <v>506</v>
      </c>
      <c r="B277" s="29">
        <v>45888</v>
      </c>
      <c r="C277">
        <v>19</v>
      </c>
      <c r="D277" s="50">
        <v>2681</v>
      </c>
      <c r="F277" s="31">
        <v>532765</v>
      </c>
      <c r="G277">
        <v>1</v>
      </c>
      <c r="I277" s="32">
        <f t="shared" si="86"/>
        <v>532765</v>
      </c>
      <c r="J277">
        <v>0</v>
      </c>
      <c r="L277">
        <v>0</v>
      </c>
      <c r="N277" s="32">
        <f t="shared" si="87"/>
        <v>447701.68067226891</v>
      </c>
      <c r="P277" s="32">
        <f t="shared" si="88"/>
        <v>447701.68067226891</v>
      </c>
      <c r="Q277" s="32">
        <f t="shared" si="89"/>
        <v>447701.68067226891</v>
      </c>
      <c r="R277" s="32">
        <f t="shared" si="90"/>
        <v>447701.68067226891</v>
      </c>
      <c r="S277" s="32">
        <f t="shared" si="91"/>
        <v>291006.09243697481</v>
      </c>
      <c r="T277" s="32">
        <f t="shared" si="92"/>
        <v>291006.09243697481</v>
      </c>
      <c r="U277" s="1">
        <f t="shared" si="72"/>
        <v>156695.5882352941</v>
      </c>
      <c r="V277" s="78">
        <f t="shared" si="73"/>
        <v>53.846153846153832</v>
      </c>
      <c r="W277" s="1">
        <f t="shared" si="85"/>
        <v>98904.985177496899</v>
      </c>
      <c r="X277" s="2">
        <f t="shared" si="74"/>
        <v>57790.603057797198</v>
      </c>
      <c r="Y277" s="3">
        <f t="shared" si="75"/>
        <v>19.858897995516468</v>
      </c>
      <c r="Z277">
        <v>27241013</v>
      </c>
      <c r="AA277" s="25">
        <v>5057149</v>
      </c>
      <c r="AB277">
        <v>1</v>
      </c>
    </row>
    <row r="278" spans="1:28" x14ac:dyDescent="0.3">
      <c r="A278" t="s">
        <v>506</v>
      </c>
      <c r="B278" s="29">
        <v>45890</v>
      </c>
      <c r="C278">
        <v>21</v>
      </c>
      <c r="D278" s="50">
        <v>13945</v>
      </c>
      <c r="F278" s="31">
        <v>68980</v>
      </c>
      <c r="G278">
        <v>1</v>
      </c>
      <c r="I278" s="32">
        <f t="shared" si="86"/>
        <v>68980</v>
      </c>
      <c r="J278">
        <v>0</v>
      </c>
      <c r="L278">
        <v>0</v>
      </c>
      <c r="N278" s="32">
        <f t="shared" si="87"/>
        <v>57966.386554621851</v>
      </c>
      <c r="P278" s="32">
        <f t="shared" si="88"/>
        <v>57966.386554621851</v>
      </c>
      <c r="Q278" s="32">
        <f t="shared" si="89"/>
        <v>57966.386554621851</v>
      </c>
      <c r="R278" s="32">
        <f t="shared" si="90"/>
        <v>57966.386554621851</v>
      </c>
      <c r="S278" s="32">
        <f t="shared" si="91"/>
        <v>37678.151260504208</v>
      </c>
      <c r="T278" s="32">
        <f t="shared" si="92"/>
        <v>37678.151260504208</v>
      </c>
      <c r="U278" s="1">
        <f t="shared" si="72"/>
        <v>20288.235294117643</v>
      </c>
      <c r="V278" s="78">
        <f t="shared" si="73"/>
        <v>53.846153846153818</v>
      </c>
      <c r="W278" s="1">
        <f t="shared" si="85"/>
        <v>12805.769668697711</v>
      </c>
      <c r="X278" s="2">
        <f t="shared" si="74"/>
        <v>7482.4656254199326</v>
      </c>
      <c r="Y278" s="3">
        <f t="shared" si="75"/>
        <v>19.858897995516468</v>
      </c>
      <c r="Z278">
        <v>27241013</v>
      </c>
      <c r="AA278" s="25">
        <v>5057149</v>
      </c>
      <c r="AB278">
        <v>1</v>
      </c>
    </row>
    <row r="279" spans="1:28" x14ac:dyDescent="0.3">
      <c r="A279" t="s">
        <v>506</v>
      </c>
      <c r="B279" s="29">
        <v>45890</v>
      </c>
      <c r="C279">
        <v>21</v>
      </c>
      <c r="D279" s="50">
        <v>2874</v>
      </c>
      <c r="F279" s="31">
        <v>250000</v>
      </c>
      <c r="G279">
        <v>1</v>
      </c>
      <c r="I279" s="32">
        <f t="shared" si="86"/>
        <v>250000</v>
      </c>
      <c r="J279">
        <v>0</v>
      </c>
      <c r="L279">
        <v>0</v>
      </c>
      <c r="N279" s="32">
        <f t="shared" si="87"/>
        <v>210084.03361344538</v>
      </c>
      <c r="P279" s="32">
        <f t="shared" si="88"/>
        <v>210084.03361344538</v>
      </c>
      <c r="Q279" s="32">
        <f t="shared" si="89"/>
        <v>210084.03361344538</v>
      </c>
      <c r="R279" s="32">
        <f t="shared" si="90"/>
        <v>210084.03361344538</v>
      </c>
      <c r="S279" s="32">
        <f t="shared" si="91"/>
        <v>136554.62184873951</v>
      </c>
      <c r="T279" s="32">
        <f t="shared" si="92"/>
        <v>136554.62184873951</v>
      </c>
      <c r="U279" s="1">
        <f t="shared" si="72"/>
        <v>73529.411764705874</v>
      </c>
      <c r="V279" s="78">
        <f t="shared" si="73"/>
        <v>53.846153846153832</v>
      </c>
      <c r="W279" s="1">
        <f t="shared" si="85"/>
        <v>46411.168703601441</v>
      </c>
      <c r="X279" s="2">
        <f t="shared" si="74"/>
        <v>27118.243061104433</v>
      </c>
      <c r="Y279" s="3">
        <f t="shared" si="75"/>
        <v>19.858897995516475</v>
      </c>
      <c r="Z279">
        <v>27241013</v>
      </c>
      <c r="AA279" s="25">
        <v>5057149</v>
      </c>
      <c r="AB279">
        <v>1</v>
      </c>
    </row>
    <row r="280" spans="1:28" x14ac:dyDescent="0.3">
      <c r="A280" t="s">
        <v>506</v>
      </c>
      <c r="B280" s="29">
        <v>45891</v>
      </c>
      <c r="C280">
        <v>22</v>
      </c>
      <c r="D280" s="50">
        <v>2876</v>
      </c>
      <c r="F280" s="31">
        <v>339250</v>
      </c>
      <c r="G280">
        <v>1</v>
      </c>
      <c r="I280" s="32">
        <f t="shared" si="86"/>
        <v>339250</v>
      </c>
      <c r="J280">
        <v>0</v>
      </c>
      <c r="L280">
        <v>0</v>
      </c>
      <c r="N280" s="32">
        <f t="shared" si="87"/>
        <v>285084.03361344541</v>
      </c>
      <c r="P280" s="32">
        <f t="shared" si="88"/>
        <v>285084.03361344541</v>
      </c>
      <c r="Q280" s="32">
        <f t="shared" si="89"/>
        <v>285084.03361344541</v>
      </c>
      <c r="R280" s="32">
        <f t="shared" si="90"/>
        <v>285084.03361344541</v>
      </c>
      <c r="S280" s="32">
        <f t="shared" si="91"/>
        <v>185304.62184873954</v>
      </c>
      <c r="T280" s="32">
        <f t="shared" si="92"/>
        <v>185304.62184873954</v>
      </c>
      <c r="U280" s="1">
        <f t="shared" si="72"/>
        <v>99779.411764705874</v>
      </c>
      <c r="V280" s="78">
        <f t="shared" si="73"/>
        <v>53.846153846153832</v>
      </c>
      <c r="W280" s="1">
        <f t="shared" si="85"/>
        <v>62979.95593078716</v>
      </c>
      <c r="X280" s="2">
        <f t="shared" si="74"/>
        <v>36799.455833918713</v>
      </c>
      <c r="Y280" s="3">
        <f t="shared" si="75"/>
        <v>19.858897995516472</v>
      </c>
      <c r="Z280">
        <v>27241013</v>
      </c>
      <c r="AA280" s="25">
        <v>5057149</v>
      </c>
      <c r="AB280">
        <v>1</v>
      </c>
    </row>
    <row r="281" spans="1:28" x14ac:dyDescent="0.3">
      <c r="A281" t="s">
        <v>506</v>
      </c>
      <c r="B281" s="29">
        <v>45891</v>
      </c>
      <c r="C281">
        <v>22</v>
      </c>
      <c r="D281" s="50">
        <v>2877</v>
      </c>
      <c r="F281" s="31">
        <v>13990</v>
      </c>
      <c r="G281">
        <v>1</v>
      </c>
      <c r="I281" s="32">
        <f t="shared" si="86"/>
        <v>13990</v>
      </c>
      <c r="J281">
        <v>0</v>
      </c>
      <c r="L281">
        <v>0</v>
      </c>
      <c r="N281" s="32">
        <f t="shared" si="87"/>
        <v>11756.302521008403</v>
      </c>
      <c r="P281" s="32">
        <f t="shared" si="88"/>
        <v>11756.302521008403</v>
      </c>
      <c r="Q281" s="32">
        <f t="shared" si="89"/>
        <v>11756.302521008403</v>
      </c>
      <c r="R281" s="32">
        <f t="shared" si="90"/>
        <v>11756.302521008403</v>
      </c>
      <c r="S281" s="32">
        <f t="shared" si="91"/>
        <v>7641.5966386554628</v>
      </c>
      <c r="T281" s="32">
        <f t="shared" si="92"/>
        <v>7641.5966386554628</v>
      </c>
      <c r="U281" s="1">
        <f t="shared" si="72"/>
        <v>4114.7058823529405</v>
      </c>
      <c r="V281" s="78">
        <f t="shared" si="73"/>
        <v>53.846153846153832</v>
      </c>
      <c r="W281" s="1">
        <f t="shared" si="85"/>
        <v>2597.1690006535368</v>
      </c>
      <c r="X281" s="2">
        <f t="shared" si="74"/>
        <v>1517.5368816994037</v>
      </c>
      <c r="Y281" s="3">
        <f t="shared" si="75"/>
        <v>19.858897995516468</v>
      </c>
      <c r="Z281">
        <v>27241013</v>
      </c>
      <c r="AA281" s="25">
        <v>5057149</v>
      </c>
      <c r="AB281">
        <v>1</v>
      </c>
    </row>
    <row r="282" spans="1:28" x14ac:dyDescent="0.3">
      <c r="A282" t="s">
        <v>506</v>
      </c>
      <c r="B282" s="29">
        <v>45891</v>
      </c>
      <c r="C282">
        <v>22</v>
      </c>
      <c r="D282" s="50">
        <v>13953</v>
      </c>
      <c r="F282" s="31">
        <v>135970</v>
      </c>
      <c r="G282">
        <v>1</v>
      </c>
      <c r="I282" s="32">
        <f t="shared" si="86"/>
        <v>135970</v>
      </c>
      <c r="J282">
        <v>0</v>
      </c>
      <c r="L282">
        <v>0</v>
      </c>
      <c r="N282" s="32">
        <f t="shared" si="87"/>
        <v>114260.50420168068</v>
      </c>
      <c r="P282" s="32">
        <f t="shared" si="88"/>
        <v>114260.50420168068</v>
      </c>
      <c r="Q282" s="32">
        <f t="shared" si="89"/>
        <v>114260.50420168068</v>
      </c>
      <c r="R282" s="32">
        <f t="shared" si="90"/>
        <v>114260.50420168068</v>
      </c>
      <c r="S282" s="32">
        <f t="shared" si="91"/>
        <v>74269.327731092446</v>
      </c>
      <c r="T282" s="32">
        <f t="shared" si="92"/>
        <v>74269.327731092446</v>
      </c>
      <c r="U282" s="1">
        <f t="shared" si="72"/>
        <v>39991.176470588238</v>
      </c>
      <c r="V282" s="78">
        <f t="shared" si="73"/>
        <v>53.846153846153847</v>
      </c>
      <c r="W282" s="1">
        <f t="shared" si="85"/>
        <v>25242.106434514753</v>
      </c>
      <c r="X282" s="2">
        <f t="shared" si="74"/>
        <v>14749.070036073485</v>
      </c>
      <c r="Y282" s="3">
        <f t="shared" si="75"/>
        <v>19.858897995516482</v>
      </c>
      <c r="Z282">
        <v>27241013</v>
      </c>
      <c r="AA282" s="25">
        <v>5057149</v>
      </c>
      <c r="AB282">
        <v>1</v>
      </c>
    </row>
    <row r="283" spans="1:28" x14ac:dyDescent="0.3">
      <c r="A283" t="s">
        <v>506</v>
      </c>
      <c r="B283" s="29">
        <v>45894</v>
      </c>
      <c r="C283">
        <v>25</v>
      </c>
      <c r="D283" s="50">
        <v>2882</v>
      </c>
      <c r="F283" s="31">
        <v>61989</v>
      </c>
      <c r="G283">
        <v>1</v>
      </c>
      <c r="I283" s="32">
        <f t="shared" si="86"/>
        <v>61989</v>
      </c>
      <c r="J283">
        <v>0</v>
      </c>
      <c r="L283">
        <v>0</v>
      </c>
      <c r="N283" s="32">
        <f t="shared" si="87"/>
        <v>52091.596638655465</v>
      </c>
      <c r="P283" s="32">
        <f t="shared" si="88"/>
        <v>52091.596638655465</v>
      </c>
      <c r="Q283" s="32">
        <f t="shared" si="89"/>
        <v>52091.596638655465</v>
      </c>
      <c r="R283" s="32">
        <f t="shared" si="90"/>
        <v>52091.596638655465</v>
      </c>
      <c r="S283" s="32">
        <f t="shared" si="91"/>
        <v>33859.537815126052</v>
      </c>
      <c r="T283" s="32">
        <f t="shared" si="92"/>
        <v>33859.537815126052</v>
      </c>
      <c r="U283" s="1">
        <f t="shared" si="72"/>
        <v>18232.058823529413</v>
      </c>
      <c r="V283" s="78">
        <f t="shared" si="73"/>
        <v>53.846153846153847</v>
      </c>
      <c r="W283" s="1">
        <f t="shared" si="85"/>
        <v>11507.9277470702</v>
      </c>
      <c r="X283" s="2">
        <f t="shared" si="74"/>
        <v>6724.1310764592126</v>
      </c>
      <c r="Y283" s="3">
        <f t="shared" si="75"/>
        <v>19.858897995516482</v>
      </c>
      <c r="Z283">
        <v>27241013</v>
      </c>
      <c r="AA283" s="25">
        <v>5057149</v>
      </c>
      <c r="AB283">
        <v>1</v>
      </c>
    </row>
    <row r="284" spans="1:28" x14ac:dyDescent="0.3">
      <c r="A284" t="s">
        <v>506</v>
      </c>
      <c r="B284" s="29">
        <v>45895</v>
      </c>
      <c r="C284">
        <v>26</v>
      </c>
      <c r="D284" s="50">
        <v>2891</v>
      </c>
      <c r="F284" s="31">
        <v>447960</v>
      </c>
      <c r="G284">
        <v>1</v>
      </c>
      <c r="I284" s="32">
        <f t="shared" si="86"/>
        <v>447960</v>
      </c>
      <c r="J284">
        <v>0</v>
      </c>
      <c r="L284">
        <v>0</v>
      </c>
      <c r="N284" s="32">
        <f t="shared" si="87"/>
        <v>376436.97478991596</v>
      </c>
      <c r="P284" s="32">
        <f t="shared" si="88"/>
        <v>376436.97478991596</v>
      </c>
      <c r="Q284" s="32">
        <f t="shared" si="89"/>
        <v>376436.97478991596</v>
      </c>
      <c r="R284" s="32">
        <f t="shared" si="90"/>
        <v>376436.97478991596</v>
      </c>
      <c r="S284" s="32">
        <f t="shared" si="91"/>
        <v>244684.03361344538</v>
      </c>
      <c r="T284" s="32">
        <f t="shared" si="92"/>
        <v>244684.03361344538</v>
      </c>
      <c r="U284" s="1">
        <f t="shared" si="72"/>
        <v>131752.94117647057</v>
      </c>
      <c r="V284" s="78">
        <f t="shared" si="73"/>
        <v>53.846153846153847</v>
      </c>
      <c r="W284" s="1">
        <f t="shared" si="85"/>
        <v>83161.388529861215</v>
      </c>
      <c r="X284" s="2">
        <f t="shared" si="74"/>
        <v>48591.552646609358</v>
      </c>
      <c r="Y284" s="3">
        <f t="shared" si="75"/>
        <v>19.858897995516472</v>
      </c>
      <c r="Z284">
        <v>27241013</v>
      </c>
      <c r="AA284" s="25">
        <v>5057149</v>
      </c>
      <c r="AB284">
        <v>1</v>
      </c>
    </row>
  </sheetData>
  <autoFilter ref="A1:AB284" xr:uid="{93E6A3E7-1FFC-4C9E-A5B9-C34BDF6A8B16}"/>
  <dataValidations count="1">
    <dataValidation type="decimal" allowBlank="1" showInputMessage="1" sqref="I175:I229 F175:F229 J175:K205 J207:K229 L175:M229" xr:uid="{7E052953-BD41-4E40-BB35-D2A68274139E}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Gastos_Ago_2025</vt:lpstr>
      <vt:lpstr>Productos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Rebolledo Robert</dc:creator>
  <cp:lastModifiedBy>Felipe Rebolledo Robert</cp:lastModifiedBy>
  <dcterms:created xsi:type="dcterms:W3CDTF">2025-10-06T12:37:46Z</dcterms:created>
  <dcterms:modified xsi:type="dcterms:W3CDTF">2025-10-06T15:25:51Z</dcterms:modified>
</cp:coreProperties>
</file>