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filterPrivacy="1" codeName="ThisWorkbook"/>
  <xr:revisionPtr revIDLastSave="0" documentId="13_ncr:11_{914A0A00-54B3-4217-AA85-75213E8EF514}" xr6:coauthVersionLast="43" xr6:coauthVersionMax="43" xr10:uidLastSave="{00000000-0000-0000-0000-000000000000}"/>
  <bookViews>
    <workbookView xWindow="-108" yWindow="492"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3" i="11" l="1"/>
  <c r="E23" i="11"/>
  <c r="F22" i="11"/>
  <c r="E22" i="11"/>
  <c r="F21" i="11"/>
  <c r="E21" i="11"/>
  <c r="C22" i="11"/>
  <c r="E17" i="11"/>
  <c r="F17" i="11" s="1"/>
  <c r="E18" i="11" s="1"/>
  <c r="F18" i="11" s="1"/>
  <c r="E19" i="11" s="1"/>
  <c r="F19" i="11" s="1"/>
  <c r="F16" i="11"/>
  <c r="E16" i="11"/>
  <c r="F15" i="11"/>
  <c r="E15" i="11"/>
  <c r="F13" i="11"/>
  <c r="E13" i="11"/>
  <c r="F12" i="11"/>
  <c r="E12" i="11"/>
  <c r="H7" i="11" l="1"/>
  <c r="E9" i="11" l="1"/>
  <c r="F9" i="11" s="1"/>
  <c r="E10" i="11" s="1"/>
  <c r="I5" i="11"/>
  <c r="I4" i="11" s="1"/>
  <c r="H33" i="11"/>
  <c r="H32" i="11"/>
  <c r="H31" i="11"/>
  <c r="H30" i="11"/>
  <c r="H29" i="11"/>
  <c r="H28" i="11"/>
  <c r="H26" i="11"/>
  <c r="H20" i="11"/>
  <c r="H14" i="11"/>
  <c r="H8" i="11"/>
  <c r="E11" i="11" l="1"/>
  <c r="F11" i="11" s="1"/>
  <c r="F10" i="11"/>
  <c r="H9" i="11"/>
  <c r="I6" i="11"/>
  <c r="H15" i="11" l="1"/>
  <c r="H27" i="11"/>
  <c r="H10" i="11"/>
  <c r="H13" i="11"/>
  <c r="J5" i="11"/>
  <c r="K5" i="11" s="1"/>
  <c r="L5" i="11" s="1"/>
  <c r="M5" i="11" s="1"/>
  <c r="N5" i="11" s="1"/>
  <c r="O5" i="11" s="1"/>
  <c r="P5" i="11" s="1"/>
  <c r="H21" i="11" l="1"/>
  <c r="H22" i="11"/>
  <c r="H11" i="11"/>
  <c r="H12" i="11"/>
  <c r="P4" i="11"/>
  <c r="Q5" i="11"/>
  <c r="R5" i="11" s="1"/>
  <c r="S5" i="11" s="1"/>
  <c r="T5" i="11" s="1"/>
  <c r="U5" i="11" s="1"/>
  <c r="V5" i="11" s="1"/>
  <c r="W5" i="11" s="1"/>
  <c r="J6" i="11"/>
  <c r="W4" i="11" l="1"/>
  <c r="X5" i="11"/>
  <c r="Y5" i="11" s="1"/>
  <c r="Z5" i="11" s="1"/>
  <c r="AA5" i="11" s="1"/>
  <c r="AB5" i="11" s="1"/>
  <c r="AC5" i="11" s="1"/>
  <c r="AD5" i="11" s="1"/>
  <c r="K6" i="11"/>
  <c r="H23" i="11" l="1"/>
  <c r="H25" i="11"/>
  <c r="H16" i="11"/>
  <c r="H24" i="11"/>
  <c r="AE5" i="11"/>
  <c r="AF5" i="11" s="1"/>
  <c r="AG5" i="11" s="1"/>
  <c r="AH5" i="11" s="1"/>
  <c r="AI5" i="11" s="1"/>
  <c r="AJ5" i="11" s="1"/>
  <c r="AD4" i="11"/>
  <c r="L6" i="11"/>
  <c r="H17" i="11" l="1"/>
  <c r="AK5" i="11"/>
  <c r="AL5" i="11" s="1"/>
  <c r="AM5" i="11" s="1"/>
  <c r="AN5" i="11" s="1"/>
  <c r="AO5" i="11" s="1"/>
  <c r="AP5" i="11" s="1"/>
  <c r="AQ5" i="11" s="1"/>
  <c r="M6" i="11"/>
  <c r="H18" i="11" l="1"/>
  <c r="AR5" i="11"/>
  <c r="AS5" i="11" s="1"/>
  <c r="AK4" i="11"/>
  <c r="N6" i="11"/>
  <c r="H19"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<sst xmlns="http://schemas.openxmlformats.org/spreadsheetml/2006/main" count="77" uniqueCount="63">
  <si>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</si>
  <si>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</si>
  <si>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</si>
  <si>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</si>
  <si>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</si>
  <si>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</si>
  <si>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</si>
  <si>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</si>
  <si>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</si>
  <si>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</si>
  <si>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</si>
  <si>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</si>
  <si>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</si>
  <si>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</si>
  <si>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</si>
  <si>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</si>
  <si>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</si>
  <si>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</si>
  <si>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</si>
  <si>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</si>
  <si>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</si>
  <si>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</si>
  <si>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</si>
  <si>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</si>
  <si>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</si>
  <si>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</si>
  <si>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Phase 4 Title</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</si>
  <si>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</si>
  <si>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</si>
  <si>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</si>
  <si>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</si>
  <si>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</si>
  <si>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</si>
  <si>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</si>
  <si>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</si>
  <si>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</si>
  <si>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</si>
  <si>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</si>
  <si>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</si>
  <si>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</si>
  <si>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</si>
  <si>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</si>
  <si>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</si>
  <si>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</si>
  <si>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Semillero IOT</t>
  </si>
  <si>
    <t>Definición del proyecto</t>
  </si>
  <si>
    <t>Felipe - Giovanni</t>
  </si>
  <si>
    <t>Universidad Sergio Arboleda</t>
  </si>
  <si>
    <t>Planeación 2019-3 Conjunto</t>
  </si>
  <si>
    <t>Planeación 2019-3 Felipe</t>
  </si>
  <si>
    <t>Planeación 2019-3 Giovanni</t>
  </si>
  <si>
    <t>Entrega Documento Objetivos</t>
  </si>
  <si>
    <t>Por definir</t>
  </si>
  <si>
    <t>Entrega Cronograma</t>
  </si>
  <si>
    <t>Revisión de paper Kafka - KSQL</t>
  </si>
  <si>
    <t xml:space="preserve">Felipe </t>
  </si>
  <si>
    <t>Felipe</t>
  </si>
  <si>
    <t>Implementación de Kafka en Windows y revision de servicios AWS.</t>
  </si>
  <si>
    <t>Implementación de Kafka en Linux con pruebas.</t>
  </si>
  <si>
    <t>Lectura de temperatura y publicacion en Ubidots</t>
  </si>
  <si>
    <t>Comunicación BLE entre dos raspberries</t>
  </si>
  <si>
    <t>Giovanni</t>
  </si>
  <si>
    <t>Documentación paso a paso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</si>
</sst>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theme="0" tint="-0.14993743705557422"/>
      </left>
      <right style="thin">
        <color theme="0" tint="-0.14993743705557422"/>
      </right>
      <top style="medium">
        <color theme="0" tint="-0.14996795556505021"/>
      </top>
      <bottom style="thin">
        <color indexed="64"/>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3" borderId="2" xfId="12" applyFill="1" applyAlignment="1">
      <alignment horizontal="left" vertical="center" wrapText="1" indent="1"/>
    </xf>
    <xf numFmtId="0" fontId="9" fillId="3" borderId="2" xfId="12" applyFill="1" applyAlignment="1">
      <alignment horizontal="left" vertical="center" wrapText="1" indent="2"/>
    </xf>
    <xf numFmtId="168" fontId="11" fillId="7" borderId="0" xfId="0" applyNumberFormat="1" applyFont="1" applyFill="1" applyBorder="1" applyAlignment="1">
      <alignment horizontal="center" vertical="center"/>
    </xf>
    <xf numFmtId="0" fontId="0" fillId="2" borderId="11" xfId="0" applyFill="1" applyBorder="1" applyAlignment="1">
      <alignment vertical="center"/>
    </xf>
    <xf numFmtId="0" fontId="9" fillId="4" borderId="2" xfId="12" applyFill="1" applyAlignment="1">
      <alignment horizontal="left" vertical="center" wrapText="1" indent="2"/>
    </xf>
    <xf numFmtId="0" fontId="9" fillId="11" borderId="2" xfId="12" applyFill="1" applyAlignment="1">
      <alignment horizontal="left" vertical="center" wrapText="1" indent="2"/>
    </xf>
    <xf numFmtId="0" fontId="9" fillId="10" borderId="2" xfId="12" applyFill="1" applyAlignment="1">
      <alignment horizontal="left" vertical="center" wrapText="1" indent="2"/>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70" zoomScaleNormal="70" zoomScalePageLayoutView="70" workbookViewId="0">
      <pane ySplit="6" topLeftCell="A7" activePane="bottomLeft" state="frozen"/>
      <selection pane="bottomLeft" activeCell="F24" sqref="F24"/>
    </sheetView>
  </sheetViews>
  <sheetFormatPr defaultRowHeight="30" customHeight="1" x14ac:dyDescent="0.3"/>
  <cols>
    <col min="1" max="1" width="2.6640625" style="58" customWidth="1"/>
    <col min="2" max="2" width="19.88671875" customWidth="1"/>
    <col min="3" max="3" width="30.6640625" customWidth="1"/>
    <col min="4" max="4" width="10.6640625" customWidth="1"/>
    <col min="5" max="5" width="10.44140625" style="5" customWidth="1"/>
    <col min="6" max="6" width="8.21875" bestFit="1" customWidth="1"/>
    <col min="7" max="7" width="2.6640625" customWidth="1"/>
    <col min="8" max="8" width="6.109375" hidden="1" customWidth="1"/>
    <col min="9" max="23" width="2.5546875" customWidth="1"/>
    <col min="24" max="24" width="3" bestFit="1" customWidth="1"/>
    <col min="25" max="25" width="2.6640625" bestFit="1" customWidth="1"/>
    <col min="26" max="26" width="3" bestFit="1" customWidth="1"/>
    <col min="27" max="64" width="2.5546875" customWidth="1"/>
    <col min="69" max="70" width="10.33203125"/>
  </cols>
  <sheetData>
    <row r="1" spans="1:64" ht="30" customHeight="1" x14ac:dyDescent="0.55000000000000004">
      <c r="A1" s="59" t="s">
        <v>35</v>
      </c>
      <c r="B1" s="63" t="s">
        <v>44</v>
      </c>
      <c r="C1" s="1"/>
      <c r="D1" s="2"/>
      <c r="E1" s="4"/>
      <c r="F1" s="47"/>
      <c r="H1" s="2"/>
      <c r="I1" s="14" t="s">
        <v>17</v>
      </c>
    </row>
    <row r="2" spans="1:64" ht="30" customHeight="1" x14ac:dyDescent="0.35">
      <c r="A2" s="58" t="s">
        <v>30</v>
      </c>
      <c r="B2" s="64" t="s">
        <v>47</v>
      </c>
      <c r="I2" s="61" t="s">
        <v>22</v>
      </c>
    </row>
    <row r="3" spans="1:64" ht="30" customHeight="1" x14ac:dyDescent="0.3">
      <c r="A3" s="58" t="s">
        <v>36</v>
      </c>
      <c r="B3" s="65"/>
      <c r="C3" s="81" t="s">
        <v>6</v>
      </c>
      <c r="D3" s="82"/>
      <c r="E3" s="87">
        <v>43686</v>
      </c>
      <c r="F3" s="87"/>
    </row>
    <row r="4" spans="1:64" ht="30" customHeight="1" x14ac:dyDescent="0.3">
      <c r="A4" s="59" t="s">
        <v>37</v>
      </c>
      <c r="C4" s="81" t="s">
        <v>13</v>
      </c>
      <c r="D4" s="82"/>
      <c r="E4" s="7">
        <v>1</v>
      </c>
      <c r="I4" s="84">
        <f>I5</f>
        <v>43682</v>
      </c>
      <c r="J4" s="85"/>
      <c r="K4" s="85"/>
      <c r="L4" s="85"/>
      <c r="M4" s="85"/>
      <c r="N4" s="85"/>
      <c r="O4" s="86"/>
      <c r="P4" s="84">
        <f>P5</f>
        <v>43689</v>
      </c>
      <c r="Q4" s="85"/>
      <c r="R4" s="85"/>
      <c r="S4" s="85"/>
      <c r="T4" s="85"/>
      <c r="U4" s="85"/>
      <c r="V4" s="86"/>
      <c r="W4" s="84">
        <f>W5</f>
        <v>43696</v>
      </c>
      <c r="X4" s="85"/>
      <c r="Y4" s="85"/>
      <c r="Z4" s="85"/>
      <c r="AA4" s="85"/>
      <c r="AB4" s="85"/>
      <c r="AC4" s="86"/>
      <c r="AD4" s="84">
        <f>AD5</f>
        <v>43703</v>
      </c>
      <c r="AE4" s="85"/>
      <c r="AF4" s="85"/>
      <c r="AG4" s="85"/>
      <c r="AH4" s="85"/>
      <c r="AI4" s="85"/>
      <c r="AJ4" s="86"/>
      <c r="AK4" s="84">
        <f>AK5</f>
        <v>43710</v>
      </c>
      <c r="AL4" s="85"/>
      <c r="AM4" s="85"/>
      <c r="AN4" s="85"/>
      <c r="AO4" s="85"/>
      <c r="AP4" s="85"/>
      <c r="AQ4" s="86"/>
      <c r="AR4" s="84">
        <f>AR5</f>
        <v>43717</v>
      </c>
      <c r="AS4" s="85"/>
      <c r="AT4" s="85"/>
      <c r="AU4" s="85"/>
      <c r="AV4" s="85"/>
      <c r="AW4" s="85"/>
      <c r="AX4" s="86"/>
      <c r="AY4" s="84">
        <f>AY5</f>
        <v>43724</v>
      </c>
      <c r="AZ4" s="85"/>
      <c r="BA4" s="85"/>
      <c r="BB4" s="85"/>
      <c r="BC4" s="85"/>
      <c r="BD4" s="85"/>
      <c r="BE4" s="86"/>
      <c r="BF4" s="84">
        <f>BF5</f>
        <v>43731</v>
      </c>
      <c r="BG4" s="85"/>
      <c r="BH4" s="85"/>
      <c r="BI4" s="85"/>
      <c r="BJ4" s="85"/>
      <c r="BK4" s="85"/>
      <c r="BL4" s="86"/>
    </row>
    <row r="5" spans="1:64" ht="15" customHeight="1" x14ac:dyDescent="0.3">
      <c r="A5" s="59" t="s">
        <v>38</v>
      </c>
      <c r="B5" s="83"/>
      <c r="C5" s="83"/>
      <c r="D5" s="83"/>
      <c r="E5" s="83"/>
      <c r="F5" s="83"/>
      <c r="G5" s="83"/>
      <c r="I5" s="11">
        <f>Project_Start-WEEKDAY(Project_Start,1)+2+7*(Display_Week-1)</f>
        <v>43682</v>
      </c>
      <c r="J5" s="10">
        <f>I5+1</f>
        <v>43683</v>
      </c>
      <c r="K5" s="10">
        <f t="shared" ref="K5:AX5" si="0">J5+1</f>
        <v>43684</v>
      </c>
      <c r="L5" s="10">
        <f t="shared" si="0"/>
        <v>43685</v>
      </c>
      <c r="M5" s="10">
        <f t="shared" si="0"/>
        <v>43686</v>
      </c>
      <c r="N5" s="10">
        <f t="shared" si="0"/>
        <v>43687</v>
      </c>
      <c r="O5" s="12">
        <f t="shared" si="0"/>
        <v>43688</v>
      </c>
      <c r="P5" s="11">
        <f>O5+1</f>
        <v>43689</v>
      </c>
      <c r="Q5" s="10">
        <f>P5+1</f>
        <v>43690</v>
      </c>
      <c r="R5" s="10">
        <f t="shared" si="0"/>
        <v>43691</v>
      </c>
      <c r="S5" s="10">
        <f t="shared" si="0"/>
        <v>43692</v>
      </c>
      <c r="T5" s="10">
        <f t="shared" si="0"/>
        <v>43693</v>
      </c>
      <c r="U5" s="10">
        <f t="shared" si="0"/>
        <v>43694</v>
      </c>
      <c r="V5" s="12">
        <f t="shared" si="0"/>
        <v>43695</v>
      </c>
      <c r="W5" s="11">
        <f>V5+1</f>
        <v>43696</v>
      </c>
      <c r="X5" s="10">
        <f>W5+1</f>
        <v>43697</v>
      </c>
      <c r="Y5" s="10">
        <f t="shared" si="0"/>
        <v>43698</v>
      </c>
      <c r="Z5" s="90">
        <f t="shared" si="0"/>
        <v>43699</v>
      </c>
      <c r="AA5" s="10">
        <f t="shared" si="0"/>
        <v>43700</v>
      </c>
      <c r="AB5" s="10">
        <f t="shared" si="0"/>
        <v>43701</v>
      </c>
      <c r="AC5" s="12">
        <f t="shared" si="0"/>
        <v>43702</v>
      </c>
      <c r="AD5" s="11">
        <f>AC5+1</f>
        <v>43703</v>
      </c>
      <c r="AE5" s="10">
        <f>AD5+1</f>
        <v>43704</v>
      </c>
      <c r="AF5" s="10">
        <f t="shared" si="0"/>
        <v>43705</v>
      </c>
      <c r="AG5" s="10">
        <f t="shared" si="0"/>
        <v>43706</v>
      </c>
      <c r="AH5" s="10">
        <f t="shared" si="0"/>
        <v>43707</v>
      </c>
      <c r="AI5" s="10">
        <f t="shared" si="0"/>
        <v>43708</v>
      </c>
      <c r="AJ5" s="12">
        <f t="shared" si="0"/>
        <v>43709</v>
      </c>
      <c r="AK5" s="11">
        <f>AJ5+1</f>
        <v>43710</v>
      </c>
      <c r="AL5" s="10">
        <f>AK5+1</f>
        <v>43711</v>
      </c>
      <c r="AM5" s="10">
        <f t="shared" si="0"/>
        <v>43712</v>
      </c>
      <c r="AN5" s="10">
        <f t="shared" si="0"/>
        <v>43713</v>
      </c>
      <c r="AO5" s="10">
        <f t="shared" si="0"/>
        <v>43714</v>
      </c>
      <c r="AP5" s="10">
        <f t="shared" si="0"/>
        <v>43715</v>
      </c>
      <c r="AQ5" s="12">
        <f t="shared" si="0"/>
        <v>43716</v>
      </c>
      <c r="AR5" s="11">
        <f>AQ5+1</f>
        <v>43717</v>
      </c>
      <c r="AS5" s="10">
        <f>AR5+1</f>
        <v>43718</v>
      </c>
      <c r="AT5" s="10">
        <f t="shared" si="0"/>
        <v>43719</v>
      </c>
      <c r="AU5" s="10">
        <f t="shared" si="0"/>
        <v>43720</v>
      </c>
      <c r="AV5" s="10">
        <f t="shared" si="0"/>
        <v>43721</v>
      </c>
      <c r="AW5" s="10">
        <f t="shared" si="0"/>
        <v>43722</v>
      </c>
      <c r="AX5" s="12">
        <f t="shared" si="0"/>
        <v>43723</v>
      </c>
      <c r="AY5" s="11">
        <f>AX5+1</f>
        <v>43724</v>
      </c>
      <c r="AZ5" s="10">
        <f>AY5+1</f>
        <v>43725</v>
      </c>
      <c r="BA5" s="10">
        <f t="shared" ref="BA5:BE5" si="1">AZ5+1</f>
        <v>43726</v>
      </c>
      <c r="BB5" s="10">
        <f t="shared" si="1"/>
        <v>43727</v>
      </c>
      <c r="BC5" s="10">
        <f t="shared" si="1"/>
        <v>43728</v>
      </c>
      <c r="BD5" s="10">
        <f t="shared" si="1"/>
        <v>43729</v>
      </c>
      <c r="BE5" s="12">
        <f t="shared" si="1"/>
        <v>43730</v>
      </c>
      <c r="BF5" s="11">
        <f>BE5+1</f>
        <v>43731</v>
      </c>
      <c r="BG5" s="10">
        <f>BF5+1</f>
        <v>43732</v>
      </c>
      <c r="BH5" s="10">
        <f t="shared" ref="BH5:BL5" si="2">BG5+1</f>
        <v>43733</v>
      </c>
      <c r="BI5" s="10">
        <f t="shared" si="2"/>
        <v>43734</v>
      </c>
      <c r="BJ5" s="10">
        <f t="shared" si="2"/>
        <v>43735</v>
      </c>
      <c r="BK5" s="10">
        <f t="shared" si="2"/>
        <v>43736</v>
      </c>
      <c r="BL5" s="12">
        <f t="shared" si="2"/>
        <v>43737</v>
      </c>
    </row>
    <row r="6" spans="1:64" ht="30" customHeight="1" thickBot="1" x14ac:dyDescent="0.35">
      <c r="A6" s="59" t="s">
        <v>39</v>
      </c>
      <c r="B6" s="8" t="s">
        <v>14</v>
      </c>
      <c r="C6" s="9" t="s">
        <v>8</v>
      </c>
      <c r="D6" s="9" t="s">
        <v>7</v>
      </c>
      <c r="E6" s="9" t="s">
        <v>10</v>
      </c>
      <c r="F6" s="9" t="s">
        <v>11</v>
      </c>
      <c r="G6" s="9"/>
      <c r="H6" s="9" t="s">
        <v>12</v>
      </c>
      <c r="I6" s="13" t="str">
        <f t="shared" ref="I6" si="3">LEFT(TEXT(I5,"ddd"),1)</f>
        <v>l</v>
      </c>
      <c r="J6" s="13" t="str">
        <f t="shared" ref="J6:AR6" si="4">LEFT(TEXT(J5,"ddd"),1)</f>
        <v>m</v>
      </c>
      <c r="K6" s="13" t="str">
        <f t="shared" si="4"/>
        <v>m</v>
      </c>
      <c r="L6" s="13" t="str">
        <f t="shared" si="4"/>
        <v>j</v>
      </c>
      <c r="M6" s="13" t="str">
        <f t="shared" si="4"/>
        <v>v</v>
      </c>
      <c r="N6" s="13" t="str">
        <f t="shared" si="4"/>
        <v>s</v>
      </c>
      <c r="O6" s="13" t="str">
        <f t="shared" si="4"/>
        <v>d</v>
      </c>
      <c r="P6" s="13" t="str">
        <f t="shared" si="4"/>
        <v>l</v>
      </c>
      <c r="Q6" s="13" t="str">
        <f t="shared" si="4"/>
        <v>m</v>
      </c>
      <c r="R6" s="13" t="str">
        <f t="shared" si="4"/>
        <v>m</v>
      </c>
      <c r="S6" s="13" t="str">
        <f t="shared" si="4"/>
        <v>j</v>
      </c>
      <c r="T6" s="13" t="str">
        <f t="shared" si="4"/>
        <v>v</v>
      </c>
      <c r="U6" s="13" t="str">
        <f t="shared" si="4"/>
        <v>s</v>
      </c>
      <c r="V6" s="13" t="str">
        <f t="shared" si="4"/>
        <v>d</v>
      </c>
      <c r="W6" s="13" t="str">
        <f t="shared" si="4"/>
        <v>l</v>
      </c>
      <c r="X6" s="13" t="str">
        <f t="shared" si="4"/>
        <v>m</v>
      </c>
      <c r="Y6" s="13" t="str">
        <f t="shared" si="4"/>
        <v>m</v>
      </c>
      <c r="Z6" s="13" t="str">
        <f t="shared" si="4"/>
        <v>j</v>
      </c>
      <c r="AA6" s="13" t="str">
        <f t="shared" si="4"/>
        <v>v</v>
      </c>
      <c r="AB6" s="13" t="str">
        <f t="shared" si="4"/>
        <v>s</v>
      </c>
      <c r="AC6" s="13" t="str">
        <f t="shared" si="4"/>
        <v>d</v>
      </c>
      <c r="AD6" s="13" t="str">
        <f t="shared" si="4"/>
        <v>l</v>
      </c>
      <c r="AE6" s="13" t="str">
        <f t="shared" si="4"/>
        <v>m</v>
      </c>
      <c r="AF6" s="13" t="str">
        <f t="shared" si="4"/>
        <v>m</v>
      </c>
      <c r="AG6" s="13" t="str">
        <f t="shared" si="4"/>
        <v>j</v>
      </c>
      <c r="AH6" s="13" t="str">
        <f t="shared" si="4"/>
        <v>v</v>
      </c>
      <c r="AI6" s="13" t="str">
        <f t="shared" si="4"/>
        <v>s</v>
      </c>
      <c r="AJ6" s="13" t="str">
        <f t="shared" si="4"/>
        <v>d</v>
      </c>
      <c r="AK6" s="13" t="str">
        <f t="shared" si="4"/>
        <v>l</v>
      </c>
      <c r="AL6" s="13" t="str">
        <f t="shared" si="4"/>
        <v>m</v>
      </c>
      <c r="AM6" s="13" t="str">
        <f t="shared" si="4"/>
        <v>m</v>
      </c>
      <c r="AN6" s="13" t="str">
        <f t="shared" si="4"/>
        <v>j</v>
      </c>
      <c r="AO6" s="13" t="str">
        <f t="shared" si="4"/>
        <v>v</v>
      </c>
      <c r="AP6" s="13" t="str">
        <f t="shared" si="4"/>
        <v>s</v>
      </c>
      <c r="AQ6" s="13" t="str">
        <f t="shared" si="4"/>
        <v>d</v>
      </c>
      <c r="AR6" s="13" t="str">
        <f t="shared" si="4"/>
        <v>l</v>
      </c>
      <c r="AS6" s="13" t="str">
        <f t="shared" ref="AS6:BL6" si="5">LEFT(TEXT(AS5,"ddd"),1)</f>
        <v>m</v>
      </c>
      <c r="AT6" s="13" t="str">
        <f t="shared" si="5"/>
        <v>m</v>
      </c>
      <c r="AU6" s="13" t="str">
        <f t="shared" si="5"/>
        <v>j</v>
      </c>
      <c r="AV6" s="13" t="str">
        <f t="shared" si="5"/>
        <v>v</v>
      </c>
      <c r="AW6" s="13" t="str">
        <f t="shared" si="5"/>
        <v>s</v>
      </c>
      <c r="AX6" s="13" t="str">
        <f t="shared" si="5"/>
        <v>d</v>
      </c>
      <c r="AY6" s="13" t="str">
        <f t="shared" si="5"/>
        <v>l</v>
      </c>
      <c r="AZ6" s="13" t="str">
        <f t="shared" si="5"/>
        <v>m</v>
      </c>
      <c r="BA6" s="13" t="str">
        <f t="shared" si="5"/>
        <v>m</v>
      </c>
      <c r="BB6" s="13" t="str">
        <f t="shared" si="5"/>
        <v>j</v>
      </c>
      <c r="BC6" s="13" t="str">
        <f t="shared" si="5"/>
        <v>v</v>
      </c>
      <c r="BD6" s="13" t="str">
        <f t="shared" si="5"/>
        <v>s</v>
      </c>
      <c r="BE6" s="13" t="str">
        <f t="shared" si="5"/>
        <v>d</v>
      </c>
      <c r="BF6" s="13" t="str">
        <f t="shared" si="5"/>
        <v>l</v>
      </c>
      <c r="BG6" s="13" t="str">
        <f t="shared" si="5"/>
        <v>m</v>
      </c>
      <c r="BH6" s="13" t="str">
        <f t="shared" si="5"/>
        <v>m</v>
      </c>
      <c r="BI6" s="13" t="str">
        <f t="shared" si="5"/>
        <v>j</v>
      </c>
      <c r="BJ6" s="13" t="str">
        <f t="shared" si="5"/>
        <v>v</v>
      </c>
      <c r="BK6" s="13" t="str">
        <f t="shared" si="5"/>
        <v>s</v>
      </c>
      <c r="BL6" s="13" t="str">
        <f t="shared" si="5"/>
        <v>d</v>
      </c>
    </row>
    <row r="7" spans="1:64" ht="30" hidden="1" customHeight="1" thickBot="1" x14ac:dyDescent="0.35">
      <c r="A7" s="58" t="s">
        <v>34</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35">
      <c r="A8" s="59" t="s">
        <v>40</v>
      </c>
      <c r="B8" s="18" t="s">
        <v>48</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35">
      <c r="A9" s="59" t="s">
        <v>41</v>
      </c>
      <c r="B9" s="88" t="s">
        <v>45</v>
      </c>
      <c r="C9" s="72" t="s">
        <v>46</v>
      </c>
      <c r="D9" s="22">
        <v>1</v>
      </c>
      <c r="E9" s="66">
        <f>Project_Start</f>
        <v>43686</v>
      </c>
      <c r="F9" s="66">
        <f>E9+7</f>
        <v>43693</v>
      </c>
      <c r="G9" s="17"/>
      <c r="H9" s="17">
        <f t="shared" si="6"/>
        <v>8</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42.6" customHeight="1" thickBot="1" x14ac:dyDescent="0.35">
      <c r="A10" s="59" t="s">
        <v>42</v>
      </c>
      <c r="B10" s="89" t="s">
        <v>51</v>
      </c>
      <c r="C10" s="72" t="s">
        <v>46</v>
      </c>
      <c r="D10" s="22">
        <v>0.5</v>
      </c>
      <c r="E10" s="66">
        <f>F9</f>
        <v>43693</v>
      </c>
      <c r="F10" s="66">
        <f>E10+7</f>
        <v>43700</v>
      </c>
      <c r="G10" s="17"/>
      <c r="H10" s="17">
        <f t="shared" si="6"/>
        <v>8</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3.6" customHeight="1" thickBot="1" x14ac:dyDescent="0.35">
      <c r="A11" s="58"/>
      <c r="B11" s="89" t="s">
        <v>53</v>
      </c>
      <c r="C11" s="72" t="s">
        <v>46</v>
      </c>
      <c r="D11" s="22">
        <v>0.75</v>
      </c>
      <c r="E11" s="66">
        <f>E10</f>
        <v>43693</v>
      </c>
      <c r="F11" s="66">
        <f>E11+7</f>
        <v>43700</v>
      </c>
      <c r="G11" s="17"/>
      <c r="H11" s="17">
        <f t="shared" si="6"/>
        <v>8</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35">
      <c r="A12" s="58"/>
      <c r="B12" s="89" t="s">
        <v>52</v>
      </c>
      <c r="C12" s="72" t="s">
        <v>46</v>
      </c>
      <c r="D12" s="22">
        <v>0</v>
      </c>
      <c r="E12" s="66">
        <f>F11</f>
        <v>43700</v>
      </c>
      <c r="F12" s="66">
        <f>E12+7</f>
        <v>43707</v>
      </c>
      <c r="G12" s="17"/>
      <c r="H12" s="17">
        <f t="shared" si="6"/>
        <v>8</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35">
      <c r="A13" s="58"/>
      <c r="B13" s="89" t="s">
        <v>52</v>
      </c>
      <c r="C13" s="72" t="s">
        <v>46</v>
      </c>
      <c r="D13" s="22">
        <v>0</v>
      </c>
      <c r="E13" s="66">
        <f>F12</f>
        <v>43707</v>
      </c>
      <c r="F13" s="66">
        <f>E13+7</f>
        <v>43714</v>
      </c>
      <c r="G13" s="17"/>
      <c r="H13" s="17">
        <f t="shared" si="6"/>
        <v>8</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35">
      <c r="A14" s="59" t="s">
        <v>43</v>
      </c>
      <c r="B14" s="23" t="s">
        <v>49</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6" customHeight="1" thickBot="1" x14ac:dyDescent="0.35">
      <c r="A15" s="59"/>
      <c r="B15" s="92" t="s">
        <v>54</v>
      </c>
      <c r="C15" s="74" t="s">
        <v>55</v>
      </c>
      <c r="D15" s="27">
        <v>1</v>
      </c>
      <c r="E15" s="67">
        <f>Project_Start</f>
        <v>43686</v>
      </c>
      <c r="F15" s="67">
        <f>E15+7</f>
        <v>43693</v>
      </c>
      <c r="G15" s="17"/>
      <c r="H15" s="17">
        <f t="shared" si="6"/>
        <v>8</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77.400000000000006" customHeight="1" thickBot="1" x14ac:dyDescent="0.35">
      <c r="A16" s="58"/>
      <c r="B16" s="92" t="s">
        <v>57</v>
      </c>
      <c r="C16" s="74" t="s">
        <v>56</v>
      </c>
      <c r="D16" s="27">
        <v>1</v>
      </c>
      <c r="E16" s="67">
        <f>F15</f>
        <v>43693</v>
      </c>
      <c r="F16" s="67">
        <f>E16+7</f>
        <v>43700</v>
      </c>
      <c r="G16" s="17"/>
      <c r="H16" s="17">
        <f t="shared" si="6"/>
        <v>8</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49.8" customHeight="1" thickBot="1" x14ac:dyDescent="0.35">
      <c r="A17" s="58"/>
      <c r="B17" s="92" t="s">
        <v>58</v>
      </c>
      <c r="C17" s="74" t="s">
        <v>56</v>
      </c>
      <c r="D17" s="27">
        <v>0.5</v>
      </c>
      <c r="E17" s="67">
        <f>E16</f>
        <v>43693</v>
      </c>
      <c r="F17" s="67">
        <f t="shared" ref="F17:F19" si="7">E17+7</f>
        <v>43700</v>
      </c>
      <c r="G17" s="17"/>
      <c r="H17" s="17">
        <f t="shared" si="6"/>
        <v>8</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35">
      <c r="A18" s="58"/>
      <c r="B18" s="92" t="s">
        <v>1</v>
      </c>
      <c r="C18" s="74"/>
      <c r="D18" s="27">
        <v>0</v>
      </c>
      <c r="E18" s="67">
        <f t="shared" ref="E17:E19" si="8">F17</f>
        <v>43700</v>
      </c>
      <c r="F18" s="67">
        <f t="shared" si="7"/>
        <v>43707</v>
      </c>
      <c r="G18" s="17"/>
      <c r="H18" s="17">
        <f t="shared" si="6"/>
        <v>8</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35">
      <c r="A19" s="58"/>
      <c r="B19" s="92" t="s">
        <v>2</v>
      </c>
      <c r="C19" s="74"/>
      <c r="D19" s="27">
        <v>0</v>
      </c>
      <c r="E19" s="67">
        <f t="shared" si="8"/>
        <v>43707</v>
      </c>
      <c r="F19" s="67">
        <f t="shared" si="7"/>
        <v>43714</v>
      </c>
      <c r="G19" s="17"/>
      <c r="H19" s="17">
        <f t="shared" si="6"/>
        <v>8</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35">
      <c r="A20" s="58" t="s">
        <v>31</v>
      </c>
      <c r="B20" s="28" t="s">
        <v>50</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58.2" thickBot="1" x14ac:dyDescent="0.35">
      <c r="A21" s="58"/>
      <c r="B21" s="93" t="s">
        <v>59</v>
      </c>
      <c r="C21" s="76" t="s">
        <v>61</v>
      </c>
      <c r="D21" s="32">
        <v>1</v>
      </c>
      <c r="E21" s="68">
        <f>E15</f>
        <v>43686</v>
      </c>
      <c r="F21" s="68">
        <f>E21+7</f>
        <v>43693</v>
      </c>
      <c r="G21" s="17"/>
      <c r="H21" s="17">
        <f t="shared" si="6"/>
        <v>8</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43.8" thickBot="1" x14ac:dyDescent="0.35">
      <c r="A22" s="58"/>
      <c r="B22" s="93" t="s">
        <v>60</v>
      </c>
      <c r="C22" s="76" t="str">
        <f>C21</f>
        <v>Giovanni</v>
      </c>
      <c r="D22" s="32">
        <v>0.8</v>
      </c>
      <c r="E22" s="68">
        <f>F21</f>
        <v>43693</v>
      </c>
      <c r="F22" s="68">
        <f>E22+7</f>
        <v>43700</v>
      </c>
      <c r="G22" s="17"/>
      <c r="H22" s="17">
        <f t="shared" si="6"/>
        <v>8</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35">
      <c r="A23" s="58"/>
      <c r="B23" s="93" t="s">
        <v>62</v>
      </c>
      <c r="C23" s="76" t="s">
        <v>61</v>
      </c>
      <c r="D23" s="32">
        <v>0.5</v>
      </c>
      <c r="E23" s="68">
        <f>E21</f>
        <v>43686</v>
      </c>
      <c r="F23" s="68">
        <f>E23+14</f>
        <v>43700</v>
      </c>
      <c r="G23" s="17"/>
      <c r="H23" s="17">
        <f t="shared" si="6"/>
        <v>15</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35">
      <c r="A24" s="58"/>
      <c r="B24" s="93" t="s">
        <v>1</v>
      </c>
      <c r="C24" s="76"/>
      <c r="D24" s="32">
        <v>0</v>
      </c>
      <c r="E24" s="68"/>
      <c r="F24" s="68"/>
      <c r="G24" s="17"/>
      <c r="H24" s="17" t="str">
        <f t="shared" si="6"/>
        <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35">
      <c r="A25" s="58"/>
      <c r="B25" s="93" t="s">
        <v>2</v>
      </c>
      <c r="C25" s="76"/>
      <c r="D25" s="32">
        <v>0</v>
      </c>
      <c r="E25" s="68"/>
      <c r="F25" s="68"/>
      <c r="G25" s="17"/>
      <c r="H25" s="17" t="str">
        <f t="shared" si="6"/>
        <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35">
      <c r="A26" s="58" t="s">
        <v>31</v>
      </c>
      <c r="B26" s="33" t="s">
        <v>26</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35">
      <c r="A27" s="58"/>
      <c r="B27" s="94" t="s">
        <v>3</v>
      </c>
      <c r="C27" s="78"/>
      <c r="D27" s="37"/>
      <c r="E27" s="69"/>
      <c r="F27" s="69"/>
      <c r="G27" s="17"/>
      <c r="H27" s="17" t="str">
        <f t="shared" si="6"/>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35">
      <c r="A28" s="58"/>
      <c r="B28" s="94" t="s">
        <v>4</v>
      </c>
      <c r="C28" s="78"/>
      <c r="D28" s="37"/>
      <c r="E28" s="69"/>
      <c r="F28" s="69"/>
      <c r="G28" s="17"/>
      <c r="H28" s="17" t="str">
        <f t="shared" si="6"/>
        <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35">
      <c r="A29" s="58"/>
      <c r="B29" s="94" t="s">
        <v>0</v>
      </c>
      <c r="C29" s="78"/>
      <c r="D29" s="37"/>
      <c r="E29" s="69"/>
      <c r="F29" s="69"/>
      <c r="G29" s="17"/>
      <c r="H29" s="17" t="str">
        <f t="shared" si="6"/>
        <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35">
      <c r="A30" s="58"/>
      <c r="B30" s="94" t="s">
        <v>1</v>
      </c>
      <c r="C30" s="78"/>
      <c r="D30" s="37"/>
      <c r="E30" s="69"/>
      <c r="F30" s="69"/>
      <c r="G30" s="17"/>
      <c r="H30" s="17" t="str">
        <f t="shared" si="6"/>
        <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35">
      <c r="A31" s="58"/>
      <c r="B31" s="94" t="s">
        <v>2</v>
      </c>
      <c r="C31" s="78"/>
      <c r="D31" s="37"/>
      <c r="E31" s="69"/>
      <c r="F31" s="69"/>
      <c r="G31" s="17"/>
      <c r="H31" s="17" t="str">
        <f t="shared" si="6"/>
        <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35">
      <c r="A32" s="58" t="s">
        <v>33</v>
      </c>
      <c r="B32" s="80"/>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35">
      <c r="A33" s="59" t="s">
        <v>32</v>
      </c>
      <c r="B33" s="38" t="s">
        <v>5</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91"/>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3">
      <c r="G34" s="6"/>
    </row>
    <row r="35" spans="1:64" ht="30" customHeight="1" x14ac:dyDescent="0.3">
      <c r="C35" s="14"/>
      <c r="F35" s="60"/>
    </row>
    <row r="36" spans="1:64" ht="30" customHeight="1" x14ac:dyDescent="0.3">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1 E16:E17"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8" customWidth="1"/>
    <col min="2" max="16384" width="9.109375" style="2"/>
  </cols>
  <sheetData>
    <row r="1" spans="1:2" ht="46.5" customHeight="1" x14ac:dyDescent="0.3"/>
    <row r="2" spans="1:2" s="50" customFormat="1" ht="15.6" x14ac:dyDescent="0.3">
      <c r="A2" s="49" t="s">
        <v>17</v>
      </c>
      <c r="B2" s="49"/>
    </row>
    <row r="3" spans="1:2" s="54" customFormat="1" ht="27" customHeight="1" x14ac:dyDescent="0.3">
      <c r="A3" s="55" t="s">
        <v>22</v>
      </c>
      <c r="B3" s="55"/>
    </row>
    <row r="4" spans="1:2" s="51" customFormat="1" ht="25.8" x14ac:dyDescent="0.5">
      <c r="A4" s="52" t="s">
        <v>16</v>
      </c>
    </row>
    <row r="5" spans="1:2" ht="74.099999999999994" customHeight="1" x14ac:dyDescent="0.3">
      <c r="A5" s="53" t="s">
        <v>25</v>
      </c>
    </row>
    <row r="6" spans="1:2" ht="26.25" customHeight="1" x14ac:dyDescent="0.3">
      <c r="A6" s="52" t="s">
        <v>29</v>
      </c>
    </row>
    <row r="7" spans="1:2" s="48" customFormat="1" ht="204.9" customHeight="1" x14ac:dyDescent="0.3">
      <c r="A7" s="57" t="s">
        <v>28</v>
      </c>
    </row>
    <row r="8" spans="1:2" s="51" customFormat="1" ht="25.8" x14ac:dyDescent="0.5">
      <c r="A8" s="52" t="s">
        <v>18</v>
      </c>
    </row>
    <row r="9" spans="1:2" ht="57.6" x14ac:dyDescent="0.3">
      <c r="A9" s="53" t="s">
        <v>27</v>
      </c>
    </row>
    <row r="10" spans="1:2" s="48" customFormat="1" ht="27.9" customHeight="1" x14ac:dyDescent="0.3">
      <c r="A10" s="56" t="s">
        <v>24</v>
      </c>
    </row>
    <row r="11" spans="1:2" s="51" customFormat="1" ht="25.8" x14ac:dyDescent="0.5">
      <c r="A11" s="52" t="s">
        <v>15</v>
      </c>
    </row>
    <row r="12" spans="1:2" ht="28.8" x14ac:dyDescent="0.3">
      <c r="A12" s="53" t="s">
        <v>23</v>
      </c>
    </row>
    <row r="13" spans="1:2" s="48" customFormat="1" ht="27.9" customHeight="1" x14ac:dyDescent="0.3">
      <c r="A13" s="56" t="s">
        <v>9</v>
      </c>
    </row>
    <row r="14" spans="1:2" s="51" customFormat="1" ht="25.8" x14ac:dyDescent="0.5">
      <c r="A14" s="52" t="s">
        <v>19</v>
      </c>
    </row>
    <row r="15" spans="1:2" ht="75" customHeight="1" x14ac:dyDescent="0.3">
      <c r="A15" s="53" t="s">
        <v>20</v>
      </c>
    </row>
    <row r="16" spans="1:2" ht="72" x14ac:dyDescent="0.3">
      <c r="A16" s="53"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2019-08-22T22:35:14Z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