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EXCEL COVID\"/>
    </mc:Choice>
  </mc:AlternateContent>
  <xr:revisionPtr revIDLastSave="0" documentId="13_ncr:1_{BAA748D1-87D0-47A9-BC2C-A297F0F3AB3C}" xr6:coauthVersionLast="45" xr6:coauthVersionMax="45" xr10:uidLastSave="{00000000-0000-0000-0000-000000000000}"/>
  <workbookProtection workbookAlgorithmName="SHA-512" workbookHashValue="CEyKUAF9P9K7M8WogfR+jqgMEACj4QdBeDMPr8BO/d7QOMTRw6C5Tsuve4g0n1h5/IdaCho+mq56VYPhUnVeMA==" workbookSaltValue="JvQM3G2r08lPq8AGHPcCow==" workbookSpinCount="100000" lockStructure="1"/>
  <bookViews>
    <workbookView xWindow="-120" yWindow="-120" windowWidth="29040" windowHeight="15840" tabRatio="0" firstSheet="4" activeTab="4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2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B23" i="1" l="1"/>
  <c r="B21" i="1"/>
  <c r="B24" i="1"/>
  <c r="B22" i="1"/>
  <c r="C73" i="1"/>
  <c r="D73" i="1"/>
  <c r="F73" i="1"/>
  <c r="F99" i="1" l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R60" i="1" s="1"/>
  <c r="D66" i="1"/>
  <c r="C66" i="1"/>
  <c r="F65" i="1"/>
  <c r="E65" i="1"/>
  <c r="R59" i="1" s="1"/>
  <c r="D65" i="1"/>
  <c r="C65" i="1"/>
  <c r="F60" i="1"/>
  <c r="E60" i="1"/>
  <c r="R54" i="1" s="1"/>
  <c r="D60" i="1"/>
  <c r="C60" i="1"/>
  <c r="F68" i="1"/>
  <c r="E68" i="1"/>
  <c r="R62" i="1" s="1"/>
  <c r="D68" i="1"/>
  <c r="C68" i="1"/>
  <c r="F61" i="1"/>
  <c r="E61" i="1"/>
  <c r="R55" i="1" s="1"/>
  <c r="D61" i="1"/>
  <c r="C61" i="1"/>
  <c r="F53" i="1"/>
  <c r="E53" i="1"/>
  <c r="R47" i="1" s="1"/>
  <c r="D53" i="1"/>
  <c r="C53" i="1"/>
  <c r="F50" i="1"/>
  <c r="E50" i="1"/>
  <c r="R44" i="1" s="1"/>
  <c r="D50" i="1"/>
  <c r="C50" i="1"/>
  <c r="F55" i="1"/>
  <c r="E55" i="1"/>
  <c r="R49" i="1" s="1"/>
  <c r="D55" i="1"/>
  <c r="C55" i="1"/>
  <c r="F54" i="1"/>
  <c r="E54" i="1"/>
  <c r="R48" i="1" s="1"/>
  <c r="D54" i="1"/>
  <c r="C54" i="1"/>
  <c r="F51" i="1"/>
  <c r="E51" i="1"/>
  <c r="R45" i="1" s="1"/>
  <c r="D51" i="1"/>
  <c r="C51" i="1"/>
  <c r="F49" i="1"/>
  <c r="E49" i="1"/>
  <c r="R43" i="1" s="1"/>
  <c r="D49" i="1"/>
  <c r="C49" i="1"/>
  <c r="F69" i="1"/>
  <c r="E69" i="1"/>
  <c r="R63" i="1" s="1"/>
  <c r="D69" i="1"/>
  <c r="C69" i="1"/>
  <c r="F64" i="1"/>
  <c r="E64" i="1"/>
  <c r="R58" i="1" s="1"/>
  <c r="D64" i="1"/>
  <c r="C64" i="1"/>
  <c r="F63" i="1"/>
  <c r="E63" i="1"/>
  <c r="R57" i="1" s="1"/>
  <c r="D63" i="1"/>
  <c r="C63" i="1"/>
  <c r="F56" i="1"/>
  <c r="E56" i="1"/>
  <c r="R50" i="1" s="1"/>
  <c r="D56" i="1"/>
  <c r="C56" i="1"/>
  <c r="F46" i="1"/>
  <c r="E46" i="1"/>
  <c r="R40" i="1" s="1"/>
  <c r="D46" i="1"/>
  <c r="C46" i="1"/>
  <c r="F45" i="1"/>
  <c r="E45" i="1"/>
  <c r="R39" i="1" s="1"/>
  <c r="D45" i="1"/>
  <c r="C45" i="1"/>
  <c r="F43" i="1"/>
  <c r="S37" i="1" s="1"/>
  <c r="E43" i="1"/>
  <c r="R37" i="1" s="1"/>
  <c r="Q67" i="1" s="1"/>
  <c r="D43" i="1"/>
  <c r="Q37" i="1" s="1"/>
  <c r="C43" i="1"/>
  <c r="P37" i="1" s="1"/>
  <c r="F47" i="1"/>
  <c r="F48" i="1"/>
  <c r="F52" i="1"/>
  <c r="F57" i="1"/>
  <c r="F58" i="1"/>
  <c r="F59" i="1"/>
  <c r="F62" i="1"/>
  <c r="F67" i="1"/>
  <c r="F44" i="1"/>
  <c r="E47" i="1"/>
  <c r="R41" i="1" s="1"/>
  <c r="E48" i="1"/>
  <c r="R42" i="1" s="1"/>
  <c r="E52" i="1"/>
  <c r="R46" i="1" s="1"/>
  <c r="E57" i="1"/>
  <c r="R51" i="1" s="1"/>
  <c r="E58" i="1"/>
  <c r="R52" i="1" s="1"/>
  <c r="E59" i="1"/>
  <c r="R53" i="1" s="1"/>
  <c r="E62" i="1"/>
  <c r="R56" i="1" s="1"/>
  <c r="E67" i="1"/>
  <c r="R61" i="1" s="1"/>
  <c r="E44" i="1"/>
  <c r="R38" i="1" s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0" i="1" s="1"/>
  <c r="Q66" i="1" l="1"/>
  <c r="P45" i="1"/>
  <c r="P41" i="1"/>
  <c r="Q45" i="1"/>
  <c r="Q41" i="1"/>
  <c r="S45" i="1"/>
  <c r="S41" i="1"/>
  <c r="T45" i="1"/>
  <c r="T41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67" i="1" s="1"/>
  <c r="T60" i="1"/>
  <c r="T61" i="1"/>
  <c r="T62" i="1"/>
  <c r="T63" i="1"/>
  <c r="P44" i="1"/>
  <c r="P40" i="1"/>
  <c r="Q44" i="1"/>
  <c r="Q40" i="1"/>
  <c r="S44" i="1"/>
  <c r="S40" i="1"/>
  <c r="T44" i="1"/>
  <c r="T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7" i="1" s="1"/>
  <c r="P60" i="1"/>
  <c r="P61" i="1"/>
  <c r="P62" i="1"/>
  <c r="P63" i="1"/>
  <c r="P43" i="1"/>
  <c r="P39" i="1"/>
  <c r="Q43" i="1"/>
  <c r="Q39" i="1"/>
  <c r="S43" i="1"/>
  <c r="S39" i="1"/>
  <c r="T43" i="1"/>
  <c r="T39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67" i="1" s="1"/>
  <c r="Q60" i="1"/>
  <c r="Q61" i="1"/>
  <c r="Q62" i="1"/>
  <c r="Q63" i="1"/>
  <c r="P42" i="1"/>
  <c r="P38" i="1"/>
  <c r="Q42" i="1"/>
  <c r="Q38" i="1"/>
  <c r="S42" i="1"/>
  <c r="S38" i="1"/>
  <c r="T42" i="1"/>
  <c r="T3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D24" i="1"/>
  <c r="C24" i="1"/>
  <c r="D20" i="1"/>
  <c r="D21" i="1"/>
  <c r="C23" i="1"/>
  <c r="E20" i="1"/>
  <c r="E21" i="1"/>
  <c r="F22" i="1"/>
  <c r="G23" i="1"/>
  <c r="C22" i="1"/>
  <c r="D23" i="1"/>
  <c r="E24" i="1"/>
  <c r="F20" i="1"/>
  <c r="F21" i="1"/>
  <c r="G22" i="1"/>
  <c r="C21" i="1"/>
  <c r="D22" i="1"/>
  <c r="E23" i="1"/>
  <c r="F24" i="1"/>
  <c r="G20" i="1"/>
  <c r="G21" i="1"/>
  <c r="E22" i="1"/>
  <c r="F23" i="1"/>
  <c r="G24" i="1"/>
  <c r="R67" i="1" l="1"/>
  <c r="O66" i="1"/>
  <c r="R66" i="1"/>
  <c r="S66" i="1"/>
  <c r="C27" i="1"/>
  <c r="P66" i="1"/>
  <c r="E27" i="1"/>
  <c r="D27" i="1"/>
  <c r="E26" i="1"/>
  <c r="F27" i="1"/>
  <c r="C26" i="1"/>
  <c r="G27" i="1"/>
  <c r="F26" i="1"/>
  <c r="D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<sst xmlns="http://schemas.openxmlformats.org/spreadsheetml/2006/main" count="5598" uniqueCount="83">
  <si>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</si>
  <si>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</si>
  <si>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</si>
  <si>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</si>
  <si>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</si>
  <si>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</si>
  <si>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</si>
  <si>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</si>
  <si>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</si>
  <si>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</si>
  <si>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</si>
  <si>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</si>
  <si>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</si>
  <si>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</si>
  <si>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</si>
  <si>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</si>
  <si>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</si>
  <si>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</si>
  <si>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</si>
  <si>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</si>
  <si>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</si>
  <si>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</si>
  <si>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</si>
  <si>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</si>
  <si>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</si>
  <si>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</si>
  <si>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</si>
  <si>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</si>
  <si>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</si>
  <si>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</si>
  <si>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</si>
  <si>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</si>
  <si>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</si>
  <si>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</si>
  <si>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</si>
  <si>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</si>
  <si>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</si>
  <si>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</si>
  <si>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</si>
  <si>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</si>
  <si>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</si>
  <si>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</si>
  <si>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</si>
  <si>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</si>
  <si>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</si>
  <si>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</si>
  <si>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</si>
  <si>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</si>
  <si>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</si>
  <si>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</si>
  <si>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</si>
  <si>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</si>
  <si>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</si>
  <si>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</si>
  <si>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</si>
  <si>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</si>
  <si>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</si>
  <si>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</si>
  <si>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</si>
  <si>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</si>
  <si>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</si>
  <si>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</si>
  <si>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</si>
  <si>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</si>
  <si>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</si>
  <si>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</si>
  <si>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</si>
  <si>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</si>
  <si>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</si>
  <si>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</si>
  <si>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</si>
  <si>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</si>
  <si>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</si>
  <si>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</si>
  <si>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</si>
  <si>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</si>
  <si>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</si>
  <si>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</si>
  <si>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</si>
  <si>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</si>
  <si>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</si>
  <si>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</si>
  <si>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4,104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</si>
</sst>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0" fontId="0" fillId="2" borderId="21" xfId="0" applyFont="1" applyFill="1" applyBorder="1"/>
    <xf numFmtId="0" fontId="0" fillId="0" borderId="22" xfId="0" applyFont="1" applyBorder="1"/>
    <xf numFmtId="0" fontId="0" fillId="2" borderId="22" xfId="0" applyFont="1" applyFill="1" applyBorder="1"/>
    <xf numFmtId="0" fontId="1" fillId="0" borderId="0" xfId="0" applyFont="1" applyBorder="1"/>
    <xf numFmtId="0" fontId="1" fillId="0" borderId="23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0D0D0D"/>
      <color rgb="FFFFFA37"/>
      <color rgb="FFE7E200"/>
      <color rgb="FF21B050"/>
      <color rgb="FF2275B2"/>
      <color rgb="FF222626"/>
      <color rgb="FFFF6565"/>
      <color rgb="FF218D2E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0.53322968702212259</c:v>
                </c:pt>
                <c:pt idx="1">
                  <c:v>0.40420277296360485</c:v>
                </c:pt>
                <c:pt idx="2">
                  <c:v>6.2567540014272602E-2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</c:dPt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119801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9-43C3-B7C3-B114A91B00A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CENTRO-OESTE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10838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9-43C3-B7C3-B114A91B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0.53322968702212259</c:v>
                </c:pt>
                <c:pt idx="1">
                  <c:v>0.40420277296360485</c:v>
                </c:pt>
                <c:pt idx="2">
                  <c:v>6.2567540014272602E-2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SC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Planilha1!$P$36:$T$36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Planilha1!$O$66:$S$66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46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Planilha1!$O$67:$S$67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1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3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1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24" val="19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2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12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392360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209218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158593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24549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  <xdr:twoCellAnchor>
    <xdr:from>
      <xdr:col>26</xdr:col>
      <xdr:colOff>447675</xdr:colOff>
      <xdr:row>36</xdr:row>
      <xdr:rowOff>114300</xdr:rowOff>
    </xdr:from>
    <xdr:to>
      <xdr:col>28</xdr:col>
      <xdr:colOff>314325</xdr:colOff>
      <xdr:row>39</xdr:row>
      <xdr:rowOff>47625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6297275" y="6972300"/>
          <a:ext cx="10858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Atualizado dia 23/05/2020</a:t>
          </a:r>
        </a:p>
        <a:p>
          <a:endParaRPr lang="pt-BR" sz="1100"/>
        </a:p>
      </xdr:txBody>
    </xdr:sp>
    <xdr:clientData/>
  </xdr:twoCellAnchor>
  <xdr:twoCellAnchor>
    <xdr:from>
      <xdr:col>29</xdr:col>
      <xdr:colOff>19050</xdr:colOff>
      <xdr:row>27</xdr:row>
      <xdr:rowOff>9525</xdr:rowOff>
    </xdr:from>
    <xdr:to>
      <xdr:col>30</xdr:col>
      <xdr:colOff>0</xdr:colOff>
      <xdr:row>31</xdr:row>
      <xdr:rowOff>161925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B5974A9B-3023-48FA-AD7A-E1A7ED5AAFC6}"/>
            </a:ext>
          </a:extLst>
        </xdr:cNvPr>
        <xdr:cNvCxnSpPr/>
      </xdr:nvCxnSpPr>
      <xdr:spPr>
        <a:xfrm>
          <a:off x="17697450" y="5153025"/>
          <a:ext cx="53340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19</xdr:row>
      <xdr:rowOff>28574</xdr:rowOff>
    </xdr:from>
    <xdr:to>
      <xdr:col>26</xdr:col>
      <xdr:colOff>352425</xdr:colOff>
      <xdr:row>22</xdr:row>
      <xdr:rowOff>95249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F8898B2-8FD4-4ED9-A38A-97C41B167415}"/>
            </a:ext>
          </a:extLst>
        </xdr:cNvPr>
        <xdr:cNvSpPr txBox="1"/>
      </xdr:nvSpPr>
      <xdr:spPr>
        <a:xfrm>
          <a:off x="15325725" y="3648074"/>
          <a:ext cx="876300" cy="6381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comparar por Estados</a:t>
          </a:r>
        </a:p>
        <a:p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392360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209218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158593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24549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26</xdr:col>
      <xdr:colOff>447675</xdr:colOff>
      <xdr:row>36</xdr:row>
      <xdr:rowOff>114300</xdr:rowOff>
    </xdr:from>
    <xdr:to>
      <xdr:col>28</xdr:col>
      <xdr:colOff>314325</xdr:colOff>
      <xdr:row>39</xdr:row>
      <xdr:rowOff>47625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CB6AFB62-EF78-4A4C-9DA2-4F8A5BC51E50}"/>
            </a:ext>
          </a:extLst>
        </xdr:cNvPr>
        <xdr:cNvSpPr txBox="1"/>
      </xdr:nvSpPr>
      <xdr:spPr>
        <a:xfrm>
          <a:off x="16297275" y="6972300"/>
          <a:ext cx="10858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Atualizado dia 23/05/2020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28577</xdr:rowOff>
    </xdr:from>
    <xdr:to>
      <xdr:col>26</xdr:col>
      <xdr:colOff>333375</xdr:colOff>
      <xdr:row>22</xdr:row>
      <xdr:rowOff>85725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1352219A-3BB7-4829-AC08-1035E8008815}"/>
            </a:ext>
          </a:extLst>
        </xdr:cNvPr>
        <xdr:cNvSpPr txBox="1"/>
      </xdr:nvSpPr>
      <xdr:spPr>
        <a:xfrm>
          <a:off x="15325725" y="3648077"/>
          <a:ext cx="857250" cy="6286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voltar para</a:t>
          </a:r>
        </a:p>
        <a:p>
          <a:r>
            <a:rPr lang="pt-BR" sz="1100" baseline="0"/>
            <a:t>Regiões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25" totalsRowDxfId="24"/>
    <tableColumn id="2" xr3:uid="{07BBA815-2674-46F2-836B-8BC4FADA9D08}" uniqueName="2" name="estado" queryTableFieldId="2" dataDxfId="23" totalsRowDxfId="22"/>
    <tableColumn id="3" xr3:uid="{B3F9975D-4F0E-4B75-97C6-E35C1C2275A3}" uniqueName="3" name="data" queryTableFieldId="3" dataDxfId="21" totalsRowDxfId="20"/>
    <tableColumn id="4" xr3:uid="{4213AA4C-A84E-4BAF-B298-AC34333DF5AD}" uniqueName="4" name="casosNovos" queryTableFieldId="4" dataDxfId="19" totalsRowDxfId="18"/>
    <tableColumn id="5" xr3:uid="{7D5BD382-4F4B-45E2-A090-CC9B87B2746B}" uniqueName="5" name="casosAcumulados" totalsRowFunction="sum" queryTableFieldId="5" dataDxfId="17" totalsRowDxfId="16"/>
    <tableColumn id="6" xr3:uid="{CD856045-870D-4B95-8465-2E8F4B522B2B}" uniqueName="6" name="obitosNovos" queryTableFieldId="6" dataDxfId="15" totalsRowDxfId="14"/>
    <tableColumn id="7" xr3:uid="{FEF955CB-82C8-4E7E-AD4D-49A44308ABC8}" uniqueName="7" name="obitosAcumulados" queryTableFieldId="7" dataDxfId="13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G9" totalsRowShown="0" headerRowDxfId="11" dataDxfId="10" tableBorderDxfId="9">
  <tableColumns count="6">
    <tableColumn id="1" xr3:uid="{8493081B-6FF3-4130-9924-113939930281}" name="Casos Acumulados" dataDxfId="8"/>
    <tableColumn id="2" xr3:uid="{CBFACD76-8D5A-4A4F-907F-BEF5A6EFE34F}" name="JAN" dataDxfId="7">
      <calculatedColumnFormula>SUMIFS(CasosAcu,Região,$B5,Data,"=31/1/2020")</calculatedColumnFormula>
    </tableColumn>
    <tableColumn id="3" xr3:uid="{537CFCA4-76A7-4495-B288-1384B0ABB39E}" name="FEV" dataDxfId="6">
      <calculatedColumnFormula>SUMIFS(CasosAcu,Região,$B5,Data,"=29/02/2020")</calculatedColumnFormula>
    </tableColumn>
    <tableColumn id="4" xr3:uid="{20727708-9B68-42D8-BDBB-66AE6E22B448}" name="MAR" dataDxfId="5">
      <calculatedColumnFormula>SUMIFS(CasosAcu,Região,$B5,Data,"=31/3/2020")</calculatedColumnFormula>
    </tableColumn>
    <tableColumn id="5" xr3:uid="{290C129A-79D5-46AF-A24A-10A8A61867A0}" name="ABR" dataDxfId="4">
      <calculatedColumnFormula>SUMIFS(CasosAcu,Região,$B5,Data,"=30/4/2020")</calculatedColumnFormula>
    </tableColumn>
    <tableColumn id="6" xr3:uid="{5A37B593-D584-4A25-800A-0C18EC61621D}" name="MAI" data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G69" totalsRowShown="0">
  <autoFilter ref="B42:G69" xr:uid="{38101A7B-2FA9-4503-9813-E810441EE177}"/>
  <sortState xmlns:xlrd2="http://schemas.microsoft.com/office/spreadsheetml/2017/richdata2" ref="B43:G69">
    <sortCondition ref="B42:B69"/>
  </sortState>
  <tableColumns count="6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G99" totalsRowShown="0">
  <tableColumns count="6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8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8" t="s">
        <v>78</v>
      </c>
      <c r="K1748" s="48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8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9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9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9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9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9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9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T99"/>
  <sheetViews>
    <sheetView topLeftCell="A2" workbookViewId="0">
      <selection activeCell="A26" sqref="A26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1" t="s">
        <v>49</v>
      </c>
      <c r="C1" s="51"/>
      <c r="D1" s="51"/>
      <c r="E1" s="51"/>
      <c r="F1" s="51"/>
      <c r="G1" s="51"/>
      <c r="O1" s="52" t="s">
        <v>69</v>
      </c>
      <c r="P1" s="52"/>
      <c r="Q1" s="52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4" t="s">
        <v>54</v>
      </c>
      <c r="C4" s="35" t="s">
        <v>39</v>
      </c>
      <c r="D4" s="35" t="s">
        <v>40</v>
      </c>
      <c r="E4" s="35" t="s">
        <v>41</v>
      </c>
      <c r="F4" s="35" t="s">
        <v>42</v>
      </c>
      <c r="G4" s="35" t="s">
        <v>43</v>
      </c>
      <c r="O4" s="11"/>
      <c r="P4" s="37"/>
      <c r="Q4" s="13"/>
    </row>
    <row r="5" spans="2:17" x14ac:dyDescent="0.25">
      <c r="B5" s="31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119801</v>
      </c>
      <c r="O5" s="43" t="s">
        <v>9</v>
      </c>
      <c r="P5" s="44" t="s">
        <v>9</v>
      </c>
      <c r="Q5" s="47" t="s">
        <v>54</v>
      </c>
    </row>
    <row r="6" spans="2:17" x14ac:dyDescent="0.25">
      <c r="B6" s="32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69370</v>
      </c>
      <c r="O6" s="38" t="s">
        <v>22</v>
      </c>
      <c r="P6" s="27" t="s">
        <v>22</v>
      </c>
      <c r="Q6" s="39" t="s">
        <v>55</v>
      </c>
    </row>
    <row r="7" spans="2:17" x14ac:dyDescent="0.25">
      <c r="B7" s="33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10838</v>
      </c>
      <c r="O7" s="38" t="s">
        <v>10</v>
      </c>
      <c r="P7" s="27" t="s">
        <v>10</v>
      </c>
      <c r="Q7" s="39"/>
    </row>
    <row r="8" spans="2:17" x14ac:dyDescent="0.25">
      <c r="B8" s="32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131347</v>
      </c>
      <c r="O8" s="38" t="s">
        <v>13</v>
      </c>
      <c r="P8" s="27" t="s">
        <v>13</v>
      </c>
      <c r="Q8" s="39"/>
    </row>
    <row r="9" spans="2:17" x14ac:dyDescent="0.25">
      <c r="B9" s="33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16042</v>
      </c>
      <c r="O9" s="38" t="s">
        <v>24</v>
      </c>
      <c r="P9" s="27" t="s">
        <v>24</v>
      </c>
      <c r="Q9" s="39"/>
    </row>
    <row r="10" spans="2:17" ht="15.75" thickBot="1" x14ac:dyDescent="0.3">
      <c r="O10" s="38" t="s">
        <v>18</v>
      </c>
      <c r="P10" s="27" t="s">
        <v>18</v>
      </c>
      <c r="Q10" s="39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O11" s="38" t="s">
        <v>38</v>
      </c>
      <c r="P11" s="27" t="s">
        <v>38</v>
      </c>
      <c r="Q11" s="39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6515</v>
      </c>
      <c r="J12" s="50"/>
      <c r="O12" s="38" t="s">
        <v>27</v>
      </c>
      <c r="P12" s="27" t="s">
        <v>27</v>
      </c>
      <c r="Q12" s="39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4241</v>
      </c>
      <c r="O13" s="38" t="s">
        <v>37</v>
      </c>
      <c r="P13" s="27" t="s">
        <v>37</v>
      </c>
      <c r="Q13" s="39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244</v>
      </c>
      <c r="O14" s="38" t="s">
        <v>16</v>
      </c>
      <c r="P14" s="27" t="s">
        <v>16</v>
      </c>
      <c r="Q14" s="39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10584</v>
      </c>
      <c r="O15" s="38" t="s">
        <v>26</v>
      </c>
      <c r="P15" s="27" t="s">
        <v>26</v>
      </c>
      <c r="Q15" s="39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429</v>
      </c>
      <c r="O16" s="38" t="s">
        <v>35</v>
      </c>
      <c r="P16" s="27" t="s">
        <v>35</v>
      </c>
      <c r="Q16" s="39"/>
    </row>
    <row r="17" spans="1:17" ht="15.75" thickBot="1" x14ac:dyDescent="0.3">
      <c r="O17" s="38" t="s">
        <v>36</v>
      </c>
      <c r="P17" s="27" t="s">
        <v>36</v>
      </c>
      <c r="Q17" s="39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O18" s="38" t="s">
        <v>12</v>
      </c>
      <c r="P18" s="27" t="s">
        <v>12</v>
      </c>
      <c r="Q18" s="39"/>
    </row>
    <row r="19" spans="1:17" x14ac:dyDescent="0.25">
      <c r="A19" s="26">
        <f>MATCH(B19,B4:B16,0)</f>
        <v>1</v>
      </c>
      <c r="B19" s="26" t="str">
        <f>D37</f>
        <v>Casos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O19" s="38" t="s">
        <v>20</v>
      </c>
      <c r="P19" s="27" t="s">
        <v>20</v>
      </c>
      <c r="Q19" s="39"/>
    </row>
    <row r="20" spans="1:17" x14ac:dyDescent="0.25">
      <c r="A20" s="26" t="s">
        <v>44</v>
      </c>
      <c r="B20" s="26">
        <f>A19+1</f>
        <v>2</v>
      </c>
      <c r="C20" s="27">
        <f>INDEX($C$4:$G$16,$B20,C$18)</f>
        <v>0</v>
      </c>
      <c r="D20" s="27">
        <f t="shared" ref="D20:G20" si="0">INDEX($C$4:$G$16,$B20,D$18)</f>
        <v>0</v>
      </c>
      <c r="E20" s="27">
        <f t="shared" si="0"/>
        <v>875</v>
      </c>
      <c r="F20" s="27">
        <f t="shared" si="0"/>
        <v>24518</v>
      </c>
      <c r="G20" s="27">
        <f t="shared" si="0"/>
        <v>119801</v>
      </c>
      <c r="O20" s="38" t="s">
        <v>21</v>
      </c>
      <c r="P20" s="27" t="s">
        <v>21</v>
      </c>
      <c r="Q20" s="39"/>
    </row>
    <row r="21" spans="1:17" x14ac:dyDescent="0.25">
      <c r="A21" s="26" t="s">
        <v>45</v>
      </c>
      <c r="B21" s="26">
        <f>A19 + 2</f>
        <v>3</v>
      </c>
      <c r="C21" s="27">
        <f t="shared" ref="C21:G24" si="1">INDEX($C$4:$G$16,$B21,C$18)</f>
        <v>0</v>
      </c>
      <c r="D21" s="27">
        <f t="shared" si="1"/>
        <v>0</v>
      </c>
      <c r="E21" s="27">
        <f t="shared" si="1"/>
        <v>294</v>
      </c>
      <c r="F21" s="27">
        <f t="shared" si="1"/>
        <v>10772</v>
      </c>
      <c r="G21" s="27">
        <f t="shared" si="1"/>
        <v>69370</v>
      </c>
      <c r="O21" s="38" t="s">
        <v>17</v>
      </c>
      <c r="P21" s="27" t="s">
        <v>17</v>
      </c>
      <c r="Q21" s="39"/>
    </row>
    <row r="22" spans="1:17" x14ac:dyDescent="0.25">
      <c r="A22" s="26" t="s">
        <v>48</v>
      </c>
      <c r="B22" s="26">
        <f>A19+3</f>
        <v>4</v>
      </c>
      <c r="C22" s="27">
        <f t="shared" si="1"/>
        <v>0</v>
      </c>
      <c r="D22" s="27">
        <f t="shared" si="1"/>
        <v>0</v>
      </c>
      <c r="E22" s="27">
        <f t="shared" si="1"/>
        <v>470</v>
      </c>
      <c r="F22" s="27">
        <f t="shared" si="1"/>
        <v>2689</v>
      </c>
      <c r="G22" s="27">
        <f t="shared" si="1"/>
        <v>10838</v>
      </c>
      <c r="O22" s="38" t="s">
        <v>31</v>
      </c>
      <c r="P22" s="27" t="s">
        <v>31</v>
      </c>
      <c r="Q22" s="39"/>
    </row>
    <row r="23" spans="1:17" x14ac:dyDescent="0.25">
      <c r="A23" s="26" t="s">
        <v>46</v>
      </c>
      <c r="B23" s="26">
        <f>A19+4</f>
        <v>5</v>
      </c>
      <c r="C23" s="27">
        <f t="shared" si="1"/>
        <v>0</v>
      </c>
      <c r="D23" s="27">
        <f t="shared" si="1"/>
        <v>2</v>
      </c>
      <c r="E23" s="27">
        <f t="shared" si="1"/>
        <v>3406</v>
      </c>
      <c r="F23" s="27">
        <f t="shared" si="1"/>
        <v>42443</v>
      </c>
      <c r="G23" s="27">
        <f t="shared" si="1"/>
        <v>131347</v>
      </c>
      <c r="O23" s="38" t="s">
        <v>28</v>
      </c>
      <c r="P23" s="27" t="s">
        <v>28</v>
      </c>
      <c r="Q23" s="39"/>
    </row>
    <row r="24" spans="1:17" ht="15.75" thickBot="1" x14ac:dyDescent="0.3">
      <c r="A24" s="28" t="s">
        <v>47</v>
      </c>
      <c r="B24" s="28">
        <f>A19+5</f>
        <v>6</v>
      </c>
      <c r="C24" s="29">
        <f t="shared" si="1"/>
        <v>0</v>
      </c>
      <c r="D24" s="29">
        <f t="shared" si="1"/>
        <v>0</v>
      </c>
      <c r="E24" s="29">
        <f t="shared" si="1"/>
        <v>672</v>
      </c>
      <c r="F24" s="29">
        <f t="shared" si="1"/>
        <v>4958</v>
      </c>
      <c r="G24" s="29">
        <f t="shared" si="1"/>
        <v>16042</v>
      </c>
      <c r="O24" s="38" t="s">
        <v>19</v>
      </c>
      <c r="P24" s="27" t="s">
        <v>19</v>
      </c>
      <c r="Q24" s="39"/>
    </row>
    <row r="25" spans="1:17" x14ac:dyDescent="0.25">
      <c r="O25" s="38" t="s">
        <v>8</v>
      </c>
      <c r="P25" s="27" t="s">
        <v>8</v>
      </c>
      <c r="Q25" s="39"/>
    </row>
    <row r="26" spans="1:17" x14ac:dyDescent="0.25">
      <c r="A26" t="str">
        <f>B37</f>
        <v>CENTRO-OESTE</v>
      </c>
      <c r="B26">
        <f>B36</f>
        <v>3</v>
      </c>
      <c r="C26">
        <f>INDEX($C$20:$G$24,$B26,C$18)</f>
        <v>0</v>
      </c>
      <c r="D26">
        <f t="shared" ref="D26:G27" si="2">INDEX($C$20:$G$24,$B26,D$18)</f>
        <v>0</v>
      </c>
      <c r="E26">
        <f t="shared" si="2"/>
        <v>470</v>
      </c>
      <c r="F26">
        <f t="shared" si="2"/>
        <v>2689</v>
      </c>
      <c r="G26">
        <f t="shared" si="2"/>
        <v>10838</v>
      </c>
      <c r="O26" s="38" t="s">
        <v>11</v>
      </c>
      <c r="P26" s="27" t="s">
        <v>11</v>
      </c>
      <c r="Q26" s="39"/>
    </row>
    <row r="27" spans="1:17" x14ac:dyDescent="0.25">
      <c r="A27" t="str">
        <f>C37</f>
        <v>NORDESTE</v>
      </c>
      <c r="B27">
        <f>C36</f>
        <v>1</v>
      </c>
      <c r="C27">
        <f>INDEX($C$20:$G$24,$B27,C$18)</f>
        <v>0</v>
      </c>
      <c r="D27">
        <f t="shared" si="2"/>
        <v>0</v>
      </c>
      <c r="E27">
        <f t="shared" si="2"/>
        <v>875</v>
      </c>
      <c r="F27">
        <f t="shared" si="2"/>
        <v>24518</v>
      </c>
      <c r="G27">
        <f t="shared" si="2"/>
        <v>119801</v>
      </c>
      <c r="O27" s="38" t="s">
        <v>33</v>
      </c>
      <c r="P27" s="27" t="s">
        <v>33</v>
      </c>
      <c r="Q27" s="39"/>
    </row>
    <row r="28" spans="1:17" x14ac:dyDescent="0.25">
      <c r="O28" s="38" t="s">
        <v>32</v>
      </c>
      <c r="P28" s="27" t="s">
        <v>32</v>
      </c>
      <c r="Q28" s="39"/>
    </row>
    <row r="29" spans="1:17" x14ac:dyDescent="0.25">
      <c r="B29" s="8" t="s">
        <v>51</v>
      </c>
      <c r="C29" s="9" t="s">
        <v>52</v>
      </c>
      <c r="D29" s="10" t="s">
        <v>53</v>
      </c>
      <c r="O29" s="38" t="s">
        <v>23</v>
      </c>
      <c r="P29" s="27" t="s">
        <v>23</v>
      </c>
      <c r="Q29" s="39"/>
    </row>
    <row r="30" spans="1:17" x14ac:dyDescent="0.25">
      <c r="B30" s="11"/>
      <c r="C30" s="12"/>
      <c r="D30" s="13"/>
      <c r="O30" s="38" t="s">
        <v>29</v>
      </c>
      <c r="P30" s="27" t="s">
        <v>29</v>
      </c>
      <c r="Q30" s="39"/>
    </row>
    <row r="31" spans="1:17" x14ac:dyDescent="0.25">
      <c r="B31" s="11" t="s">
        <v>44</v>
      </c>
      <c r="C31" s="11" t="s">
        <v>44</v>
      </c>
      <c r="D31" s="13" t="s">
        <v>54</v>
      </c>
      <c r="O31" s="38" t="s">
        <v>14</v>
      </c>
      <c r="P31" s="27" t="s">
        <v>14</v>
      </c>
      <c r="Q31" s="39"/>
    </row>
    <row r="32" spans="1:17" x14ac:dyDescent="0.25">
      <c r="B32" s="11" t="s">
        <v>45</v>
      </c>
      <c r="C32" s="11" t="s">
        <v>45</v>
      </c>
      <c r="D32" s="13" t="s">
        <v>55</v>
      </c>
      <c r="O32" s="38">
        <v>24</v>
      </c>
      <c r="P32" s="27">
        <v>12</v>
      </c>
      <c r="Q32" s="39">
        <v>2</v>
      </c>
    </row>
    <row r="33" spans="2:20" x14ac:dyDescent="0.25">
      <c r="B33" s="11" t="s">
        <v>48</v>
      </c>
      <c r="C33" s="11" t="s">
        <v>48</v>
      </c>
      <c r="D33" s="13"/>
      <c r="O33" s="40" t="str">
        <f>INDEX(O5:O31,O32)</f>
        <v>SC</v>
      </c>
      <c r="P33" s="41" t="str">
        <f t="shared" ref="P33" si="3">INDEX(P5:P31,P32)</f>
        <v>MS</v>
      </c>
      <c r="Q33" s="42" t="str">
        <f>INDEX(Q5:Q6,Q32)</f>
        <v>Óbitos Acumulados</v>
      </c>
    </row>
    <row r="34" spans="2:20" x14ac:dyDescent="0.25">
      <c r="B34" s="11" t="s">
        <v>46</v>
      </c>
      <c r="C34" s="11" t="s">
        <v>46</v>
      </c>
      <c r="D34" s="13"/>
    </row>
    <row r="35" spans="2:20" x14ac:dyDescent="0.25">
      <c r="B35" s="11" t="s">
        <v>47</v>
      </c>
      <c r="C35" s="11" t="s">
        <v>47</v>
      </c>
      <c r="D35" s="13"/>
      <c r="N35" s="43"/>
      <c r="O35" s="44"/>
      <c r="P35" s="44">
        <v>1</v>
      </c>
      <c r="Q35" s="44">
        <v>2</v>
      </c>
      <c r="R35" s="44">
        <v>3</v>
      </c>
      <c r="S35" s="44">
        <v>4</v>
      </c>
      <c r="T35" s="47">
        <v>5</v>
      </c>
    </row>
    <row r="36" spans="2:20" x14ac:dyDescent="0.25">
      <c r="B36" s="11">
        <v>3</v>
      </c>
      <c r="C36" s="12">
        <v>1</v>
      </c>
      <c r="D36" s="13">
        <v>1</v>
      </c>
      <c r="N36" s="45">
        <f>MATCH(O36,B42:B99,0)</f>
        <v>31</v>
      </c>
      <c r="O36" s="46" t="str">
        <f>Q33</f>
        <v>Óbitos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9" t="s">
        <v>43</v>
      </c>
    </row>
    <row r="37" spans="2:20" x14ac:dyDescent="0.25">
      <c r="B37" s="14" t="str">
        <f>INDEX(B31:B35,B36)</f>
        <v>CENTRO-OESTE</v>
      </c>
      <c r="C37" s="15" t="str">
        <f>INDEX(C31:C35,C36)</f>
        <v>NORDESTE</v>
      </c>
      <c r="D37" s="16" t="str">
        <f>INDEX(D31:D32,D36)</f>
        <v>Casos Acumulados</v>
      </c>
      <c r="N37" s="38" t="s">
        <v>9</v>
      </c>
      <c r="O37" s="27">
        <f>$N$36+ROW(A1)</f>
        <v>32</v>
      </c>
      <c r="P37" s="27">
        <f>INDEX($B$42:$G$99,$O37,P$35+1)</f>
        <v>0</v>
      </c>
      <c r="Q37" s="27">
        <f t="shared" ref="Q37:T52" si="4">INDEX($B$42:$G$99,$O37,Q$35+1)</f>
        <v>0</v>
      </c>
      <c r="R37" s="27">
        <f t="shared" si="4"/>
        <v>0</v>
      </c>
      <c r="S37" s="27">
        <f t="shared" si="4"/>
        <v>19</v>
      </c>
      <c r="T37" s="39">
        <f t="shared" si="4"/>
        <v>87</v>
      </c>
    </row>
    <row r="38" spans="2:20" x14ac:dyDescent="0.25">
      <c r="N38" s="38" t="s">
        <v>22</v>
      </c>
      <c r="O38" s="27">
        <f t="shared" ref="O38:O63" si="5">$N$36+ROW(A2)</f>
        <v>33</v>
      </c>
      <c r="P38" s="27">
        <f t="shared" ref="P38:T63" si="6">INDEX($B$42:$G$99,$O38,P$35+1)</f>
        <v>0</v>
      </c>
      <c r="Q38" s="27">
        <f t="shared" si="4"/>
        <v>0</v>
      </c>
      <c r="R38" s="27">
        <f t="shared" si="4"/>
        <v>1</v>
      </c>
      <c r="S38" s="27">
        <f t="shared" si="4"/>
        <v>47</v>
      </c>
      <c r="T38" s="39">
        <f t="shared" si="4"/>
        <v>301</v>
      </c>
    </row>
    <row r="39" spans="2:20" x14ac:dyDescent="0.25">
      <c r="N39" s="38" t="s">
        <v>10</v>
      </c>
      <c r="O39" s="27">
        <f t="shared" si="5"/>
        <v>34</v>
      </c>
      <c r="P39" s="27">
        <f t="shared" si="6"/>
        <v>0</v>
      </c>
      <c r="Q39" s="27">
        <f t="shared" si="4"/>
        <v>0</v>
      </c>
      <c r="R39" s="27">
        <f t="shared" si="4"/>
        <v>3</v>
      </c>
      <c r="S39" s="27">
        <f t="shared" si="4"/>
        <v>425</v>
      </c>
      <c r="T39" s="39">
        <f t="shared" si="4"/>
        <v>1744</v>
      </c>
    </row>
    <row r="40" spans="2:20" x14ac:dyDescent="0.25">
      <c r="B40" s="51" t="s">
        <v>50</v>
      </c>
      <c r="C40" s="51"/>
      <c r="D40" s="51"/>
      <c r="E40" s="51"/>
      <c r="F40" s="51"/>
      <c r="G40" s="51"/>
      <c r="N40" s="38" t="s">
        <v>13</v>
      </c>
      <c r="O40" s="27">
        <f t="shared" si="5"/>
        <v>35</v>
      </c>
      <c r="P40" s="27">
        <f t="shared" si="6"/>
        <v>0</v>
      </c>
      <c r="Q40" s="27">
        <f t="shared" si="4"/>
        <v>0</v>
      </c>
      <c r="R40" s="27">
        <f t="shared" si="4"/>
        <v>0</v>
      </c>
      <c r="S40" s="27">
        <f t="shared" si="4"/>
        <v>34</v>
      </c>
      <c r="T40" s="39">
        <f t="shared" si="4"/>
        <v>162</v>
      </c>
    </row>
    <row r="41" spans="2:20" x14ac:dyDescent="0.25">
      <c r="N41" s="38" t="s">
        <v>24</v>
      </c>
      <c r="O41" s="27">
        <f t="shared" si="5"/>
        <v>36</v>
      </c>
      <c r="P41" s="27">
        <f t="shared" si="6"/>
        <v>0</v>
      </c>
      <c r="Q41" s="27">
        <f t="shared" si="4"/>
        <v>0</v>
      </c>
      <c r="R41" s="27">
        <f t="shared" si="4"/>
        <v>2</v>
      </c>
      <c r="S41" s="27">
        <f t="shared" si="4"/>
        <v>104</v>
      </c>
      <c r="T41" s="39">
        <f t="shared" si="4"/>
        <v>413</v>
      </c>
    </row>
    <row r="42" spans="2:20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N42" s="38" t="s">
        <v>18</v>
      </c>
      <c r="O42" s="27">
        <f t="shared" si="5"/>
        <v>37</v>
      </c>
      <c r="P42" s="27">
        <f t="shared" si="6"/>
        <v>0</v>
      </c>
      <c r="Q42" s="27">
        <f t="shared" si="4"/>
        <v>0</v>
      </c>
      <c r="R42" s="27">
        <f t="shared" si="4"/>
        <v>7</v>
      </c>
      <c r="S42" s="27">
        <f t="shared" si="4"/>
        <v>482</v>
      </c>
      <c r="T42" s="39">
        <f t="shared" si="4"/>
        <v>2308</v>
      </c>
    </row>
    <row r="43" spans="2:20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3867</v>
      </c>
      <c r="N43" s="38" t="s">
        <v>38</v>
      </c>
      <c r="O43" s="27">
        <f t="shared" si="5"/>
        <v>38</v>
      </c>
      <c r="P43" s="27">
        <f t="shared" si="6"/>
        <v>0</v>
      </c>
      <c r="Q43" s="27">
        <f t="shared" si="4"/>
        <v>0</v>
      </c>
      <c r="R43" s="27">
        <f t="shared" si="4"/>
        <v>3</v>
      </c>
      <c r="S43" s="27">
        <f t="shared" si="4"/>
        <v>30</v>
      </c>
      <c r="T43" s="39">
        <f t="shared" si="4"/>
        <v>95</v>
      </c>
    </row>
    <row r="44" spans="2:20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5630</v>
      </c>
      <c r="N44" s="38" t="s">
        <v>27</v>
      </c>
      <c r="O44" s="27">
        <f t="shared" si="5"/>
        <v>39</v>
      </c>
      <c r="P44" s="27">
        <f t="shared" si="6"/>
        <v>0</v>
      </c>
      <c r="Q44" s="27">
        <f t="shared" si="4"/>
        <v>0</v>
      </c>
      <c r="R44" s="27">
        <f t="shared" si="4"/>
        <v>0</v>
      </c>
      <c r="S44" s="27">
        <f t="shared" si="4"/>
        <v>83</v>
      </c>
      <c r="T44" s="39">
        <f t="shared" si="4"/>
        <v>417</v>
      </c>
    </row>
    <row r="45" spans="2:20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28802</v>
      </c>
      <c r="N45" s="38" t="s">
        <v>37</v>
      </c>
      <c r="O45" s="27">
        <f t="shared" si="5"/>
        <v>40</v>
      </c>
      <c r="P45" s="27">
        <f t="shared" si="6"/>
        <v>0</v>
      </c>
      <c r="Q45" s="27">
        <f t="shared" si="4"/>
        <v>0</v>
      </c>
      <c r="R45" s="27">
        <f t="shared" si="4"/>
        <v>1</v>
      </c>
      <c r="S45" s="27">
        <f t="shared" si="4"/>
        <v>29</v>
      </c>
      <c r="T45" s="39">
        <f t="shared" si="4"/>
        <v>95</v>
      </c>
    </row>
    <row r="46" spans="2:20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6091</v>
      </c>
      <c r="N46" s="38" t="s">
        <v>16</v>
      </c>
      <c r="O46" s="27">
        <f t="shared" si="5"/>
        <v>41</v>
      </c>
      <c r="P46" s="27">
        <f t="shared" si="6"/>
        <v>0</v>
      </c>
      <c r="Q46" s="27">
        <f t="shared" si="4"/>
        <v>0</v>
      </c>
      <c r="R46" s="27">
        <f t="shared" si="4"/>
        <v>1</v>
      </c>
      <c r="S46" s="27">
        <f t="shared" si="4"/>
        <v>184</v>
      </c>
      <c r="T46" s="39">
        <f t="shared" si="4"/>
        <v>722</v>
      </c>
    </row>
    <row r="47" spans="2:20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13000</v>
      </c>
      <c r="N47" s="38" t="s">
        <v>26</v>
      </c>
      <c r="O47" s="27">
        <f t="shared" si="5"/>
        <v>42</v>
      </c>
      <c r="P47" s="27">
        <f t="shared" si="6"/>
        <v>0</v>
      </c>
      <c r="Q47" s="27">
        <f t="shared" si="4"/>
        <v>0</v>
      </c>
      <c r="R47" s="27">
        <f t="shared" si="4"/>
        <v>2</v>
      </c>
      <c r="S47" s="27">
        <f t="shared" si="4"/>
        <v>82</v>
      </c>
      <c r="T47" s="39">
        <f t="shared" si="4"/>
        <v>217</v>
      </c>
    </row>
    <row r="48" spans="2:20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35122</v>
      </c>
      <c r="N48" s="38" t="s">
        <v>35</v>
      </c>
      <c r="O48" s="27">
        <f t="shared" si="5"/>
        <v>43</v>
      </c>
      <c r="P48" s="27">
        <f t="shared" si="6"/>
        <v>0</v>
      </c>
      <c r="Q48" s="27">
        <f t="shared" si="4"/>
        <v>0</v>
      </c>
      <c r="R48" s="27">
        <f t="shared" si="4"/>
        <v>1</v>
      </c>
      <c r="S48" s="27">
        <f t="shared" si="4"/>
        <v>9</v>
      </c>
      <c r="T48" s="39">
        <f t="shared" si="4"/>
        <v>17</v>
      </c>
    </row>
    <row r="49" spans="2:20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6251</v>
      </c>
      <c r="N49" s="38" t="s">
        <v>36</v>
      </c>
      <c r="O49" s="27">
        <f t="shared" si="5"/>
        <v>44</v>
      </c>
      <c r="P49" s="27">
        <f t="shared" si="6"/>
        <v>0</v>
      </c>
      <c r="Q49" s="27">
        <f t="shared" si="4"/>
        <v>0</v>
      </c>
      <c r="R49" s="27">
        <f t="shared" si="4"/>
        <v>0</v>
      </c>
      <c r="S49" s="27">
        <f t="shared" si="4"/>
        <v>11</v>
      </c>
      <c r="T49" s="39">
        <f t="shared" si="4"/>
        <v>37</v>
      </c>
    </row>
    <row r="50" spans="2:20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9918</v>
      </c>
      <c r="N50" s="38" t="s">
        <v>12</v>
      </c>
      <c r="O50" s="27">
        <f t="shared" si="5"/>
        <v>45</v>
      </c>
      <c r="P50" s="27">
        <f t="shared" si="6"/>
        <v>0</v>
      </c>
      <c r="Q50" s="27">
        <f t="shared" si="4"/>
        <v>0</v>
      </c>
      <c r="R50" s="27">
        <f t="shared" si="4"/>
        <v>0</v>
      </c>
      <c r="S50" s="27">
        <f t="shared" si="4"/>
        <v>208</v>
      </c>
      <c r="T50" s="39">
        <f t="shared" si="4"/>
        <v>2001</v>
      </c>
    </row>
    <row r="51" spans="2:20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2377</v>
      </c>
      <c r="N51" s="38" t="s">
        <v>20</v>
      </c>
      <c r="O51" s="27">
        <f t="shared" si="5"/>
        <v>46</v>
      </c>
      <c r="P51" s="27">
        <f t="shared" si="6"/>
        <v>0</v>
      </c>
      <c r="Q51" s="27">
        <f t="shared" si="4"/>
        <v>0</v>
      </c>
      <c r="R51" s="27">
        <f t="shared" si="4"/>
        <v>0</v>
      </c>
      <c r="S51" s="27">
        <f t="shared" si="4"/>
        <v>62</v>
      </c>
      <c r="T51" s="39">
        <f t="shared" si="4"/>
        <v>258</v>
      </c>
    </row>
    <row r="52" spans="2:20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18767</v>
      </c>
      <c r="N52" s="38" t="s">
        <v>21</v>
      </c>
      <c r="O52" s="27">
        <f t="shared" si="5"/>
        <v>47</v>
      </c>
      <c r="P52" s="27">
        <f t="shared" si="6"/>
        <v>0</v>
      </c>
      <c r="Q52" s="27">
        <f t="shared" si="4"/>
        <v>0</v>
      </c>
      <c r="R52" s="27">
        <f t="shared" si="4"/>
        <v>6</v>
      </c>
      <c r="S52" s="27">
        <f t="shared" si="4"/>
        <v>565</v>
      </c>
      <c r="T52" s="39">
        <f t="shared" si="4"/>
        <v>2144</v>
      </c>
    </row>
    <row r="53" spans="2:20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6338</v>
      </c>
      <c r="N53" s="38" t="s">
        <v>17</v>
      </c>
      <c r="O53" s="27">
        <f t="shared" si="5"/>
        <v>48</v>
      </c>
      <c r="P53" s="27">
        <f t="shared" si="6"/>
        <v>0</v>
      </c>
      <c r="Q53" s="27">
        <f t="shared" si="6"/>
        <v>0</v>
      </c>
      <c r="R53" s="27">
        <f t="shared" si="6"/>
        <v>4</v>
      </c>
      <c r="S53" s="27">
        <f t="shared" si="6"/>
        <v>24</v>
      </c>
      <c r="T53" s="39">
        <f t="shared" si="6"/>
        <v>99</v>
      </c>
    </row>
    <row r="54" spans="2:20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858</v>
      </c>
      <c r="N54" s="38" t="s">
        <v>31</v>
      </c>
      <c r="O54" s="27">
        <f t="shared" si="5"/>
        <v>49</v>
      </c>
      <c r="P54" s="27">
        <f t="shared" si="6"/>
        <v>0</v>
      </c>
      <c r="Q54" s="27">
        <f t="shared" si="6"/>
        <v>0</v>
      </c>
      <c r="R54" s="27">
        <f t="shared" si="6"/>
        <v>3</v>
      </c>
      <c r="S54" s="27">
        <f t="shared" si="6"/>
        <v>83</v>
      </c>
      <c r="T54" s="39">
        <f t="shared" si="6"/>
        <v>150</v>
      </c>
    </row>
    <row r="55" spans="2:20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1352</v>
      </c>
      <c r="N55" s="38" t="s">
        <v>28</v>
      </c>
      <c r="O55" s="27">
        <f t="shared" si="5"/>
        <v>50</v>
      </c>
      <c r="P55" s="27">
        <f t="shared" si="6"/>
        <v>0</v>
      </c>
      <c r="Q55" s="27">
        <f t="shared" si="6"/>
        <v>0</v>
      </c>
      <c r="R55" s="27">
        <f t="shared" si="6"/>
        <v>23</v>
      </c>
      <c r="S55" s="27">
        <f t="shared" si="6"/>
        <v>854</v>
      </c>
      <c r="T55" s="39">
        <f t="shared" si="6"/>
        <v>3905</v>
      </c>
    </row>
    <row r="56" spans="2:20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22697</v>
      </c>
      <c r="N56" s="38" t="s">
        <v>19</v>
      </c>
      <c r="O56" s="27">
        <f t="shared" si="5"/>
        <v>51</v>
      </c>
      <c r="P56" s="27">
        <f t="shared" si="6"/>
        <v>0</v>
      </c>
      <c r="Q56" s="27">
        <f t="shared" si="6"/>
        <v>0</v>
      </c>
      <c r="R56" s="27">
        <f t="shared" si="6"/>
        <v>1</v>
      </c>
      <c r="S56" s="27">
        <f t="shared" si="6"/>
        <v>56</v>
      </c>
      <c r="T56" s="39">
        <f t="shared" si="6"/>
        <v>184</v>
      </c>
    </row>
    <row r="57" spans="2:20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7508</v>
      </c>
      <c r="N57" s="38" t="s">
        <v>8</v>
      </c>
      <c r="O57" s="27">
        <f t="shared" si="5"/>
        <v>52</v>
      </c>
      <c r="P57" s="27">
        <f t="shared" si="6"/>
        <v>0</v>
      </c>
      <c r="Q57" s="27">
        <f t="shared" si="6"/>
        <v>0</v>
      </c>
      <c r="R57" s="27">
        <f t="shared" si="6"/>
        <v>1</v>
      </c>
      <c r="S57" s="27">
        <f t="shared" si="6"/>
        <v>16</v>
      </c>
      <c r="T57" s="39">
        <f t="shared" si="6"/>
        <v>115</v>
      </c>
    </row>
    <row r="58" spans="2:20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26786</v>
      </c>
      <c r="N58" s="38" t="s">
        <v>11</v>
      </c>
      <c r="O58" s="27">
        <f t="shared" si="5"/>
        <v>53</v>
      </c>
      <c r="P58" s="27">
        <f t="shared" si="6"/>
        <v>0</v>
      </c>
      <c r="Q58" s="27">
        <f t="shared" si="6"/>
        <v>0</v>
      </c>
      <c r="R58" s="27">
        <f t="shared" si="6"/>
        <v>0</v>
      </c>
      <c r="S58" s="27">
        <f t="shared" si="6"/>
        <v>7</v>
      </c>
      <c r="T58" s="39">
        <f t="shared" si="6"/>
        <v>81</v>
      </c>
    </row>
    <row r="59" spans="2:20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3258</v>
      </c>
      <c r="N59" s="38" t="s">
        <v>33</v>
      </c>
      <c r="O59" s="27">
        <f t="shared" si="5"/>
        <v>54</v>
      </c>
      <c r="P59" s="27">
        <f t="shared" si="6"/>
        <v>0</v>
      </c>
      <c r="Q59" s="27">
        <f t="shared" si="6"/>
        <v>0</v>
      </c>
      <c r="R59" s="27">
        <f t="shared" si="6"/>
        <v>4</v>
      </c>
      <c r="S59" s="27">
        <f t="shared" si="6"/>
        <v>51</v>
      </c>
      <c r="T59" s="39">
        <f t="shared" si="6"/>
        <v>176</v>
      </c>
    </row>
    <row r="60" spans="2:20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3099</v>
      </c>
      <c r="N60" s="38" t="s">
        <v>32</v>
      </c>
      <c r="O60" s="27">
        <f t="shared" si="5"/>
        <v>55</v>
      </c>
      <c r="P60" s="27">
        <f t="shared" si="6"/>
        <v>0</v>
      </c>
      <c r="Q60" s="27">
        <f t="shared" si="6"/>
        <v>0</v>
      </c>
      <c r="R60" s="27">
        <f t="shared" si="6"/>
        <v>2</v>
      </c>
      <c r="S60" s="27">
        <f t="shared" si="6"/>
        <v>46</v>
      </c>
      <c r="T60" s="39">
        <f t="shared" si="6"/>
        <v>103</v>
      </c>
    </row>
    <row r="61" spans="2:20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34533</v>
      </c>
      <c r="N61" s="38" t="s">
        <v>23</v>
      </c>
      <c r="O61" s="27">
        <f t="shared" si="5"/>
        <v>56</v>
      </c>
      <c r="P61" s="27">
        <f t="shared" si="6"/>
        <v>0</v>
      </c>
      <c r="Q61" s="27">
        <f t="shared" si="6"/>
        <v>0</v>
      </c>
      <c r="R61" s="27">
        <f t="shared" si="6"/>
        <v>0</v>
      </c>
      <c r="S61" s="27">
        <f t="shared" si="6"/>
        <v>12</v>
      </c>
      <c r="T61" s="39">
        <f t="shared" si="6"/>
        <v>86</v>
      </c>
    </row>
    <row r="62" spans="2:20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4599</v>
      </c>
      <c r="N62" s="38" t="s">
        <v>29</v>
      </c>
      <c r="O62" s="27">
        <f t="shared" si="5"/>
        <v>57</v>
      </c>
      <c r="P62" s="27">
        <f t="shared" si="6"/>
        <v>0</v>
      </c>
      <c r="Q62" s="27">
        <f t="shared" si="6"/>
        <v>0</v>
      </c>
      <c r="R62" s="27">
        <f t="shared" si="6"/>
        <v>136</v>
      </c>
      <c r="S62" s="27">
        <f t="shared" si="6"/>
        <v>2375</v>
      </c>
      <c r="T62" s="39">
        <f t="shared" si="6"/>
        <v>6045</v>
      </c>
    </row>
    <row r="63" spans="2:20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3109</v>
      </c>
      <c r="N63" s="40" t="s">
        <v>14</v>
      </c>
      <c r="O63" s="41">
        <f t="shared" si="5"/>
        <v>58</v>
      </c>
      <c r="P63" s="41">
        <f t="shared" si="6"/>
        <v>0</v>
      </c>
      <c r="Q63" s="41">
        <f t="shared" si="6"/>
        <v>0</v>
      </c>
      <c r="R63" s="41">
        <f t="shared" si="6"/>
        <v>0</v>
      </c>
      <c r="S63" s="41">
        <f t="shared" si="6"/>
        <v>3</v>
      </c>
      <c r="T63" s="42">
        <f t="shared" si="6"/>
        <v>51</v>
      </c>
    </row>
    <row r="64" spans="2:20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2374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6336</v>
      </c>
      <c r="O65" s="27"/>
      <c r="P65" s="27"/>
      <c r="Q65" s="27"/>
      <c r="R65" s="27"/>
      <c r="S65" s="39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6607</v>
      </c>
      <c r="M66" t="str">
        <f>O33</f>
        <v>SC</v>
      </c>
      <c r="N66">
        <f>O32</f>
        <v>24</v>
      </c>
      <c r="O66" s="3">
        <f>INDEX($P$37:$T$63,$N66,P$35)</f>
        <v>0</v>
      </c>
      <c r="P66" s="3">
        <f t="shared" ref="P66:S67" si="11">INDEX($P$37:$T$63,$N66,Q$35)</f>
        <v>0</v>
      </c>
      <c r="Q66" s="3">
        <f t="shared" si="11"/>
        <v>2</v>
      </c>
      <c r="R66" s="3">
        <f t="shared" si="11"/>
        <v>46</v>
      </c>
      <c r="S66" s="3">
        <f t="shared" si="11"/>
        <v>103</v>
      </c>
      <c r="T66" s="3"/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5131</v>
      </c>
      <c r="M67" t="str">
        <f>P33</f>
        <v>MS</v>
      </c>
      <c r="N67">
        <f>P32</f>
        <v>12</v>
      </c>
      <c r="O67" s="3">
        <f>INDEX($P$37:$T$63,$N67,P$35)</f>
        <v>0</v>
      </c>
      <c r="P67" s="3">
        <f t="shared" si="11"/>
        <v>0</v>
      </c>
      <c r="Q67" s="3">
        <f t="shared" si="11"/>
        <v>1</v>
      </c>
      <c r="R67" s="3">
        <f t="shared" si="11"/>
        <v>9</v>
      </c>
      <c r="S67" s="3">
        <f t="shared" si="11"/>
        <v>17</v>
      </c>
      <c r="T67" s="3"/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80558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2430</v>
      </c>
    </row>
    <row r="71" spans="2:20" x14ac:dyDescent="0.25">
      <c r="B71" s="51" t="s">
        <v>68</v>
      </c>
      <c r="C71" s="51"/>
      <c r="D71" s="51"/>
      <c r="E71" s="51"/>
      <c r="F71" s="51"/>
      <c r="G71" s="51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87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301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1744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162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413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2308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95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417</v>
      </c>
    </row>
    <row r="81" spans="2:7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95</v>
      </c>
    </row>
    <row r="82" spans="2:7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722</v>
      </c>
    </row>
    <row r="83" spans="2:7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217</v>
      </c>
    </row>
    <row r="84" spans="2:7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17</v>
      </c>
    </row>
    <row r="85" spans="2:7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37</v>
      </c>
    </row>
    <row r="86" spans="2:7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2001</v>
      </c>
    </row>
    <row r="87" spans="2:7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258</v>
      </c>
    </row>
    <row r="88" spans="2:7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2144</v>
      </c>
    </row>
    <row r="89" spans="2:7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99</v>
      </c>
    </row>
    <row r="90" spans="2:7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150</v>
      </c>
    </row>
    <row r="91" spans="2:7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3905</v>
      </c>
    </row>
    <row r="92" spans="2:7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184</v>
      </c>
    </row>
    <row r="93" spans="2:7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115</v>
      </c>
    </row>
    <row r="94" spans="2:7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81</v>
      </c>
    </row>
    <row r="95" spans="2:7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176</v>
      </c>
    </row>
    <row r="96" spans="2:7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103</v>
      </c>
    </row>
    <row r="97" spans="2:7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86</v>
      </c>
    </row>
    <row r="98" spans="2:7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6045</v>
      </c>
    </row>
    <row r="99" spans="2:7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51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392360</v>
      </c>
      <c r="B2" s="1">
        <v>24549</v>
      </c>
      <c r="C2">
        <v>158593</v>
      </c>
      <c r="D2">
        <v>209218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30">
        <f>D2/A2</f>
        <v>0.53322968702212259</v>
      </c>
    </row>
    <row r="4" spans="1:13" x14ac:dyDescent="0.25">
      <c r="J4" t="s">
        <v>62</v>
      </c>
      <c r="K4" s="30">
        <f>C2/A2</f>
        <v>0.40420277296360485</v>
      </c>
    </row>
    <row r="5" spans="1:13" x14ac:dyDescent="0.25">
      <c r="J5" t="s">
        <v>63</v>
      </c>
      <c r="K5" s="30">
        <f>B2/A2</f>
        <v>6.2567540014272602E-2</v>
      </c>
    </row>
    <row r="8" spans="1:13" x14ac:dyDescent="0.25">
      <c r="A8" t="s">
        <v>64</v>
      </c>
      <c r="B8">
        <f>Table_1[Total Cases]</f>
        <v>392360</v>
      </c>
    </row>
    <row r="9" spans="1:13" x14ac:dyDescent="0.25">
      <c r="A9" t="s">
        <v>65</v>
      </c>
      <c r="B9">
        <f>Table_1[Total Deaths]</f>
        <v>24549</v>
      </c>
    </row>
    <row r="10" spans="1:13" x14ac:dyDescent="0.25">
      <c r="A10" t="s">
        <v>66</v>
      </c>
      <c r="B10">
        <f>Table_1[Total Recovered]</f>
        <v>158593</v>
      </c>
    </row>
    <row r="11" spans="1:13" x14ac:dyDescent="0.25">
      <c r="A11" t="s">
        <v>67</v>
      </c>
      <c r="B11">
        <f>Table_1[Active Cases]</f>
        <v>209218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workbookViewId="0"/>
  </sheetViews>
  <sheetFormatPr defaultColWidth="0" defaultRowHeight="15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MKu4tFYPDG4Kq+i5A8h+7+bAteauyBVM4Bj0ObzZyEgXvkFCFU9GJM4ZEt5fBj1YfgHxXK+1j36T+95ZdtaTKA==" saltValue="HcvYnCjRfcRqcfwfB4haD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tabSelected="1" workbookViewId="0"/>
  </sheetViews>
  <sheetFormatPr defaultColWidth="0" defaultRowHeight="15" customHeight="1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0u5+t/sjdAhtW2RH03lBP7JgaipOBzdwTudHt77uorVpM4bvFX25vNN1Ea3+3WbHZRu1jdVf2+pJFUC9mCn4+Q==" saltValue="ZQjBWCa+vz61IglaF9/6E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e 6 6 6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e 6 6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u u l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H u u u l B X 2 w C F p w A A A P g A A A A S A A A A A A A A A A A A A A A A A A A A A A B D b 2 5 m a W c v U G F j a 2 F n Z S 5 4 b W x Q S w E C L Q A U A A I A C A B 7 r r p Q D 8 r p q 6 Q A A A D p A A A A E w A A A A A A A A A A A A A A A A D z A A A A W 0 N v b n R l b n R f V H l w Z X N d L n h t b F B L A Q I t A B Q A A g A I A H u u u l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F c n J v c k N v d W 5 0 I i B W Y W x 1 Z T 0 i b D A i I C 8 + P E V u d H J 5 I F R 5 c G U 9 I k Z p b G x M Y X N 0 V X B k Y X R l Z C I g V m F s d W U 9 I m Q y M D I w L T A 1 L T I 3 V D A w O j U x O j U 0 L j g y M D g 3 M T B a I i A v P j x F b n R y e S B U e X B l P S J G a W x s Q 2 9 s d W 1 u V H l w Z X M i I F Z h b H V l P S J z Q l F V R k J R W T 0 i I C 8 + P E V u d H J 5 I F R 5 c G U 9 I k Z p b G x F c n J v c k N v Z G U i I F Z h b H V l P S J z V W 5 r b m 9 3 b i I g L z 4 8 R W 5 0 c n k g V H l w Z T 0 i R m l s b E N v b H V t b k 5 h b W V z I i B W Y W x 1 Z T 0 i c 1 s m c X V v d D t U b 3 R h b C B D Y X N l c y Z x d W 9 0 O y w m c X V v d D t U b 3 R h b C B E Z W F 0 a H M m c X V v d D s s J n F 1 b 3 Q 7 V G 9 0 Y W w g U m V j b 3 Z l c m V k J n F 1 b 3 Q 7 L C Z x d W 9 0 O 0 F j d G l 2 Z S B D Y X N l c y Z x d W 9 0 O y w m c X V v d D t U Z X N 0 c y 8 g X G 4 x T S B w b 3 A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F M 7 6 k j V b i Y u u t t L S v 9 J 2 M Z m K G / u B 3 J e U h 9 j t 3 u S + u M h A A A A A A 6 A A A A A A g A A I A A A A C X D H k + Z g H Y d g p 8 D I P q 1 m / T b x R 8 W k z h h I d a V d V S F D j r S U A A A A A P 8 x t + q B Y k 3 0 W Z W s r k x 8 h g b o E t 1 m q x z c X G l K L K t d d 4 q m M t h s f 8 j U U N C B K Y F V Z I R t i r 1 f h w t b a e l b H + W R i t / o Y p 3 y d x T l T j 3 a m y t / a g S k k I T Q A A A A I 4 R F d h g v 0 p N G q K 2 g G S e F P c t d b / P p J J J k G J f S N v V t X S p V C C 9 5 c d m f i 2 9 s U s b X / N 7 i J K F 3 L W s 4 r X u b e l x r j t U 8 L 8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 Ribeiro</dc:creator>
  <cp:lastModifiedBy>Administrador</cp:lastModifiedBy>
  <dcterms:created xsi:type="dcterms:W3CDTF">2020-05-09T18:17:12Z</dcterms:created>
  <dcterms:modified xsi:type="dcterms:W3CDTF">2020-05-27T01:55:35Z</dcterms:modified>
</cp:coreProperties>
</file>