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showObjects="none"/>
  <mc:AlternateContent xmlns:mc="http://schemas.openxmlformats.org/markup-compatibility/2006">
    <mc:Choice Requires="x15">
      <x15ac:absPath xmlns:x15ac="http://schemas.microsoft.com/office/spreadsheetml/2010/11/ac" url="C:\Users\Admin\Desktop\Coursera\"/>
    </mc:Choice>
  </mc:AlternateContent>
  <xr:revisionPtr revIDLastSave="0" documentId="13_ncr:1_{B96C2222-8443-4F89-94A9-E4E77E81162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2" r:id="rId2"/>
    <sheet name="Hoja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2" l="1"/>
  <c r="O20" i="2"/>
  <c r="O19" i="2"/>
  <c r="N21" i="2"/>
  <c r="N20" i="2"/>
  <c r="N19" i="2"/>
  <c r="M21" i="2"/>
  <c r="M20" i="2"/>
  <c r="M19" i="2"/>
  <c r="O15" i="2"/>
  <c r="N15" i="2"/>
  <c r="M15" i="2"/>
  <c r="O14" i="2"/>
  <c r="N14" i="2"/>
  <c r="M14" i="2"/>
  <c r="O13" i="2"/>
  <c r="N13" i="2"/>
  <c r="M13" i="2"/>
  <c r="N8" i="2"/>
  <c r="N7" i="2"/>
  <c r="N6" i="2"/>
  <c r="N5" i="2"/>
  <c r="M8" i="2"/>
  <c r="M7" i="2"/>
  <c r="M6" i="2"/>
  <c r="M5" i="2"/>
  <c r="G65" i="2"/>
  <c r="H65" i="2"/>
  <c r="I65" i="2"/>
  <c r="J6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H5" i="2"/>
  <c r="I5" i="2"/>
  <c r="J5" i="2"/>
  <c r="G5" i="2"/>
  <c r="P7" i="1"/>
  <c r="P8" i="1"/>
  <c r="P9" i="1"/>
  <c r="P6" i="1"/>
  <c r="Q7" i="1"/>
  <c r="Q8" i="1"/>
  <c r="Q9" i="1"/>
  <c r="Q6" i="1"/>
  <c r="K66" i="1"/>
  <c r="L66" i="1"/>
  <c r="M66" i="1"/>
  <c r="J66" i="1"/>
  <c r="J65" i="1"/>
  <c r="K65" i="1"/>
  <c r="L65" i="1"/>
  <c r="M65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5" i="1"/>
  <c r="K5" i="1"/>
  <c r="L5" i="1"/>
  <c r="M5" i="1"/>
  <c r="J6" i="1"/>
  <c r="K6" i="1"/>
  <c r="L6" i="1"/>
  <c r="M6" i="1"/>
  <c r="K4" i="1"/>
  <c r="L4" i="1"/>
  <c r="M4" i="1"/>
  <c r="J4" i="1"/>
  <c r="I61" i="1"/>
  <c r="G5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G4" i="1"/>
  <c r="H4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" i="1"/>
</calcChain>
</file>

<file path=xl/sharedStrings.xml><?xml version="1.0" encoding="utf-8"?>
<sst xmlns="http://schemas.openxmlformats.org/spreadsheetml/2006/main" count="78" uniqueCount="17">
  <si>
    <t>Adjusted closing prices</t>
  </si>
  <si>
    <t>Date</t>
  </si>
  <si>
    <t>S&amp;P 500</t>
  </si>
  <si>
    <t>MSFT</t>
  </si>
  <si>
    <t>WBA</t>
  </si>
  <si>
    <t>TSLA</t>
  </si>
  <si>
    <t>Retorno</t>
  </si>
  <si>
    <t>Volatilidad</t>
  </si>
  <si>
    <t>Covarianza</t>
  </si>
  <si>
    <t>Correlación</t>
  </si>
  <si>
    <t>x</t>
  </si>
  <si>
    <t>P1</t>
  </si>
  <si>
    <t>P2</t>
  </si>
  <si>
    <t>P3</t>
  </si>
  <si>
    <t>P4</t>
  </si>
  <si>
    <t>Rendimiento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</si>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</sst>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.000"/>
    <numFmt numFmtId="166" formatCode="0.0%"/>
    <numFmt numFmtId="167" formatCode="0.000%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2" xfId="0" applyFill="1" applyBorder="1" applyAlignment="1">
      <alignment horizontal="center"/>
    </xf>
    <xf numFmtId="165" fontId="0" fillId="2" borderId="0" xfId="0" applyNumberFormat="1" applyFill="1"/>
    <xf numFmtId="2" fontId="0" fillId="2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/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6" fontId="0" fillId="0" borderId="0" xfId="1" applyNumberFormat="1" applyFont="1"/>
    <xf numFmtId="14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167" fontId="0" fillId="2" borderId="3" xfId="1" applyNumberFormat="1" applyFont="1" applyFill="1" applyBorder="1" applyProtection="1">
      <protection locked="0"/>
    </xf>
    <xf numFmtId="167" fontId="0" fillId="2" borderId="4" xfId="1" applyNumberFormat="1" applyFont="1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Annual Return and Volatility </a:t>
            </a:r>
          </a:p>
          <a:p>
            <a:pPr>
              <a:defRPr/>
            </a:pPr>
            <a:r>
              <a:rPr lang="en-US" baseline="0"/>
              <a:t>2011-2015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Retorno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S&amp;P 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B72-4B9A-8741-A3837C374E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MSFT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B72-4B9A-8741-A3837C374E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B72-4B9A-8741-A3837C374E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Tesla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B72-4B9A-8741-A3837C374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Sheet1!$P$6:$P$9</c:f>
              <c:numCache>
                <c:formatCode>0.0%</c:formatCode>
                <c:ptCount val="4"/>
                <c:pt idx="0">
                  <c:v>0.13341981785893067</c:v>
                </c:pt>
                <c:pt idx="1">
                  <c:v>0.17791435999489735</c:v>
                </c:pt>
                <c:pt idx="2">
                  <c:v>0.14993183535952598</c:v>
                </c:pt>
                <c:pt idx="3">
                  <c:v>0.21267595857288737</c:v>
                </c:pt>
              </c:numCache>
            </c:numRef>
          </c:xVal>
          <c:yVal>
            <c:numRef>
              <c:f>Sheet1!$Q$6:$Q$9</c:f>
              <c:numCache>
                <c:formatCode>0.0%</c:formatCode>
                <c:ptCount val="4"/>
                <c:pt idx="0">
                  <c:v>-7.8518184680850967E-3</c:v>
                </c:pt>
                <c:pt idx="1">
                  <c:v>3.7075411269092808E-3</c:v>
                </c:pt>
                <c:pt idx="2">
                  <c:v>9.5231952210881362E-4</c:v>
                </c:pt>
                <c:pt idx="3">
                  <c:v>3.1573943229623737E-2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2-4B9A-8741-A3837C374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6475440"/>
        <c:axId val="626473800"/>
      </c:scatterChart>
      <c:valAx>
        <c:axId val="6264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Anual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473800"/>
        <c:crosses val="autoZero"/>
        <c:crossBetween val="midCat"/>
      </c:valAx>
      <c:valAx>
        <c:axId val="6264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Average Annual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11</xdr:row>
      <xdr:rowOff>90487</xdr:rowOff>
    </xdr:from>
    <xdr:to>
      <xdr:col>22</xdr:col>
      <xdr:colOff>0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982FFF-7876-4E06-A8AF-A20A1BEBA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6"/>
  <sheetViews>
    <sheetView workbookViewId="0">
      <selection activeCell="Q6" sqref="Q6"/>
    </sheetView>
  </sheetViews>
  <sheetFormatPr baseColWidth="10" defaultColWidth="9.140625" defaultRowHeight="15" x14ac:dyDescent="0.25"/>
  <cols>
    <col min="1" max="1" width="13.7109375" bestFit="1" customWidth="1"/>
    <col min="10" max="10" width="26.42578125" customWidth="1"/>
    <col min="17" max="17" width="10.7109375" bestFit="1" customWidth="1"/>
  </cols>
  <sheetData>
    <row r="2" spans="1:21" x14ac:dyDescent="0.25">
      <c r="A2" s="20" t="s">
        <v>0</v>
      </c>
      <c r="B2" s="20"/>
      <c r="C2" s="20"/>
      <c r="D2" s="20"/>
      <c r="E2" s="20"/>
    </row>
    <row r="3" spans="1:21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6" t="s">
        <v>2</v>
      </c>
      <c r="G3" s="8" t="s">
        <v>3</v>
      </c>
      <c r="H3" s="8" t="s">
        <v>4</v>
      </c>
      <c r="I3" s="6" t="s">
        <v>5</v>
      </c>
      <c r="J3" s="12" t="s">
        <v>2</v>
      </c>
      <c r="K3" s="13" t="s">
        <v>3</v>
      </c>
      <c r="L3" s="13" t="s">
        <v>4</v>
      </c>
      <c r="M3" s="12" t="s">
        <v>5</v>
      </c>
      <c r="R3" s="12" t="s">
        <v>2</v>
      </c>
      <c r="S3" s="13" t="s">
        <v>3</v>
      </c>
      <c r="T3" s="13" t="s">
        <v>4</v>
      </c>
      <c r="U3" s="12" t="s">
        <v>5</v>
      </c>
    </row>
    <row r="4" spans="1:21" x14ac:dyDescent="0.25">
      <c r="A4" s="3">
        <v>40513</v>
      </c>
      <c r="B4" s="4">
        <v>1257.6400149999999</v>
      </c>
      <c r="C4" s="4">
        <v>23.976344999999998</v>
      </c>
      <c r="D4" s="4">
        <v>34.562576</v>
      </c>
      <c r="E4" s="4">
        <v>26.629999000000002</v>
      </c>
      <c r="F4" s="7">
        <f>B5/B4-1</f>
        <v>2.2645573980086819E-2</v>
      </c>
      <c r="G4" s="7">
        <f t="shared" ref="G4:I19" si="0">C5/C4-1</f>
        <v>-6.4493149393703986E-3</v>
      </c>
      <c r="H4" s="7">
        <f t="shared" si="0"/>
        <v>3.7987619904257253E-2</v>
      </c>
      <c r="I4" s="7">
        <f t="shared" si="0"/>
        <v>-9.5005598761006338E-2</v>
      </c>
      <c r="J4" s="5">
        <f>1+F4</f>
        <v>1.0226455739800868</v>
      </c>
      <c r="K4" s="5">
        <f t="shared" ref="K4:M4" si="1">1+G4</f>
        <v>0.9935506850606296</v>
      </c>
      <c r="L4" s="5">
        <f t="shared" si="1"/>
        <v>1.0379876199042573</v>
      </c>
      <c r="M4" s="5">
        <f t="shared" si="1"/>
        <v>0.90499440123899366</v>
      </c>
    </row>
    <row r="5" spans="1:21" x14ac:dyDescent="0.25">
      <c r="A5" s="3">
        <v>40546</v>
      </c>
      <c r="B5" s="4">
        <v>1286.119995</v>
      </c>
      <c r="C5" s="4">
        <v>23.821714</v>
      </c>
      <c r="D5" s="4">
        <v>35.875526000000001</v>
      </c>
      <c r="E5" s="4">
        <v>24.1</v>
      </c>
      <c r="F5" s="7">
        <f t="shared" ref="F5:G64" si="2">B6/B5-1</f>
        <v>3.1956564052952219E-2</v>
      </c>
      <c r="G5" s="7">
        <f t="shared" si="0"/>
        <v>-3.580573589289171E-2</v>
      </c>
      <c r="H5" s="7">
        <f t="shared" si="0"/>
        <v>7.6159189972573538E-2</v>
      </c>
      <c r="I5" s="7">
        <f t="shared" si="0"/>
        <v>-8.7137344398341421E-3</v>
      </c>
      <c r="J5" s="5">
        <f t="shared" ref="J5:J7" si="3">1+F5</f>
        <v>1.0319565640529522</v>
      </c>
      <c r="K5" s="5">
        <f t="shared" ref="K5:K7" si="4">1+G5</f>
        <v>0.96419426410710829</v>
      </c>
      <c r="L5" s="5">
        <f t="shared" ref="L5:L7" si="5">1+H5</f>
        <v>1.0761591899725735</v>
      </c>
      <c r="M5" s="5">
        <f t="shared" ref="M5:M7" si="6">1+I5</f>
        <v>0.99128626556016586</v>
      </c>
      <c r="P5" t="s">
        <v>7</v>
      </c>
      <c r="Q5" t="s">
        <v>6</v>
      </c>
    </row>
    <row r="6" spans="1:21" x14ac:dyDescent="0.25">
      <c r="A6" s="3">
        <v>40575</v>
      </c>
      <c r="B6" s="4">
        <v>1327.219971</v>
      </c>
      <c r="C6" s="4">
        <v>22.96876</v>
      </c>
      <c r="D6" s="4">
        <v>38.607776999999999</v>
      </c>
      <c r="E6" s="4">
        <v>23.889999</v>
      </c>
      <c r="F6" s="7">
        <f t="shared" si="2"/>
        <v>-1.0473132038185673E-3</v>
      </c>
      <c r="G6" s="7">
        <f t="shared" si="0"/>
        <v>-4.4770592752939153E-2</v>
      </c>
      <c r="H6" s="7">
        <f t="shared" si="0"/>
        <v>-7.3834813125863152E-2</v>
      </c>
      <c r="I6" s="7">
        <f t="shared" si="0"/>
        <v>0.16157392890640132</v>
      </c>
      <c r="J6" s="5">
        <f t="shared" si="3"/>
        <v>0.99895268679618143</v>
      </c>
      <c r="K6" s="5">
        <f t="shared" si="4"/>
        <v>0.95522940724706085</v>
      </c>
      <c r="L6" s="5">
        <f t="shared" si="5"/>
        <v>0.92616518687413685</v>
      </c>
      <c r="M6" s="5">
        <f t="shared" si="6"/>
        <v>1.1615739289064013</v>
      </c>
      <c r="O6" s="6" t="s">
        <v>2</v>
      </c>
      <c r="P6" s="14">
        <f>STDEVA(F4:F64)</f>
        <v>0.13341981785893067</v>
      </c>
      <c r="Q6" s="14">
        <f>+AVERAGE(F4:F64)</f>
        <v>-7.8518184680850967E-3</v>
      </c>
    </row>
    <row r="7" spans="1:21" x14ac:dyDescent="0.25">
      <c r="A7" s="3">
        <v>40603</v>
      </c>
      <c r="B7" s="4">
        <v>1325.829956</v>
      </c>
      <c r="C7" s="4">
        <v>21.940435000000001</v>
      </c>
      <c r="D7" s="4">
        <v>35.757179000000001</v>
      </c>
      <c r="E7" s="4">
        <v>27.75</v>
      </c>
      <c r="F7" s="7">
        <f t="shared" si="2"/>
        <v>2.8495380443795071E-2</v>
      </c>
      <c r="G7" s="7">
        <f t="shared" si="0"/>
        <v>2.0874472178878944E-2</v>
      </c>
      <c r="H7" s="7">
        <f t="shared" si="0"/>
        <v>6.4275148775019497E-2</v>
      </c>
      <c r="I7" s="7">
        <f t="shared" si="0"/>
        <v>-5.4054054054053502E-3</v>
      </c>
      <c r="J7" s="5">
        <f t="shared" si="3"/>
        <v>1.0284953804437951</v>
      </c>
      <c r="K7" s="5">
        <f t="shared" si="4"/>
        <v>1.0208744721788789</v>
      </c>
      <c r="L7" s="5">
        <f t="shared" si="5"/>
        <v>1.0642751487750195</v>
      </c>
      <c r="M7" s="5">
        <f t="shared" si="6"/>
        <v>0.99459459459459465</v>
      </c>
      <c r="O7" s="8" t="s">
        <v>3</v>
      </c>
      <c r="P7" s="14">
        <f>STDEVA(G4:G64)</f>
        <v>0.17791435999489735</v>
      </c>
      <c r="Q7" s="14">
        <f>+AVERAGE(G4:G64)</f>
        <v>3.7075411269092808E-3</v>
      </c>
    </row>
    <row r="8" spans="1:21" x14ac:dyDescent="0.25">
      <c r="A8" s="3">
        <v>40634</v>
      </c>
      <c r="B8" s="4">
        <v>1363.6099850000001</v>
      </c>
      <c r="C8" s="4">
        <v>22.398430000000001</v>
      </c>
      <c r="D8" s="4">
        <v>38.055477000000003</v>
      </c>
      <c r="E8" s="4">
        <v>27.6</v>
      </c>
      <c r="F8" s="7">
        <f t="shared" si="2"/>
        <v>-1.3500952766930641E-2</v>
      </c>
      <c r="G8" s="7">
        <f t="shared" si="0"/>
        <v>0.69902430661434756</v>
      </c>
      <c r="H8" s="7">
        <f t="shared" si="0"/>
        <v>2.5351909266568828E-2</v>
      </c>
      <c r="I8" s="7">
        <f t="shared" si="0"/>
        <v>9.2028949275362315E-2</v>
      </c>
      <c r="J8" s="5">
        <f t="shared" ref="J8:J64" si="7">1+F8</f>
        <v>0.98649904723306936</v>
      </c>
      <c r="K8" s="5">
        <f t="shared" ref="K8:K64" si="8">1+G8</f>
        <v>1.6990243066143476</v>
      </c>
      <c r="L8" s="5">
        <f t="shared" ref="L8:L64" si="9">1+H8</f>
        <v>1.0253519092665688</v>
      </c>
      <c r="M8" s="5">
        <f t="shared" ref="M8:M64" si="10">1+I8</f>
        <v>1.0920289492753623</v>
      </c>
      <c r="O8" s="8" t="s">
        <v>4</v>
      </c>
      <c r="P8" s="14">
        <f>STDEVA(H4:H64)</f>
        <v>0.14993183535952598</v>
      </c>
      <c r="Q8" s="14">
        <f>+AVERAGE(H4:H64)</f>
        <v>9.5231952210881362E-4</v>
      </c>
    </row>
    <row r="9" spans="1:21" x14ac:dyDescent="0.25">
      <c r="A9" s="3">
        <v>40665</v>
      </c>
      <c r="B9" s="4">
        <v>1345.1999510000001</v>
      </c>
      <c r="C9" s="4">
        <v>38.055477000000003</v>
      </c>
      <c r="D9" s="4">
        <v>39.020256000000003</v>
      </c>
      <c r="E9" s="4">
        <v>30.139999</v>
      </c>
      <c r="F9" s="7">
        <f t="shared" si="2"/>
        <v>-1.825746126569705E-2</v>
      </c>
      <c r="G9" s="7">
        <f t="shared" si="0"/>
        <v>-0.40574057184988122</v>
      </c>
      <c r="H9" s="7">
        <f t="shared" si="0"/>
        <v>-2.6816405304978197E-2</v>
      </c>
      <c r="I9" s="7">
        <f t="shared" si="0"/>
        <v>-3.3510286446923887E-2</v>
      </c>
      <c r="J9" s="5">
        <f t="shared" si="7"/>
        <v>0.98174253873430295</v>
      </c>
      <c r="K9" s="5">
        <f t="shared" si="8"/>
        <v>0.59425942815011878</v>
      </c>
      <c r="L9" s="5">
        <f t="shared" si="9"/>
        <v>0.9731835946950218</v>
      </c>
      <c r="M9" s="5">
        <f t="shared" si="10"/>
        <v>0.96648971355307611</v>
      </c>
      <c r="O9" s="6" t="s">
        <v>5</v>
      </c>
      <c r="P9" s="14">
        <f>STDEVA(I4:I64)</f>
        <v>0.21267595857288737</v>
      </c>
      <c r="Q9" s="14">
        <f>+AVERAGE(I4:I64)</f>
        <v>3.1573943229623737E-2</v>
      </c>
    </row>
    <row r="10" spans="1:21" x14ac:dyDescent="0.25">
      <c r="A10" s="3">
        <v>40695</v>
      </c>
      <c r="B10" s="4">
        <v>1320.6400149999999</v>
      </c>
      <c r="C10" s="4">
        <v>22.614826000000001</v>
      </c>
      <c r="D10" s="4">
        <v>37.973872999999998</v>
      </c>
      <c r="E10" s="4">
        <v>29.129999000000002</v>
      </c>
      <c r="F10" s="7">
        <f t="shared" si="2"/>
        <v>-2.1474425791952023E-2</v>
      </c>
      <c r="G10" s="7">
        <f t="shared" si="0"/>
        <v>5.3846180377421282E-2</v>
      </c>
      <c r="H10" s="7">
        <f t="shared" si="0"/>
        <v>-8.0546379875447327E-2</v>
      </c>
      <c r="I10" s="7">
        <f t="shared" si="0"/>
        <v>-3.2955682559412391E-2</v>
      </c>
      <c r="J10" s="5">
        <f t="shared" si="7"/>
        <v>0.97852557420804798</v>
      </c>
      <c r="K10" s="5">
        <f t="shared" si="8"/>
        <v>1.0538461803774213</v>
      </c>
      <c r="L10" s="5">
        <f t="shared" si="9"/>
        <v>0.91945362012455267</v>
      </c>
      <c r="M10" s="5">
        <f t="shared" si="10"/>
        <v>0.96704431744058761</v>
      </c>
    </row>
    <row r="11" spans="1:21" x14ac:dyDescent="0.25">
      <c r="A11" s="3">
        <v>40725</v>
      </c>
      <c r="B11" s="4">
        <v>1292.280029</v>
      </c>
      <c r="C11" s="4">
        <v>23.832547999999999</v>
      </c>
      <c r="D11" s="4">
        <v>34.915215000000003</v>
      </c>
      <c r="E11" s="4">
        <v>28.17</v>
      </c>
      <c r="F11" s="7">
        <f t="shared" si="2"/>
        <v>-5.6791107463597612E-2</v>
      </c>
      <c r="G11" s="7">
        <f t="shared" si="0"/>
        <v>-2.3069627301285589E-2</v>
      </c>
      <c r="H11" s="7">
        <f t="shared" si="0"/>
        <v>-9.262523515894161E-2</v>
      </c>
      <c r="I11" s="7">
        <f t="shared" si="0"/>
        <v>-0.12176073837415702</v>
      </c>
      <c r="J11" s="5">
        <f t="shared" si="7"/>
        <v>0.94320889253640239</v>
      </c>
      <c r="K11" s="5">
        <f t="shared" si="8"/>
        <v>0.97693037269871441</v>
      </c>
      <c r="L11" s="5">
        <f t="shared" si="9"/>
        <v>0.90737476484105839</v>
      </c>
      <c r="M11" s="5">
        <f t="shared" si="10"/>
        <v>0.87823926162584298</v>
      </c>
    </row>
    <row r="12" spans="1:21" x14ac:dyDescent="0.25">
      <c r="A12" s="3">
        <v>40756</v>
      </c>
      <c r="B12" s="4">
        <v>1218.8900149999999</v>
      </c>
      <c r="C12" s="4">
        <v>23.28274</v>
      </c>
      <c r="D12" s="4">
        <v>31.681184999999999</v>
      </c>
      <c r="E12" s="4">
        <v>24.74</v>
      </c>
      <c r="F12" s="7">
        <f t="shared" si="2"/>
        <v>-7.1761988303760127E-2</v>
      </c>
      <c r="G12" s="7">
        <f t="shared" si="0"/>
        <v>-6.4285732692973441E-2</v>
      </c>
      <c r="H12" s="7">
        <f t="shared" si="0"/>
        <v>-6.5890369946704941E-2</v>
      </c>
      <c r="I12" s="7">
        <f t="shared" si="0"/>
        <v>-1.4147170573969192E-2</v>
      </c>
      <c r="J12" s="5">
        <f t="shared" si="7"/>
        <v>0.92823801169623987</v>
      </c>
      <c r="K12" s="5">
        <f t="shared" si="8"/>
        <v>0.93571426730702656</v>
      </c>
      <c r="L12" s="5">
        <f t="shared" si="9"/>
        <v>0.93410963005329506</v>
      </c>
      <c r="M12" s="5">
        <f t="shared" si="10"/>
        <v>0.98585282942603081</v>
      </c>
    </row>
    <row r="13" spans="1:21" x14ac:dyDescent="0.25">
      <c r="A13" s="3">
        <v>40787</v>
      </c>
      <c r="B13" s="4">
        <v>1131.420044</v>
      </c>
      <c r="C13" s="4">
        <v>21.785992</v>
      </c>
      <c r="D13" s="4">
        <v>29.593699999999998</v>
      </c>
      <c r="E13" s="4">
        <v>24.389999</v>
      </c>
      <c r="F13" s="7">
        <f t="shared" si="2"/>
        <v>0.10772303853581011</v>
      </c>
      <c r="G13" s="7">
        <f t="shared" si="0"/>
        <v>6.9907489179285465E-2</v>
      </c>
      <c r="H13" s="7">
        <f t="shared" si="0"/>
        <v>9.4254182478028525E-3</v>
      </c>
      <c r="I13" s="7">
        <f t="shared" si="0"/>
        <v>0.20418213219278925</v>
      </c>
      <c r="J13" s="5">
        <f t="shared" si="7"/>
        <v>1.1077230385358101</v>
      </c>
      <c r="K13" s="5">
        <f t="shared" si="8"/>
        <v>1.0699074891792855</v>
      </c>
      <c r="L13" s="5">
        <f t="shared" si="9"/>
        <v>1.0094254182478029</v>
      </c>
      <c r="M13" s="5">
        <f t="shared" si="10"/>
        <v>1.2041821321927892</v>
      </c>
    </row>
    <row r="14" spans="1:21" x14ac:dyDescent="0.25">
      <c r="A14" s="3">
        <v>40819</v>
      </c>
      <c r="B14" s="4">
        <v>1253.3000489999999</v>
      </c>
      <c r="C14" s="4">
        <v>23.308996</v>
      </c>
      <c r="D14" s="4">
        <v>29.872633</v>
      </c>
      <c r="E14" s="4">
        <v>29.370000999999998</v>
      </c>
      <c r="F14" s="7">
        <f t="shared" si="2"/>
        <v>-5.0587151935872487E-3</v>
      </c>
      <c r="G14" s="7">
        <f t="shared" si="0"/>
        <v>-3.2195895524629203E-2</v>
      </c>
      <c r="H14" s="7">
        <f t="shared" si="0"/>
        <v>2.2594961749772713E-2</v>
      </c>
      <c r="I14" s="7">
        <f t="shared" si="0"/>
        <v>0.11474296510919424</v>
      </c>
      <c r="J14" s="5">
        <f t="shared" si="7"/>
        <v>0.99494128480641275</v>
      </c>
      <c r="K14" s="5">
        <f t="shared" si="8"/>
        <v>0.9678041044753708</v>
      </c>
      <c r="L14" s="5">
        <f t="shared" si="9"/>
        <v>1.0225949617497727</v>
      </c>
      <c r="M14" s="5">
        <f t="shared" si="10"/>
        <v>1.1147429651091942</v>
      </c>
    </row>
    <row r="15" spans="1:21" x14ac:dyDescent="0.25">
      <c r="A15" s="3">
        <v>40848</v>
      </c>
      <c r="B15" s="4">
        <v>1246.959961</v>
      </c>
      <c r="C15" s="4">
        <v>22.558541999999999</v>
      </c>
      <c r="D15" s="4">
        <v>30.547604</v>
      </c>
      <c r="E15" s="4">
        <v>32.740001999999997</v>
      </c>
      <c r="F15" s="7">
        <f t="shared" si="2"/>
        <v>8.532763948144062E-3</v>
      </c>
      <c r="G15" s="7">
        <f t="shared" si="0"/>
        <v>1.485530403516333E-2</v>
      </c>
      <c r="H15" s="7">
        <f t="shared" si="0"/>
        <v>-1.9572958979041322E-2</v>
      </c>
      <c r="I15" s="7">
        <f t="shared" si="0"/>
        <v>-0.12767265560948948</v>
      </c>
      <c r="J15" s="5">
        <f t="shared" si="7"/>
        <v>1.0085327639481441</v>
      </c>
      <c r="K15" s="5">
        <f t="shared" si="8"/>
        <v>1.0148553040351633</v>
      </c>
      <c r="L15" s="5">
        <f t="shared" si="9"/>
        <v>0.98042704102095868</v>
      </c>
      <c r="M15" s="5">
        <f t="shared" si="10"/>
        <v>0.87232734439051052</v>
      </c>
    </row>
    <row r="16" spans="1:21" x14ac:dyDescent="0.25">
      <c r="A16" s="3">
        <v>40878</v>
      </c>
      <c r="B16" s="4">
        <v>1257.599976</v>
      </c>
      <c r="C16" s="4">
        <v>22.893656</v>
      </c>
      <c r="D16" s="4">
        <v>29.949697</v>
      </c>
      <c r="E16" s="4">
        <v>28.559999000000001</v>
      </c>
      <c r="F16" s="7">
        <f t="shared" si="2"/>
        <v>4.3583062218506274E-2</v>
      </c>
      <c r="G16" s="7">
        <f t="shared" si="0"/>
        <v>0.13751936344286819</v>
      </c>
      <c r="H16" s="7">
        <f t="shared" si="0"/>
        <v>9.0744490670473521E-3</v>
      </c>
      <c r="I16" s="7">
        <f t="shared" si="0"/>
        <v>1.7857178496399673E-2</v>
      </c>
      <c r="J16" s="5">
        <f t="shared" si="7"/>
        <v>1.0435830622185063</v>
      </c>
      <c r="K16" s="5">
        <f t="shared" si="8"/>
        <v>1.1375193634428682</v>
      </c>
      <c r="L16" s="5">
        <f t="shared" si="9"/>
        <v>1.0090744490670474</v>
      </c>
      <c r="M16" s="5">
        <f t="shared" si="10"/>
        <v>1.0178571784963997</v>
      </c>
    </row>
    <row r="17" spans="1:13" x14ac:dyDescent="0.25">
      <c r="A17" s="3">
        <v>40911</v>
      </c>
      <c r="B17" s="4">
        <v>1312.410034</v>
      </c>
      <c r="C17" s="4">
        <v>26.041976999999999</v>
      </c>
      <c r="D17" s="4">
        <v>30.221474000000001</v>
      </c>
      <c r="E17" s="4">
        <v>29.07</v>
      </c>
      <c r="F17" s="7">
        <f t="shared" si="2"/>
        <v>4.0589464130841746E-2</v>
      </c>
      <c r="G17" s="7">
        <f t="shared" si="0"/>
        <v>8.1915055834662631E-2</v>
      </c>
      <c r="H17" s="7">
        <f t="shared" si="0"/>
        <v>5.0533604019453726E-4</v>
      </c>
      <c r="I17" s="7">
        <f t="shared" si="0"/>
        <v>0.14929480564155484</v>
      </c>
      <c r="J17" s="5">
        <f t="shared" si="7"/>
        <v>1.0405894641308417</v>
      </c>
      <c r="K17" s="5">
        <f t="shared" si="8"/>
        <v>1.0819150558346626</v>
      </c>
      <c r="L17" s="5">
        <f t="shared" si="9"/>
        <v>1.0005053360401945</v>
      </c>
      <c r="M17" s="5">
        <f t="shared" si="10"/>
        <v>1.1492948056415548</v>
      </c>
    </row>
    <row r="18" spans="1:13" x14ac:dyDescent="0.25">
      <c r="A18" s="3">
        <v>40940</v>
      </c>
      <c r="B18" s="4">
        <v>1365.6800539999999</v>
      </c>
      <c r="C18" s="4">
        <v>28.175207</v>
      </c>
      <c r="D18" s="4">
        <v>30.236746</v>
      </c>
      <c r="E18" s="4">
        <v>33.409999999999997</v>
      </c>
      <c r="F18" s="7">
        <f t="shared" si="2"/>
        <v>3.1332314530530647E-2</v>
      </c>
      <c r="G18" s="7">
        <f t="shared" si="0"/>
        <v>1.6383056209666957E-2</v>
      </c>
      <c r="H18" s="7">
        <f t="shared" si="0"/>
        <v>9.951765312312455E-3</v>
      </c>
      <c r="I18" s="7">
        <f t="shared" si="0"/>
        <v>0.11463639628853639</v>
      </c>
      <c r="J18" s="5">
        <f t="shared" si="7"/>
        <v>1.0313323145305306</v>
      </c>
      <c r="K18" s="5">
        <f t="shared" si="8"/>
        <v>1.016383056209667</v>
      </c>
      <c r="L18" s="5">
        <f t="shared" si="9"/>
        <v>1.0099517653123125</v>
      </c>
      <c r="M18" s="5">
        <f t="shared" si="10"/>
        <v>1.1146363962885364</v>
      </c>
    </row>
    <row r="19" spans="1:13" x14ac:dyDescent="0.25">
      <c r="A19" s="3">
        <v>40969</v>
      </c>
      <c r="B19" s="4">
        <v>1408.469971</v>
      </c>
      <c r="C19" s="4">
        <v>28.636803</v>
      </c>
      <c r="D19" s="4">
        <v>30.537655000000001</v>
      </c>
      <c r="E19" s="4">
        <v>37.240001999999997</v>
      </c>
      <c r="F19" s="7">
        <f t="shared" si="2"/>
        <v>-7.4974527092703802E-3</v>
      </c>
      <c r="G19" s="7">
        <f t="shared" si="0"/>
        <v>-7.4395176025759957E-3</v>
      </c>
      <c r="H19" s="7">
        <f t="shared" si="0"/>
        <v>4.6879663811775885E-2</v>
      </c>
      <c r="I19" s="7">
        <f t="shared" si="0"/>
        <v>-0.11036521963666912</v>
      </c>
      <c r="J19" s="5">
        <f t="shared" si="7"/>
        <v>0.99250254729072962</v>
      </c>
      <c r="K19" s="5">
        <f t="shared" si="8"/>
        <v>0.992560482397424</v>
      </c>
      <c r="L19" s="5">
        <f t="shared" si="9"/>
        <v>1.0468796638117759</v>
      </c>
      <c r="M19" s="5">
        <f t="shared" si="10"/>
        <v>0.88963478036333088</v>
      </c>
    </row>
    <row r="20" spans="1:13" x14ac:dyDescent="0.25">
      <c r="A20" s="3">
        <v>41001</v>
      </c>
      <c r="B20" s="4">
        <v>1397.910034</v>
      </c>
      <c r="C20" s="4">
        <v>28.423759</v>
      </c>
      <c r="D20" s="4">
        <v>31.969249999999999</v>
      </c>
      <c r="E20" s="4">
        <v>33.130001</v>
      </c>
      <c r="F20" s="7">
        <f t="shared" si="2"/>
        <v>-6.265072563317764E-2</v>
      </c>
      <c r="G20" s="7">
        <f t="shared" si="2"/>
        <v>-8.240050163667656E-2</v>
      </c>
      <c r="H20" s="7">
        <f t="shared" ref="H20:H64" si="11">D21/D20-1</f>
        <v>-0.12347596518529513</v>
      </c>
      <c r="I20" s="7">
        <f t="shared" ref="I20:I64" si="12">E21/E20-1</f>
        <v>-0.10956839391583473</v>
      </c>
      <c r="J20" s="5">
        <f t="shared" si="7"/>
        <v>0.93734927436682236</v>
      </c>
      <c r="K20" s="5">
        <f t="shared" si="8"/>
        <v>0.91759949836332344</v>
      </c>
      <c r="L20" s="5">
        <f t="shared" si="9"/>
        <v>0.87652403481470487</v>
      </c>
      <c r="M20" s="5">
        <f t="shared" si="10"/>
        <v>0.89043160608416527</v>
      </c>
    </row>
    <row r="21" spans="1:13" x14ac:dyDescent="0.25">
      <c r="A21" s="3">
        <v>41030</v>
      </c>
      <c r="B21" s="4">
        <v>1310.329956</v>
      </c>
      <c r="C21" s="4">
        <v>26.081627000000001</v>
      </c>
      <c r="D21" s="4">
        <v>28.021816000000001</v>
      </c>
      <c r="E21" s="4">
        <v>29.5</v>
      </c>
      <c r="F21" s="7">
        <f t="shared" si="2"/>
        <v>3.9554982134591521E-2</v>
      </c>
      <c r="G21" s="7">
        <f t="shared" si="2"/>
        <v>4.7961616811711849E-2</v>
      </c>
      <c r="H21" s="7">
        <f t="shared" si="11"/>
        <v>-3.0799502787399735E-2</v>
      </c>
      <c r="I21" s="7">
        <f t="shared" si="12"/>
        <v>6.067800000000001E-2</v>
      </c>
      <c r="J21" s="5">
        <f t="shared" si="7"/>
        <v>1.0395549821345915</v>
      </c>
      <c r="K21" s="5">
        <f t="shared" si="8"/>
        <v>1.0479616168117118</v>
      </c>
      <c r="L21" s="5">
        <f t="shared" si="9"/>
        <v>0.96920049721260026</v>
      </c>
      <c r="M21" s="5">
        <f t="shared" si="10"/>
        <v>1.060678</v>
      </c>
    </row>
    <row r="22" spans="1:13" x14ac:dyDescent="0.25">
      <c r="A22" s="3">
        <v>41061</v>
      </c>
      <c r="B22" s="4">
        <v>1362.160034</v>
      </c>
      <c r="C22" s="4">
        <v>27.332543999999999</v>
      </c>
      <c r="D22" s="4">
        <v>27.158757999999999</v>
      </c>
      <c r="E22" s="4">
        <v>31.290001</v>
      </c>
      <c r="F22" s="7">
        <f t="shared" si="2"/>
        <v>1.2597574126154365E-2</v>
      </c>
      <c r="G22" s="7">
        <f t="shared" si="2"/>
        <v>-3.6613350005034295E-2</v>
      </c>
      <c r="H22" s="7">
        <f t="shared" si="11"/>
        <v>0.22920897192721412</v>
      </c>
      <c r="I22" s="7">
        <f t="shared" si="12"/>
        <v>-0.1236817154464136</v>
      </c>
      <c r="J22" s="5">
        <f t="shared" si="7"/>
        <v>1.0125975741261544</v>
      </c>
      <c r="K22" s="5">
        <f t="shared" si="8"/>
        <v>0.9633866499949657</v>
      </c>
      <c r="L22" s="5">
        <f t="shared" si="9"/>
        <v>1.2292089719272141</v>
      </c>
      <c r="M22" s="5">
        <f t="shared" si="10"/>
        <v>0.8763182845535864</v>
      </c>
    </row>
    <row r="23" spans="1:13" x14ac:dyDescent="0.25">
      <c r="A23" s="3">
        <v>41092</v>
      </c>
      <c r="B23" s="4">
        <v>1379.3199460000001</v>
      </c>
      <c r="C23" s="4">
        <v>26.331807999999999</v>
      </c>
      <c r="D23" s="4">
        <v>33.383789</v>
      </c>
      <c r="E23" s="4">
        <v>27.42</v>
      </c>
      <c r="F23" s="7">
        <f t="shared" si="2"/>
        <v>1.9763369680148246E-2</v>
      </c>
      <c r="G23" s="7">
        <f t="shared" si="2"/>
        <v>5.273758642019577E-2</v>
      </c>
      <c r="H23" s="7">
        <f t="shared" si="11"/>
        <v>-8.8690052528189733E-3</v>
      </c>
      <c r="I23" s="7">
        <f t="shared" si="12"/>
        <v>4.0116703136396703E-2</v>
      </c>
      <c r="J23" s="5">
        <f t="shared" si="7"/>
        <v>1.0197633696801482</v>
      </c>
      <c r="K23" s="5">
        <f t="shared" si="8"/>
        <v>1.0527375864201958</v>
      </c>
      <c r="L23" s="5">
        <f t="shared" si="9"/>
        <v>0.99113099474718103</v>
      </c>
      <c r="M23" s="5">
        <f t="shared" si="10"/>
        <v>1.0401167031363967</v>
      </c>
    </row>
    <row r="24" spans="1:13" x14ac:dyDescent="0.25">
      <c r="A24" s="3">
        <v>41122</v>
      </c>
      <c r="B24" s="4">
        <v>1406.579956</v>
      </c>
      <c r="C24" s="4">
        <v>27.720483999999999</v>
      </c>
      <c r="D24" s="4">
        <v>33.087707999999999</v>
      </c>
      <c r="E24" s="4">
        <v>28.52</v>
      </c>
      <c r="F24" s="7">
        <f t="shared" si="2"/>
        <v>2.4236153696477025E-2</v>
      </c>
      <c r="G24" s="7">
        <f t="shared" si="2"/>
        <v>-3.4393266726511662E-2</v>
      </c>
      <c r="H24" s="7">
        <f t="shared" si="11"/>
        <v>1.9015641699932972E-2</v>
      </c>
      <c r="I24" s="7">
        <f t="shared" si="12"/>
        <v>2.6648001402524546E-2</v>
      </c>
      <c r="J24" s="5">
        <f t="shared" si="7"/>
        <v>1.024236153696477</v>
      </c>
      <c r="K24" s="5">
        <f t="shared" si="8"/>
        <v>0.96560673327348834</v>
      </c>
      <c r="L24" s="5">
        <f t="shared" si="9"/>
        <v>1.019015641699933</v>
      </c>
      <c r="M24" s="5">
        <f t="shared" si="10"/>
        <v>1.0266480014025245</v>
      </c>
    </row>
    <row r="25" spans="1:13" x14ac:dyDescent="0.25">
      <c r="A25" s="3">
        <v>41156</v>
      </c>
      <c r="B25" s="4">
        <v>1440.670044</v>
      </c>
      <c r="C25" s="4">
        <v>26.767085999999999</v>
      </c>
      <c r="D25" s="4">
        <v>33.716892000000001</v>
      </c>
      <c r="E25" s="4">
        <v>29.280000999999999</v>
      </c>
      <c r="F25" s="7">
        <f t="shared" si="2"/>
        <v>-1.9789409878227415E-2</v>
      </c>
      <c r="G25" s="7">
        <f t="shared" si="2"/>
        <v>-4.0994563248311744E-2</v>
      </c>
      <c r="H25" s="7">
        <f t="shared" si="11"/>
        <v>-3.3205166122666441E-2</v>
      </c>
      <c r="I25" s="7">
        <f t="shared" si="12"/>
        <v>-3.9276023248769554E-2</v>
      </c>
      <c r="J25" s="5">
        <f t="shared" si="7"/>
        <v>0.98021059012177258</v>
      </c>
      <c r="K25" s="5">
        <f t="shared" si="8"/>
        <v>0.95900543675168826</v>
      </c>
      <c r="L25" s="5">
        <f t="shared" si="9"/>
        <v>0.96679483387733356</v>
      </c>
      <c r="M25" s="5">
        <f t="shared" si="10"/>
        <v>0.96072397675123045</v>
      </c>
    </row>
    <row r="26" spans="1:13" x14ac:dyDescent="0.25">
      <c r="A26" s="3">
        <v>41183</v>
      </c>
      <c r="B26" s="4">
        <v>1412.160034</v>
      </c>
      <c r="C26" s="4">
        <v>25.669781</v>
      </c>
      <c r="D26" s="4">
        <v>32.597316999999997</v>
      </c>
      <c r="E26" s="4">
        <v>28.129999000000002</v>
      </c>
      <c r="F26" s="7">
        <f t="shared" si="2"/>
        <v>2.8467170173434031E-3</v>
      </c>
      <c r="G26" s="7">
        <f t="shared" si="2"/>
        <v>-5.9609663206709795E-2</v>
      </c>
      <c r="H26" s="7">
        <f t="shared" si="11"/>
        <v>-2.9605504035807528E-2</v>
      </c>
      <c r="I26" s="7">
        <f t="shared" si="12"/>
        <v>0.20227519382421577</v>
      </c>
      <c r="J26" s="5">
        <f t="shared" si="7"/>
        <v>1.0028467170173434</v>
      </c>
      <c r="K26" s="5">
        <f t="shared" si="8"/>
        <v>0.9403903367932902</v>
      </c>
      <c r="L26" s="5">
        <f t="shared" si="9"/>
        <v>0.97039449596419247</v>
      </c>
      <c r="M26" s="5">
        <f t="shared" si="10"/>
        <v>1.2022751938242158</v>
      </c>
    </row>
    <row r="27" spans="1:13" x14ac:dyDescent="0.25">
      <c r="A27" s="3">
        <v>41214</v>
      </c>
      <c r="B27" s="4">
        <v>1416.1800539999999</v>
      </c>
      <c r="C27" s="4">
        <v>24.139614000000002</v>
      </c>
      <c r="D27" s="4">
        <v>31.632256999999999</v>
      </c>
      <c r="E27" s="4">
        <v>33.82</v>
      </c>
      <c r="F27" s="7">
        <f t="shared" si="2"/>
        <v>7.068230463864511E-3</v>
      </c>
      <c r="G27" s="7">
        <f t="shared" si="2"/>
        <v>3.3808328501028218E-3</v>
      </c>
      <c r="H27" s="7">
        <f t="shared" si="11"/>
        <v>9.1418453005108091E-2</v>
      </c>
      <c r="I27" s="7">
        <f t="shared" si="12"/>
        <v>1.4783855706681504E-3</v>
      </c>
      <c r="J27" s="5">
        <f t="shared" si="7"/>
        <v>1.0070682304638645</v>
      </c>
      <c r="K27" s="5">
        <f t="shared" si="8"/>
        <v>1.0033808328501028</v>
      </c>
      <c r="L27" s="5">
        <f t="shared" si="9"/>
        <v>1.0914184530051081</v>
      </c>
      <c r="M27" s="5">
        <f t="shared" si="10"/>
        <v>1.0014783855706682</v>
      </c>
    </row>
    <row r="28" spans="1:13" x14ac:dyDescent="0.25">
      <c r="A28" s="3">
        <v>41246</v>
      </c>
      <c r="B28" s="4">
        <v>1426.1899410000001</v>
      </c>
      <c r="C28" s="4">
        <v>24.221226000000001</v>
      </c>
      <c r="D28" s="4">
        <v>34.524028999999999</v>
      </c>
      <c r="E28" s="4">
        <v>33.869999</v>
      </c>
      <c r="F28" s="7">
        <f t="shared" si="2"/>
        <v>5.0428096519578469E-2</v>
      </c>
      <c r="G28" s="7">
        <f t="shared" si="2"/>
        <v>2.7705079833696189E-2</v>
      </c>
      <c r="H28" s="7">
        <f t="shared" si="11"/>
        <v>7.9708251896092541E-2</v>
      </c>
      <c r="I28" s="7">
        <f t="shared" si="12"/>
        <v>0.10746971087894042</v>
      </c>
      <c r="J28" s="5">
        <f t="shared" si="7"/>
        <v>1.0504280965195785</v>
      </c>
      <c r="K28" s="5">
        <f t="shared" si="8"/>
        <v>1.0277050798336962</v>
      </c>
      <c r="L28" s="5">
        <f t="shared" si="9"/>
        <v>1.0797082518960925</v>
      </c>
      <c r="M28" s="5">
        <f t="shared" si="10"/>
        <v>1.1074697108789404</v>
      </c>
    </row>
    <row r="29" spans="1:13" x14ac:dyDescent="0.25">
      <c r="A29" s="3">
        <v>41276</v>
      </c>
      <c r="B29" s="4">
        <v>1498.1099850000001</v>
      </c>
      <c r="C29" s="4">
        <v>24.892277</v>
      </c>
      <c r="D29" s="4">
        <v>37.275879000000003</v>
      </c>
      <c r="E29" s="4">
        <v>37.509998000000003</v>
      </c>
      <c r="F29" s="7">
        <f t="shared" si="2"/>
        <v>1.1060649195259176E-2</v>
      </c>
      <c r="G29" s="7">
        <f t="shared" si="2"/>
        <v>2.113531036152283E-2</v>
      </c>
      <c r="H29" s="7">
        <f t="shared" si="11"/>
        <v>3.1285003366386066E-2</v>
      </c>
      <c r="I29" s="7">
        <f t="shared" si="12"/>
        <v>-7.1447511140896425E-2</v>
      </c>
      <c r="J29" s="5">
        <f t="shared" si="7"/>
        <v>1.0110606491952592</v>
      </c>
      <c r="K29" s="5">
        <f t="shared" si="8"/>
        <v>1.0211353103615228</v>
      </c>
      <c r="L29" s="5">
        <f t="shared" si="9"/>
        <v>1.0312850033663861</v>
      </c>
      <c r="M29" s="5">
        <f t="shared" si="10"/>
        <v>0.92855248885910358</v>
      </c>
    </row>
    <row r="30" spans="1:13" x14ac:dyDescent="0.25">
      <c r="A30" s="3">
        <v>41306</v>
      </c>
      <c r="B30" s="4">
        <v>1514.6800539999999</v>
      </c>
      <c r="C30" s="4">
        <v>25.418382999999999</v>
      </c>
      <c r="D30" s="4">
        <v>38.442055000000003</v>
      </c>
      <c r="E30" s="4">
        <v>34.830002</v>
      </c>
      <c r="F30" s="7">
        <f t="shared" si="2"/>
        <v>3.5987723516956116E-2</v>
      </c>
      <c r="G30" s="7">
        <f t="shared" si="2"/>
        <v>2.9136786553259464E-2</v>
      </c>
      <c r="H30" s="7">
        <f t="shared" si="11"/>
        <v>0.16463120923166041</v>
      </c>
      <c r="I30" s="7">
        <f t="shared" si="12"/>
        <v>8.785520598017782E-2</v>
      </c>
      <c r="J30" s="5">
        <f t="shared" si="7"/>
        <v>1.0359877235169561</v>
      </c>
      <c r="K30" s="5">
        <f t="shared" si="8"/>
        <v>1.0291367865532595</v>
      </c>
      <c r="L30" s="5">
        <f t="shared" si="9"/>
        <v>1.1646312092316604</v>
      </c>
      <c r="M30" s="5">
        <f t="shared" si="10"/>
        <v>1.0878552059801778</v>
      </c>
    </row>
    <row r="31" spans="1:13" x14ac:dyDescent="0.25">
      <c r="A31" s="3">
        <v>41334</v>
      </c>
      <c r="B31" s="4">
        <v>1569.1899410000001</v>
      </c>
      <c r="C31" s="4">
        <v>26.158992999999999</v>
      </c>
      <c r="D31" s="4">
        <v>44.770817000000001</v>
      </c>
      <c r="E31" s="4">
        <v>37.889999000000003</v>
      </c>
      <c r="F31" s="7">
        <f t="shared" si="2"/>
        <v>1.8085767859252311E-2</v>
      </c>
      <c r="G31" s="7">
        <f t="shared" si="2"/>
        <v>0.15693803656738625</v>
      </c>
      <c r="H31" s="7">
        <f t="shared" si="11"/>
        <v>3.8380849739686473E-2</v>
      </c>
      <c r="I31" s="7">
        <f t="shared" si="12"/>
        <v>0.42491431578026684</v>
      </c>
      <c r="J31" s="5">
        <f t="shared" si="7"/>
        <v>1.0180857678592523</v>
      </c>
      <c r="K31" s="5">
        <f t="shared" si="8"/>
        <v>1.1569380365673863</v>
      </c>
      <c r="L31" s="5">
        <f t="shared" si="9"/>
        <v>1.0383808497396865</v>
      </c>
      <c r="M31" s="5">
        <f t="shared" si="10"/>
        <v>1.4249143157802668</v>
      </c>
    </row>
    <row r="32" spans="1:13" x14ac:dyDescent="0.25">
      <c r="A32" s="3">
        <v>41365</v>
      </c>
      <c r="B32" s="4">
        <v>1597.5699460000001</v>
      </c>
      <c r="C32" s="4">
        <v>30.264334000000002</v>
      </c>
      <c r="D32" s="4">
        <v>46.489159000000001</v>
      </c>
      <c r="E32" s="4">
        <v>53.990001999999997</v>
      </c>
      <c r="F32" s="7">
        <f t="shared" si="2"/>
        <v>2.0762811721046104E-2</v>
      </c>
      <c r="G32" s="7">
        <f t="shared" si="2"/>
        <v>6.177416625127119E-2</v>
      </c>
      <c r="H32" s="7">
        <f t="shared" si="11"/>
        <v>-2.9914286038170701E-2</v>
      </c>
      <c r="I32" s="7">
        <f t="shared" si="12"/>
        <v>0.8107056562064956</v>
      </c>
      <c r="J32" s="5">
        <f t="shared" si="7"/>
        <v>1.0207628117210461</v>
      </c>
      <c r="K32" s="5">
        <f t="shared" si="8"/>
        <v>1.0617741662512712</v>
      </c>
      <c r="L32" s="5">
        <f t="shared" si="9"/>
        <v>0.9700857139618293</v>
      </c>
      <c r="M32" s="5">
        <f t="shared" si="10"/>
        <v>1.8107056562064956</v>
      </c>
    </row>
    <row r="33" spans="1:13" x14ac:dyDescent="0.25">
      <c r="A33" s="3">
        <v>41395</v>
      </c>
      <c r="B33" s="4">
        <v>1630.73999</v>
      </c>
      <c r="C33" s="4">
        <v>32.133887999999999</v>
      </c>
      <c r="D33" s="4">
        <v>45.098469000000001</v>
      </c>
      <c r="E33" s="4">
        <v>97.760002</v>
      </c>
      <c r="F33" s="7">
        <f t="shared" si="2"/>
        <v>-1.4999301636062778E-2</v>
      </c>
      <c r="G33" s="7">
        <f t="shared" si="2"/>
        <v>-1.0315153896098717E-2</v>
      </c>
      <c r="H33" s="7">
        <f t="shared" si="11"/>
        <v>-7.4539359639902658E-2</v>
      </c>
      <c r="I33" s="7">
        <f t="shared" si="12"/>
        <v>9.8199660429630464E-2</v>
      </c>
      <c r="J33" s="5">
        <f t="shared" si="7"/>
        <v>0.98500069836393722</v>
      </c>
      <c r="K33" s="5">
        <f t="shared" si="8"/>
        <v>0.98968484610390128</v>
      </c>
      <c r="L33" s="5">
        <f t="shared" si="9"/>
        <v>0.92546064036009734</v>
      </c>
      <c r="M33" s="5">
        <f t="shared" si="10"/>
        <v>1.0981996604296305</v>
      </c>
    </row>
    <row r="34" spans="1:13" x14ac:dyDescent="0.25">
      <c r="A34" s="3">
        <v>41428</v>
      </c>
      <c r="B34" s="4">
        <v>1606.280029</v>
      </c>
      <c r="C34" s="4">
        <v>31.802422</v>
      </c>
      <c r="D34" s="4">
        <v>41.736857999999998</v>
      </c>
      <c r="E34" s="4">
        <v>107.360001</v>
      </c>
      <c r="F34" s="7">
        <f t="shared" si="2"/>
        <v>4.9462079815224991E-2</v>
      </c>
      <c r="G34" s="7">
        <f t="shared" si="2"/>
        <v>-7.817020980351741E-2</v>
      </c>
      <c r="H34" s="7">
        <f t="shared" si="11"/>
        <v>0.13687788860388106</v>
      </c>
      <c r="I34" s="7">
        <f t="shared" si="12"/>
        <v>0.25074513551839495</v>
      </c>
      <c r="J34" s="5">
        <f t="shared" si="7"/>
        <v>1.049462079815225</v>
      </c>
      <c r="K34" s="5">
        <f t="shared" si="8"/>
        <v>0.92182979019648259</v>
      </c>
      <c r="L34" s="5">
        <f t="shared" si="9"/>
        <v>1.1368778886038811</v>
      </c>
      <c r="M34" s="5">
        <f t="shared" si="10"/>
        <v>1.2507451355183949</v>
      </c>
    </row>
    <row r="35" spans="1:13" x14ac:dyDescent="0.25">
      <c r="A35" s="3">
        <v>41456</v>
      </c>
      <c r="B35" s="4">
        <v>1685.7299800000001</v>
      </c>
      <c r="C35" s="4">
        <v>29.316420000000001</v>
      </c>
      <c r="D35" s="4">
        <v>47.449711000000001</v>
      </c>
      <c r="E35" s="4">
        <v>134.279999</v>
      </c>
      <c r="F35" s="7">
        <f t="shared" si="2"/>
        <v>-3.1298019033866864E-2</v>
      </c>
      <c r="G35" s="7">
        <f t="shared" si="2"/>
        <v>5.6386796204993539E-2</v>
      </c>
      <c r="H35" s="7">
        <f t="shared" si="11"/>
        <v>-3.7239067694216366E-2</v>
      </c>
      <c r="I35" s="7">
        <f t="shared" si="12"/>
        <v>0.25856420359371612</v>
      </c>
      <c r="J35" s="5">
        <f t="shared" si="7"/>
        <v>0.96870198096613314</v>
      </c>
      <c r="K35" s="5">
        <f t="shared" si="8"/>
        <v>1.0563867962049935</v>
      </c>
      <c r="L35" s="5">
        <f t="shared" si="9"/>
        <v>0.96276093230578363</v>
      </c>
      <c r="M35" s="5">
        <f t="shared" si="10"/>
        <v>1.2585642035937161</v>
      </c>
    </row>
    <row r="36" spans="1:13" x14ac:dyDescent="0.25">
      <c r="A36" s="3">
        <v>41487</v>
      </c>
      <c r="B36" s="4">
        <v>1632.969971</v>
      </c>
      <c r="C36" s="4">
        <v>30.969479</v>
      </c>
      <c r="D36" s="4">
        <v>45.682727999999997</v>
      </c>
      <c r="E36" s="4">
        <v>169</v>
      </c>
      <c r="F36" s="7">
        <f t="shared" si="2"/>
        <v>2.9749523177239112E-2</v>
      </c>
      <c r="G36" s="7">
        <f t="shared" si="2"/>
        <v>-3.5928599250895088E-3</v>
      </c>
      <c r="H36" s="7">
        <f t="shared" si="11"/>
        <v>0.1192011562882147</v>
      </c>
      <c r="I36" s="7">
        <f t="shared" si="12"/>
        <v>0.14420115384615384</v>
      </c>
      <c r="J36" s="5">
        <f t="shared" si="7"/>
        <v>1.0297495231772391</v>
      </c>
      <c r="K36" s="5">
        <f t="shared" si="8"/>
        <v>0.99640714007491049</v>
      </c>
      <c r="L36" s="5">
        <f t="shared" si="9"/>
        <v>1.1192011562882147</v>
      </c>
      <c r="M36" s="5">
        <f t="shared" si="10"/>
        <v>1.1442011538461538</v>
      </c>
    </row>
    <row r="37" spans="1:13" x14ac:dyDescent="0.25">
      <c r="A37" s="3">
        <v>41520</v>
      </c>
      <c r="B37" s="4">
        <v>1681.5500489999999</v>
      </c>
      <c r="C37" s="4">
        <v>30.85821</v>
      </c>
      <c r="D37" s="4">
        <v>51.128162000000003</v>
      </c>
      <c r="E37" s="4">
        <v>193.36999499999999</v>
      </c>
      <c r="F37" s="7">
        <f t="shared" si="2"/>
        <v>4.4595752618006079E-2</v>
      </c>
      <c r="G37" s="7">
        <f t="shared" si="2"/>
        <v>6.4002416212735724E-2</v>
      </c>
      <c r="H37" s="7">
        <f t="shared" si="11"/>
        <v>0.10111527185350422</v>
      </c>
      <c r="I37" s="7">
        <f t="shared" si="12"/>
        <v>-0.1728809735967568</v>
      </c>
      <c r="J37" s="5">
        <f t="shared" si="7"/>
        <v>1.0445957526180061</v>
      </c>
      <c r="K37" s="5">
        <f t="shared" si="8"/>
        <v>1.0640024162127357</v>
      </c>
      <c r="L37" s="5">
        <f t="shared" si="9"/>
        <v>1.1011152718535042</v>
      </c>
      <c r="M37" s="5">
        <f t="shared" si="10"/>
        <v>0.8271190264032432</v>
      </c>
    </row>
    <row r="38" spans="1:13" x14ac:dyDescent="0.25">
      <c r="A38" s="3">
        <v>41548</v>
      </c>
      <c r="B38" s="4">
        <v>1756.540039</v>
      </c>
      <c r="C38" s="4">
        <v>32.833210000000001</v>
      </c>
      <c r="D38" s="4">
        <v>56.298000000000002</v>
      </c>
      <c r="E38" s="4">
        <v>159.94000199999999</v>
      </c>
      <c r="F38" s="7">
        <f t="shared" si="2"/>
        <v>2.8049471635186451E-2</v>
      </c>
      <c r="G38" s="7">
        <f t="shared" si="2"/>
        <v>8.4980999421013115E-2</v>
      </c>
      <c r="H38" s="7">
        <f t="shared" si="11"/>
        <v>4.5472485701090193E-3</v>
      </c>
      <c r="I38" s="7">
        <f t="shared" si="12"/>
        <v>-0.20420159179440289</v>
      </c>
      <c r="J38" s="5">
        <f t="shared" si="7"/>
        <v>1.0280494716351865</v>
      </c>
      <c r="K38" s="5">
        <f t="shared" si="8"/>
        <v>1.0849809994210131</v>
      </c>
      <c r="L38" s="5">
        <f t="shared" si="9"/>
        <v>1.004547248570109</v>
      </c>
      <c r="M38" s="5">
        <f t="shared" si="10"/>
        <v>0.79579840820559711</v>
      </c>
    </row>
    <row r="39" spans="1:13" x14ac:dyDescent="0.25">
      <c r="A39" s="3">
        <v>41579</v>
      </c>
      <c r="B39" s="4">
        <v>1805.8100589999999</v>
      </c>
      <c r="C39" s="4">
        <v>35.623409000000002</v>
      </c>
      <c r="D39" s="4">
        <v>56.554001</v>
      </c>
      <c r="E39" s="4">
        <v>127.279999</v>
      </c>
      <c r="F39" s="7">
        <f t="shared" si="2"/>
        <v>2.356279155049279E-2</v>
      </c>
      <c r="G39" s="7">
        <f t="shared" si="2"/>
        <v>-1.8882752069011688E-2</v>
      </c>
      <c r="H39" s="7">
        <f t="shared" si="11"/>
        <v>-2.9729744496768684E-2</v>
      </c>
      <c r="I39" s="7">
        <f t="shared" si="12"/>
        <v>0.18188241814803896</v>
      </c>
      <c r="J39" s="5">
        <f t="shared" si="7"/>
        <v>1.0235627915504928</v>
      </c>
      <c r="K39" s="5">
        <f t="shared" si="8"/>
        <v>0.98111724793098831</v>
      </c>
      <c r="L39" s="5">
        <f t="shared" si="9"/>
        <v>0.97027025550323132</v>
      </c>
      <c r="M39" s="5">
        <f t="shared" si="10"/>
        <v>1.181882418148039</v>
      </c>
    </row>
    <row r="40" spans="1:13" x14ac:dyDescent="0.25">
      <c r="A40" s="3">
        <v>41610</v>
      </c>
      <c r="B40" s="4">
        <v>1848.3599850000001</v>
      </c>
      <c r="C40" s="4">
        <v>34.950741000000001</v>
      </c>
      <c r="D40" s="4">
        <v>54.872664999999998</v>
      </c>
      <c r="E40" s="4">
        <v>150.429993</v>
      </c>
      <c r="F40" s="7">
        <f t="shared" si="2"/>
        <v>-3.5582905675162646E-2</v>
      </c>
      <c r="G40" s="7">
        <f t="shared" si="2"/>
        <v>1.1494262739665473E-2</v>
      </c>
      <c r="H40" s="7">
        <f t="shared" si="11"/>
        <v>-1.5668092665082067E-3</v>
      </c>
      <c r="I40" s="7">
        <f t="shared" si="12"/>
        <v>0.2059430462115357</v>
      </c>
      <c r="J40" s="5">
        <f t="shared" si="7"/>
        <v>0.96441709432483735</v>
      </c>
      <c r="K40" s="5">
        <f t="shared" si="8"/>
        <v>1.0114942627396655</v>
      </c>
      <c r="L40" s="5">
        <f t="shared" si="9"/>
        <v>0.99843319073349179</v>
      </c>
      <c r="M40" s="5">
        <f t="shared" si="10"/>
        <v>1.2059430462115357</v>
      </c>
    </row>
    <row r="41" spans="1:13" x14ac:dyDescent="0.25">
      <c r="A41" s="3">
        <v>41641</v>
      </c>
      <c r="B41" s="4">
        <v>1782.589966</v>
      </c>
      <c r="C41" s="4">
        <v>35.352474000000001</v>
      </c>
      <c r="D41" s="4">
        <v>54.78669</v>
      </c>
      <c r="E41" s="4">
        <v>181.41000399999999</v>
      </c>
      <c r="F41" s="7">
        <f t="shared" si="2"/>
        <v>4.3117029976595278E-2</v>
      </c>
      <c r="G41" s="7">
        <f t="shared" si="2"/>
        <v>2.0012545656634906E-2</v>
      </c>
      <c r="H41" s="7">
        <f t="shared" si="11"/>
        <v>0.19056256181930342</v>
      </c>
      <c r="I41" s="7">
        <f t="shared" si="12"/>
        <v>0.34948455213087382</v>
      </c>
      <c r="J41" s="5">
        <f t="shared" si="7"/>
        <v>1.0431170299765953</v>
      </c>
      <c r="K41" s="5">
        <f t="shared" si="8"/>
        <v>1.0200125456566349</v>
      </c>
      <c r="L41" s="5">
        <f t="shared" si="9"/>
        <v>1.1905625618193034</v>
      </c>
      <c r="M41" s="5">
        <f t="shared" si="10"/>
        <v>1.3494845521308738</v>
      </c>
    </row>
    <row r="42" spans="1:13" x14ac:dyDescent="0.25">
      <c r="A42" s="3">
        <v>41673</v>
      </c>
      <c r="B42" s="4">
        <v>1859.4499510000001</v>
      </c>
      <c r="C42" s="4">
        <v>36.059967</v>
      </c>
      <c r="D42" s="4">
        <v>65.226982000000007</v>
      </c>
      <c r="E42" s="4">
        <v>244.80999800000001</v>
      </c>
      <c r="F42" s="7">
        <f t="shared" si="2"/>
        <v>6.9321656079357474E-3</v>
      </c>
      <c r="G42" s="7">
        <f t="shared" si="2"/>
        <v>6.9955527136228435E-2</v>
      </c>
      <c r="H42" s="7">
        <f t="shared" si="11"/>
        <v>-2.8256036742586144E-2</v>
      </c>
      <c r="I42" s="7">
        <f t="shared" si="12"/>
        <v>-0.14852334993279159</v>
      </c>
      <c r="J42" s="5">
        <f t="shared" si="7"/>
        <v>1.0069321656079357</v>
      </c>
      <c r="K42" s="5">
        <f t="shared" si="8"/>
        <v>1.0699555271362284</v>
      </c>
      <c r="L42" s="5">
        <f t="shared" si="9"/>
        <v>0.97174396325741386</v>
      </c>
      <c r="M42" s="5">
        <f t="shared" si="10"/>
        <v>0.85147665006720841</v>
      </c>
    </row>
    <row r="43" spans="1:13" x14ac:dyDescent="0.25">
      <c r="A43" s="3">
        <v>41701</v>
      </c>
      <c r="B43" s="4">
        <v>1872.339966</v>
      </c>
      <c r="C43" s="4">
        <v>38.582560999999998</v>
      </c>
      <c r="D43" s="4">
        <v>63.383926000000002</v>
      </c>
      <c r="E43" s="4">
        <v>208.449997</v>
      </c>
      <c r="F43" s="7">
        <f t="shared" si="2"/>
        <v>6.2007889650528281E-3</v>
      </c>
      <c r="G43" s="7">
        <f t="shared" si="2"/>
        <v>-1.4393730887900302E-2</v>
      </c>
      <c r="H43" s="7">
        <f t="shared" si="11"/>
        <v>2.8320539816356627E-2</v>
      </c>
      <c r="I43" s="7">
        <f t="shared" si="12"/>
        <v>-2.6864860065217711E-3</v>
      </c>
      <c r="J43" s="5">
        <f t="shared" si="7"/>
        <v>1.0062007889650528</v>
      </c>
      <c r="K43" s="5">
        <f t="shared" si="8"/>
        <v>0.9856062691120997</v>
      </c>
      <c r="L43" s="5">
        <f t="shared" si="9"/>
        <v>1.0283205398163566</v>
      </c>
      <c r="M43" s="5">
        <f t="shared" si="10"/>
        <v>0.99731351399347823</v>
      </c>
    </row>
    <row r="44" spans="1:13" x14ac:dyDescent="0.25">
      <c r="A44" s="3">
        <v>41730</v>
      </c>
      <c r="B44" s="4">
        <v>1883.9499510000001</v>
      </c>
      <c r="C44" s="4">
        <v>38.027214000000001</v>
      </c>
      <c r="D44" s="4">
        <v>65.178993000000006</v>
      </c>
      <c r="E44" s="4">
        <v>207.88999899999999</v>
      </c>
      <c r="F44" s="7">
        <f t="shared" si="2"/>
        <v>2.1030280012996005E-2</v>
      </c>
      <c r="G44" s="7">
        <f t="shared" si="2"/>
        <v>2.0515307800355709E-2</v>
      </c>
      <c r="H44" s="7">
        <f t="shared" si="11"/>
        <v>6.4002921923018929E-2</v>
      </c>
      <c r="I44" s="7">
        <f t="shared" si="12"/>
        <v>-5.7720429350716085E-4</v>
      </c>
      <c r="J44" s="5">
        <f t="shared" si="7"/>
        <v>1.021030280012996</v>
      </c>
      <c r="K44" s="5">
        <f t="shared" si="8"/>
        <v>1.0205153078003557</v>
      </c>
      <c r="L44" s="5">
        <f t="shared" si="9"/>
        <v>1.0640029219230189</v>
      </c>
      <c r="M44" s="5">
        <f t="shared" si="10"/>
        <v>0.99942279570649284</v>
      </c>
    </row>
    <row r="45" spans="1:13" x14ac:dyDescent="0.25">
      <c r="A45" s="3">
        <v>41760</v>
      </c>
      <c r="B45" s="4">
        <v>1923.5699460000001</v>
      </c>
      <c r="C45" s="4">
        <v>38.807353999999997</v>
      </c>
      <c r="D45" s="4">
        <v>69.350639000000001</v>
      </c>
      <c r="E45" s="4">
        <v>207.770004</v>
      </c>
      <c r="F45" s="7">
        <f t="shared" si="2"/>
        <v>1.9058331658920569E-2</v>
      </c>
      <c r="G45" s="7">
        <f t="shared" si="2"/>
        <v>1.8563826845808595E-2</v>
      </c>
      <c r="H45" s="7">
        <f t="shared" si="11"/>
        <v>3.0871871274322338E-2</v>
      </c>
      <c r="I45" s="7">
        <f t="shared" si="12"/>
        <v>0.15541220281249069</v>
      </c>
      <c r="J45" s="5">
        <f t="shared" si="7"/>
        <v>1.0190583316589206</v>
      </c>
      <c r="K45" s="5">
        <f t="shared" si="8"/>
        <v>1.0185638268458086</v>
      </c>
      <c r="L45" s="5">
        <f t="shared" si="9"/>
        <v>1.0308718712743223</v>
      </c>
      <c r="M45" s="5">
        <f t="shared" si="10"/>
        <v>1.1554122028124907</v>
      </c>
    </row>
    <row r="46" spans="1:13" x14ac:dyDescent="0.25">
      <c r="A46" s="3">
        <v>41792</v>
      </c>
      <c r="B46" s="4">
        <v>1960.2299800000001</v>
      </c>
      <c r="C46" s="4">
        <v>39.527766999999997</v>
      </c>
      <c r="D46" s="4">
        <v>71.491623000000004</v>
      </c>
      <c r="E46" s="4">
        <v>240.05999800000001</v>
      </c>
      <c r="F46" s="7">
        <f t="shared" si="2"/>
        <v>-1.5079830581919862E-2</v>
      </c>
      <c r="G46" s="7">
        <f t="shared" si="2"/>
        <v>3.5011995491675663E-2</v>
      </c>
      <c r="H46" s="7">
        <f t="shared" si="11"/>
        <v>-7.230546437587515E-2</v>
      </c>
      <c r="I46" s="7">
        <f t="shared" si="12"/>
        <v>-6.9815859117019596E-2</v>
      </c>
      <c r="J46" s="5">
        <f t="shared" si="7"/>
        <v>0.98492016941808014</v>
      </c>
      <c r="K46" s="5">
        <f t="shared" si="8"/>
        <v>1.0350119954916757</v>
      </c>
      <c r="L46" s="5">
        <f t="shared" si="9"/>
        <v>0.92769453562412485</v>
      </c>
      <c r="M46" s="5">
        <f t="shared" si="10"/>
        <v>0.9301841408829804</v>
      </c>
    </row>
    <row r="47" spans="1:13" x14ac:dyDescent="0.25">
      <c r="A47" s="3">
        <v>41821</v>
      </c>
      <c r="B47" s="4">
        <v>1930.670044</v>
      </c>
      <c r="C47" s="4">
        <v>40.911712999999999</v>
      </c>
      <c r="D47" s="4">
        <v>66.322388000000004</v>
      </c>
      <c r="E47" s="4">
        <v>223.300003</v>
      </c>
      <c r="F47" s="7">
        <f t="shared" si="2"/>
        <v>3.7655295489735119E-2</v>
      </c>
      <c r="G47" s="7">
        <f t="shared" si="2"/>
        <v>5.9169240847969373E-2</v>
      </c>
      <c r="H47" s="7">
        <f t="shared" si="11"/>
        <v>-0.11514656257552136</v>
      </c>
      <c r="I47" s="7">
        <f t="shared" si="12"/>
        <v>0.20779224530507512</v>
      </c>
      <c r="J47" s="5">
        <f t="shared" si="7"/>
        <v>1.0376552954897351</v>
      </c>
      <c r="K47" s="5">
        <f t="shared" si="8"/>
        <v>1.0591692408479694</v>
      </c>
      <c r="L47" s="5">
        <f t="shared" si="9"/>
        <v>0.88485343742447864</v>
      </c>
      <c r="M47" s="5">
        <f t="shared" si="10"/>
        <v>1.2077922453050751</v>
      </c>
    </row>
    <row r="48" spans="1:13" x14ac:dyDescent="0.25">
      <c r="A48" s="3">
        <v>41852</v>
      </c>
      <c r="B48" s="4">
        <v>2003.369995</v>
      </c>
      <c r="C48" s="4">
        <v>43.332428</v>
      </c>
      <c r="D48" s="4">
        <v>58.685592999999997</v>
      </c>
      <c r="E48" s="4">
        <v>269.70001200000002</v>
      </c>
      <c r="F48" s="7">
        <f t="shared" si="2"/>
        <v>-1.5513837223063764E-2</v>
      </c>
      <c r="G48" s="7">
        <f t="shared" si="2"/>
        <v>2.047099691713572E-2</v>
      </c>
      <c r="H48" s="7">
        <f t="shared" si="11"/>
        <v>-2.0654285626797719E-2</v>
      </c>
      <c r="I48" s="7">
        <f t="shared" si="12"/>
        <v>-0.10018545716638683</v>
      </c>
      <c r="J48" s="5">
        <f t="shared" si="7"/>
        <v>0.98448616277693624</v>
      </c>
      <c r="K48" s="5">
        <f t="shared" si="8"/>
        <v>1.0204709969171357</v>
      </c>
      <c r="L48" s="5">
        <f t="shared" si="9"/>
        <v>0.97934571437320228</v>
      </c>
      <c r="M48" s="5">
        <f t="shared" si="10"/>
        <v>0.89981454283361317</v>
      </c>
    </row>
    <row r="49" spans="1:13" x14ac:dyDescent="0.25">
      <c r="A49" s="3">
        <v>41884</v>
      </c>
      <c r="B49" s="4">
        <v>1972.290039</v>
      </c>
      <c r="C49" s="4">
        <v>44.219486000000003</v>
      </c>
      <c r="D49" s="4">
        <v>57.473483999999999</v>
      </c>
      <c r="E49" s="4">
        <v>242.679993</v>
      </c>
      <c r="F49" s="7">
        <f t="shared" si="2"/>
        <v>2.3201460786772321E-2</v>
      </c>
      <c r="G49" s="7">
        <f t="shared" si="2"/>
        <v>1.2726516088404916E-2</v>
      </c>
      <c r="H49" s="7">
        <f t="shared" si="11"/>
        <v>8.3516095874751617E-2</v>
      </c>
      <c r="I49" s="7">
        <f t="shared" si="12"/>
        <v>-4.0382232910316507E-3</v>
      </c>
      <c r="J49" s="5">
        <f t="shared" si="7"/>
        <v>1.0232014607867723</v>
      </c>
      <c r="K49" s="5">
        <f t="shared" si="8"/>
        <v>1.0127265160884049</v>
      </c>
      <c r="L49" s="5">
        <f t="shared" si="9"/>
        <v>1.0835160958747516</v>
      </c>
      <c r="M49" s="5">
        <f t="shared" si="10"/>
        <v>0.99596177670896835</v>
      </c>
    </row>
    <row r="50" spans="1:13" x14ac:dyDescent="0.25">
      <c r="A50" s="3">
        <v>41913</v>
      </c>
      <c r="B50" s="4">
        <v>2018.0500489999999</v>
      </c>
      <c r="C50" s="4">
        <v>44.782246000000001</v>
      </c>
      <c r="D50" s="4">
        <v>62.273445000000002</v>
      </c>
      <c r="E50" s="4">
        <v>241.699997</v>
      </c>
      <c r="F50" s="7">
        <f t="shared" si="2"/>
        <v>2.4533588760364822E-2</v>
      </c>
      <c r="G50" s="7">
        <f t="shared" si="2"/>
        <v>2.4740183866615251E-2</v>
      </c>
      <c r="H50" s="7">
        <f t="shared" si="11"/>
        <v>7.3740195359354166E-2</v>
      </c>
      <c r="I50" s="7">
        <f t="shared" si="12"/>
        <v>1.1667385333066438E-2</v>
      </c>
      <c r="J50" s="5">
        <f t="shared" si="7"/>
        <v>1.0245335887603648</v>
      </c>
      <c r="K50" s="5">
        <f t="shared" si="8"/>
        <v>1.0247401838666153</v>
      </c>
      <c r="L50" s="5">
        <f t="shared" si="9"/>
        <v>1.0737401953593542</v>
      </c>
      <c r="M50" s="5">
        <f t="shared" si="10"/>
        <v>1.0116673853330664</v>
      </c>
    </row>
    <row r="51" spans="1:13" x14ac:dyDescent="0.25">
      <c r="A51" s="3">
        <v>41946</v>
      </c>
      <c r="B51" s="4">
        <v>2067.5600589999999</v>
      </c>
      <c r="C51" s="4">
        <v>45.890166999999998</v>
      </c>
      <c r="D51" s="4">
        <v>66.865500999999995</v>
      </c>
      <c r="E51" s="4">
        <v>244.520004</v>
      </c>
      <c r="F51" s="7">
        <f t="shared" si="2"/>
        <v>-4.1885878779204244E-3</v>
      </c>
      <c r="G51" s="7">
        <f t="shared" si="2"/>
        <v>-2.8445941371274541E-2</v>
      </c>
      <c r="H51" s="7">
        <f t="shared" si="11"/>
        <v>0.11062522361120131</v>
      </c>
      <c r="I51" s="7">
        <f t="shared" si="12"/>
        <v>-9.0422049886765166E-2</v>
      </c>
      <c r="J51" s="5">
        <f t="shared" si="7"/>
        <v>0.99581141212207958</v>
      </c>
      <c r="K51" s="5">
        <f t="shared" si="8"/>
        <v>0.97155405862872546</v>
      </c>
      <c r="L51" s="5">
        <f t="shared" si="9"/>
        <v>1.1106252236112013</v>
      </c>
      <c r="M51" s="5">
        <f t="shared" si="10"/>
        <v>0.90957795011323483</v>
      </c>
    </row>
    <row r="52" spans="1:13" x14ac:dyDescent="0.25">
      <c r="A52" s="3">
        <v>41974</v>
      </c>
      <c r="B52" s="4">
        <v>2058.8999020000001</v>
      </c>
      <c r="C52" s="4">
        <v>44.584778</v>
      </c>
      <c r="D52" s="4">
        <v>74.262512000000001</v>
      </c>
      <c r="E52" s="4">
        <v>222.41000399999999</v>
      </c>
      <c r="F52" s="7">
        <f t="shared" si="2"/>
        <v>-3.1040805790470194E-2</v>
      </c>
      <c r="G52" s="7">
        <f t="shared" si="2"/>
        <v>-0.1302475925752058</v>
      </c>
      <c r="H52" s="7">
        <f t="shared" si="11"/>
        <v>-3.2152198137332055E-2</v>
      </c>
      <c r="I52" s="7">
        <f t="shared" si="12"/>
        <v>-8.4573524849178905E-2</v>
      </c>
      <c r="J52" s="5">
        <f t="shared" si="7"/>
        <v>0.96895919420952981</v>
      </c>
      <c r="K52" s="5">
        <f t="shared" si="8"/>
        <v>0.8697524074247942</v>
      </c>
      <c r="L52" s="5">
        <f t="shared" si="9"/>
        <v>0.96784780186266794</v>
      </c>
      <c r="M52" s="5">
        <f t="shared" si="10"/>
        <v>0.9154264751508211</v>
      </c>
    </row>
    <row r="53" spans="1:13" x14ac:dyDescent="0.25">
      <c r="A53" s="3">
        <v>42006</v>
      </c>
      <c r="B53" s="4">
        <v>1994.98999</v>
      </c>
      <c r="C53" s="4">
        <v>38.777718</v>
      </c>
      <c r="D53" s="4">
        <v>71.874808999999999</v>
      </c>
      <c r="E53" s="4">
        <v>203.60000600000001</v>
      </c>
      <c r="F53" s="7">
        <f t="shared" si="2"/>
        <v>5.4892511014553946E-2</v>
      </c>
      <c r="G53" s="7">
        <f t="shared" si="2"/>
        <v>9.3120384237153964E-2</v>
      </c>
      <c r="H53" s="7">
        <f t="shared" si="11"/>
        <v>0.13129058889046918</v>
      </c>
      <c r="I53" s="7">
        <f t="shared" si="12"/>
        <v>-1.2770628307348098E-3</v>
      </c>
      <c r="J53" s="5">
        <f t="shared" si="7"/>
        <v>1.0548925110145539</v>
      </c>
      <c r="K53" s="5">
        <f t="shared" si="8"/>
        <v>1.093120384237154</v>
      </c>
      <c r="L53" s="5">
        <f t="shared" si="9"/>
        <v>1.1312905888904692</v>
      </c>
      <c r="M53" s="5">
        <f t="shared" si="10"/>
        <v>0.99872293716926519</v>
      </c>
    </row>
    <row r="54" spans="1:13" x14ac:dyDescent="0.25">
      <c r="A54" s="3">
        <v>42037</v>
      </c>
      <c r="B54" s="4">
        <v>2104.5</v>
      </c>
      <c r="C54" s="4">
        <v>42.388714</v>
      </c>
      <c r="D54" s="4">
        <v>81.311295000000001</v>
      </c>
      <c r="E54" s="4">
        <v>203.33999600000001</v>
      </c>
      <c r="F54" s="7">
        <f t="shared" si="2"/>
        <v>-1.739610691375626E-2</v>
      </c>
      <c r="G54" s="7">
        <f t="shared" si="2"/>
        <v>-7.2748019673349762E-2</v>
      </c>
      <c r="H54" s="7">
        <f t="shared" si="11"/>
        <v>1.9258492931394144E-2</v>
      </c>
      <c r="I54" s="7">
        <f t="shared" si="12"/>
        <v>-7.1653350480050282E-2</v>
      </c>
      <c r="J54" s="5">
        <f t="shared" si="7"/>
        <v>0.98260389308624374</v>
      </c>
      <c r="K54" s="5">
        <f t="shared" si="8"/>
        <v>0.92725198032665024</v>
      </c>
      <c r="L54" s="5">
        <f t="shared" si="9"/>
        <v>1.0192584929313941</v>
      </c>
      <c r="M54" s="5">
        <f t="shared" si="10"/>
        <v>0.92834664951994972</v>
      </c>
    </row>
    <row r="55" spans="1:13" x14ac:dyDescent="0.25">
      <c r="A55" s="3">
        <v>42065</v>
      </c>
      <c r="B55" s="4">
        <v>2067.889893</v>
      </c>
      <c r="C55" s="4">
        <v>39.305019000000001</v>
      </c>
      <c r="D55" s="4">
        <v>82.877228000000002</v>
      </c>
      <c r="E55" s="4">
        <v>188.770004</v>
      </c>
      <c r="F55" s="7">
        <f t="shared" si="2"/>
        <v>8.5208197301247512E-3</v>
      </c>
      <c r="G55" s="7">
        <f t="shared" si="2"/>
        <v>0.19626170388061626</v>
      </c>
      <c r="H55" s="7">
        <f t="shared" si="11"/>
        <v>-2.0666062817641495E-2</v>
      </c>
      <c r="I55" s="7">
        <f t="shared" si="12"/>
        <v>0.19748899830504851</v>
      </c>
      <c r="J55" s="5">
        <f t="shared" si="7"/>
        <v>1.0085208197301248</v>
      </c>
      <c r="K55" s="5">
        <f t="shared" si="8"/>
        <v>1.1962617038806163</v>
      </c>
      <c r="L55" s="5">
        <f t="shared" si="9"/>
        <v>0.9793339371823585</v>
      </c>
      <c r="M55" s="5">
        <f t="shared" si="10"/>
        <v>1.1974889983050485</v>
      </c>
    </row>
    <row r="56" spans="1:13" x14ac:dyDescent="0.25">
      <c r="A56" s="3">
        <v>42095</v>
      </c>
      <c r="B56" s="4">
        <v>2085.51001</v>
      </c>
      <c r="C56" s="4">
        <v>47.019089000000001</v>
      </c>
      <c r="D56" s="4">
        <v>81.164482000000007</v>
      </c>
      <c r="E56" s="4">
        <v>226.050003</v>
      </c>
      <c r="F56" s="7">
        <f t="shared" si="2"/>
        <v>1.0491382393316817E-2</v>
      </c>
      <c r="G56" s="7">
        <f t="shared" si="2"/>
        <v>-3.0334254242994851E-2</v>
      </c>
      <c r="H56" s="7">
        <f t="shared" si="11"/>
        <v>3.9156955378585323E-2</v>
      </c>
      <c r="I56" s="7">
        <f t="shared" si="12"/>
        <v>0.10948904964181749</v>
      </c>
      <c r="J56" s="5">
        <f t="shared" si="7"/>
        <v>1.0104913823933168</v>
      </c>
      <c r="K56" s="5">
        <f t="shared" si="8"/>
        <v>0.96966574575700515</v>
      </c>
      <c r="L56" s="5">
        <f t="shared" si="9"/>
        <v>1.0391569553785853</v>
      </c>
      <c r="M56" s="5">
        <f t="shared" si="10"/>
        <v>1.1094890496418175</v>
      </c>
    </row>
    <row r="57" spans="1:13" x14ac:dyDescent="0.25">
      <c r="A57" s="3">
        <v>42125</v>
      </c>
      <c r="B57" s="4">
        <v>2107.389893</v>
      </c>
      <c r="C57" s="4">
        <v>45.592799999999997</v>
      </c>
      <c r="D57" s="4">
        <v>84.342635999999999</v>
      </c>
      <c r="E57" s="4">
        <v>250.800003</v>
      </c>
      <c r="F57" s="7">
        <f t="shared" si="2"/>
        <v>-2.1011672375900514E-2</v>
      </c>
      <c r="G57" s="7">
        <f t="shared" si="2"/>
        <v>-5.7831828709796196E-2</v>
      </c>
      <c r="H57" s="7">
        <f t="shared" si="11"/>
        <v>-1.6309426231354673E-2</v>
      </c>
      <c r="I57" s="7">
        <f t="shared" si="12"/>
        <v>6.9617251958326465E-2</v>
      </c>
      <c r="J57" s="5">
        <f t="shared" si="7"/>
        <v>0.97898832762409949</v>
      </c>
      <c r="K57" s="5">
        <f t="shared" si="8"/>
        <v>0.9421681712902038</v>
      </c>
      <c r="L57" s="5">
        <f t="shared" si="9"/>
        <v>0.98369057376864533</v>
      </c>
      <c r="M57" s="5">
        <f t="shared" si="10"/>
        <v>1.0696172519583265</v>
      </c>
    </row>
    <row r="58" spans="1:13" x14ac:dyDescent="0.25">
      <c r="A58" s="9">
        <v>42156</v>
      </c>
      <c r="B58" s="10">
        <v>2063.110107</v>
      </c>
      <c r="C58" s="10">
        <v>42.956085000000002</v>
      </c>
      <c r="D58" s="10">
        <v>82.967055999999999</v>
      </c>
      <c r="E58" s="10">
        <v>268.26001000000002</v>
      </c>
      <c r="F58" s="11">
        <f t="shared" si="2"/>
        <v>1.9742029696721453E-2</v>
      </c>
      <c r="G58" s="11">
        <f t="shared" si="2"/>
        <v>5.7757614549836189E-2</v>
      </c>
      <c r="H58" s="11">
        <f t="shared" si="11"/>
        <v>0.14436289025369287</v>
      </c>
      <c r="I58" s="11">
        <f t="shared" si="12"/>
        <v>-7.8655629663177962E-3</v>
      </c>
      <c r="J58" s="5">
        <f t="shared" si="7"/>
        <v>1.0197420296967215</v>
      </c>
      <c r="K58" s="5">
        <f t="shared" si="8"/>
        <v>1.0577576145498362</v>
      </c>
      <c r="L58" s="5">
        <f t="shared" si="9"/>
        <v>1.1443628902536929</v>
      </c>
      <c r="M58" s="5">
        <f t="shared" si="10"/>
        <v>0.9921344370336822</v>
      </c>
    </row>
    <row r="59" spans="1:13" x14ac:dyDescent="0.25">
      <c r="A59" s="9">
        <v>42186</v>
      </c>
      <c r="B59" s="10">
        <v>2103.8400879999999</v>
      </c>
      <c r="C59" s="10">
        <v>45.437125999999999</v>
      </c>
      <c r="D59" s="10">
        <v>94.944419999999994</v>
      </c>
      <c r="E59" s="10">
        <v>266.14999399999999</v>
      </c>
      <c r="F59" s="11">
        <f t="shared" si="2"/>
        <v>-6.2580818167202845E-2</v>
      </c>
      <c r="G59" s="11">
        <f t="shared" si="2"/>
        <v>-6.1948922561695374E-2</v>
      </c>
      <c r="H59" s="11">
        <f t="shared" si="11"/>
        <v>-0.10080063683574025</v>
      </c>
      <c r="I59" s="11">
        <f t="shared" si="12"/>
        <v>-6.4211896995195805E-2</v>
      </c>
      <c r="J59" s="5">
        <f t="shared" si="7"/>
        <v>0.93741918183279715</v>
      </c>
      <c r="K59" s="5">
        <f t="shared" si="8"/>
        <v>0.93805107743830463</v>
      </c>
      <c r="L59" s="5">
        <f t="shared" si="9"/>
        <v>0.89919936316425975</v>
      </c>
      <c r="M59" s="5">
        <f t="shared" si="10"/>
        <v>0.93578810300480419</v>
      </c>
    </row>
    <row r="60" spans="1:13" x14ac:dyDescent="0.25">
      <c r="A60" s="9">
        <v>42219</v>
      </c>
      <c r="B60" s="10">
        <v>1972.1800539999999</v>
      </c>
      <c r="C60" s="10">
        <v>42.622345000000003</v>
      </c>
      <c r="D60" s="10">
        <v>85.373962000000006</v>
      </c>
      <c r="E60" s="10">
        <v>249.05999800000001</v>
      </c>
      <c r="F60" s="11">
        <f t="shared" si="2"/>
        <v>-2.6442831573227132E-2</v>
      </c>
      <c r="G60" s="11">
        <f t="shared" si="2"/>
        <v>1.7003639757502631E-2</v>
      </c>
      <c r="H60" s="11">
        <f t="shared" si="11"/>
        <v>-3.9861357260191466E-2</v>
      </c>
      <c r="I60" s="11">
        <f t="shared" si="12"/>
        <v>-2.6499799457960771E-3</v>
      </c>
      <c r="J60" s="5">
        <f t="shared" si="7"/>
        <v>0.97355716842677287</v>
      </c>
      <c r="K60" s="5">
        <f t="shared" si="8"/>
        <v>1.0170036397575026</v>
      </c>
      <c r="L60" s="5">
        <f t="shared" si="9"/>
        <v>0.96013864273980853</v>
      </c>
      <c r="M60" s="5">
        <f t="shared" si="10"/>
        <v>0.99735002005420392</v>
      </c>
    </row>
    <row r="61" spans="1:13" x14ac:dyDescent="0.25">
      <c r="A61" s="9">
        <v>42248</v>
      </c>
      <c r="B61" s="10">
        <v>1920.030029</v>
      </c>
      <c r="C61" s="10">
        <v>43.347079999999998</v>
      </c>
      <c r="D61" s="10">
        <v>81.970839999999995</v>
      </c>
      <c r="E61" s="10">
        <v>248.39999399999999</v>
      </c>
      <c r="F61" s="11">
        <f t="shared" si="2"/>
        <v>8.2983117760394132E-2</v>
      </c>
      <c r="G61" s="11">
        <f t="shared" si="2"/>
        <v>0.18933579839749304</v>
      </c>
      <c r="H61" s="11">
        <f t="shared" si="11"/>
        <v>1.9013261301214168E-2</v>
      </c>
      <c r="I61" s="11">
        <f t="shared" si="12"/>
        <v>-0.16694847826767656</v>
      </c>
      <c r="J61" s="5">
        <f t="shared" si="7"/>
        <v>1.0829831177603941</v>
      </c>
      <c r="K61" s="5">
        <f t="shared" si="8"/>
        <v>1.189335798397493</v>
      </c>
      <c r="L61" s="5">
        <f t="shared" si="9"/>
        <v>1.0190132613012142</v>
      </c>
      <c r="M61" s="5">
        <f t="shared" si="10"/>
        <v>0.83305152173232344</v>
      </c>
    </row>
    <row r="62" spans="1:13" x14ac:dyDescent="0.25">
      <c r="A62" s="9">
        <v>42278</v>
      </c>
      <c r="B62" s="10">
        <v>2079.360107</v>
      </c>
      <c r="C62" s="10">
        <v>51.554234000000001</v>
      </c>
      <c r="D62" s="10">
        <v>83.529373000000007</v>
      </c>
      <c r="E62" s="10">
        <v>206.929993</v>
      </c>
      <c r="F62" s="11">
        <f t="shared" si="2"/>
        <v>5.0486926072412786E-4</v>
      </c>
      <c r="G62" s="11">
        <f t="shared" si="2"/>
        <v>3.9444054197371958E-2</v>
      </c>
      <c r="H62" s="11">
        <f t="shared" si="11"/>
        <v>-3.2905311045492436E-3</v>
      </c>
      <c r="I62" s="11">
        <f t="shared" si="12"/>
        <v>0.11274345328953839</v>
      </c>
      <c r="J62" s="5">
        <f t="shared" si="7"/>
        <v>1.0005048692607241</v>
      </c>
      <c r="K62" s="5">
        <f t="shared" si="8"/>
        <v>1.039444054197372</v>
      </c>
      <c r="L62" s="5">
        <f t="shared" si="9"/>
        <v>0.99670946889545076</v>
      </c>
      <c r="M62" s="5">
        <f t="shared" si="10"/>
        <v>1.1127434532895384</v>
      </c>
    </row>
    <row r="63" spans="1:13" x14ac:dyDescent="0.25">
      <c r="A63" s="9">
        <v>42310</v>
      </c>
      <c r="B63" s="10">
        <v>2080.4099120000001</v>
      </c>
      <c r="C63" s="10">
        <v>53.587741999999999</v>
      </c>
      <c r="D63" s="10">
        <v>83.254517000000007</v>
      </c>
      <c r="E63" s="10">
        <v>230.259995</v>
      </c>
      <c r="F63" s="11">
        <f t="shared" si="2"/>
        <v>-1.7530185176314439E-2</v>
      </c>
      <c r="G63" s="11">
        <f t="shared" si="2"/>
        <v>2.0791154066539974E-2</v>
      </c>
      <c r="H63" s="11">
        <f t="shared" si="11"/>
        <v>1.3447618703979813E-2</v>
      </c>
      <c r="I63" s="11">
        <f t="shared" si="12"/>
        <v>4.2343438772332043E-2</v>
      </c>
      <c r="J63" s="5">
        <f t="shared" si="7"/>
        <v>0.98246981482368556</v>
      </c>
      <c r="K63" s="5">
        <f t="shared" si="8"/>
        <v>1.02079115406654</v>
      </c>
      <c r="L63" s="5">
        <f t="shared" si="9"/>
        <v>1.0134476187039798</v>
      </c>
      <c r="M63" s="5">
        <f t="shared" si="10"/>
        <v>1.042343438772332</v>
      </c>
    </row>
    <row r="64" spans="1:13" x14ac:dyDescent="0.25">
      <c r="A64" s="9">
        <v>42339</v>
      </c>
      <c r="B64" s="10">
        <v>2043.9399410000001</v>
      </c>
      <c r="C64" s="10">
        <v>54.701892999999998</v>
      </c>
      <c r="D64" s="10">
        <v>84.374092000000005</v>
      </c>
      <c r="E64" s="10">
        <v>240.009995</v>
      </c>
      <c r="F64" s="11">
        <f t="shared" si="2"/>
        <v>-1</v>
      </c>
      <c r="G64" s="11">
        <f t="shared" si="2"/>
        <v>-1</v>
      </c>
      <c r="H64" s="11">
        <f t="shared" si="11"/>
        <v>-1</v>
      </c>
      <c r="I64" s="11">
        <f t="shared" si="12"/>
        <v>-1</v>
      </c>
      <c r="J64" s="5">
        <f t="shared" si="7"/>
        <v>0</v>
      </c>
      <c r="K64" s="5">
        <f t="shared" si="8"/>
        <v>0</v>
      </c>
      <c r="L64" s="5">
        <f t="shared" si="9"/>
        <v>0</v>
      </c>
      <c r="M64" s="5">
        <f t="shared" si="10"/>
        <v>0</v>
      </c>
    </row>
    <row r="65" spans="10:13" x14ac:dyDescent="0.25">
      <c r="J65" s="5">
        <f>+GEOMEAN(J4:J63)</f>
        <v>1.0081268840910647</v>
      </c>
      <c r="K65" s="5">
        <f t="shared" ref="K65:M65" si="13">+GEOMEAN(K4:K63)</f>
        <v>1.0138421035338989</v>
      </c>
      <c r="L65" s="5">
        <f t="shared" si="13"/>
        <v>1.0149859958004541</v>
      </c>
      <c r="M65" s="5">
        <f t="shared" si="13"/>
        <v>1.0373237060109888</v>
      </c>
    </row>
    <row r="66" spans="10:13" x14ac:dyDescent="0.25">
      <c r="J66" s="5">
        <f>+J65-1</f>
        <v>8.1268840910646567E-3</v>
      </c>
      <c r="K66" s="5">
        <f t="shared" ref="K66:M66" si="14">+K65-1</f>
        <v>1.384210353389892E-2</v>
      </c>
      <c r="L66" s="5">
        <f t="shared" si="14"/>
        <v>1.4985995800454122E-2</v>
      </c>
      <c r="M66" s="5">
        <f t="shared" si="14"/>
        <v>3.7323706010988777E-2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70E4-8E7E-4DA0-B801-1C2EF83C0EE2}">
  <dimension ref="B3:O65"/>
  <sheetViews>
    <sheetView tabSelected="1" topLeftCell="A7" workbookViewId="0">
      <selection activeCell="L23" sqref="L23:N32"/>
    </sheetView>
  </sheetViews>
  <sheetFormatPr baseColWidth="10" defaultRowHeight="15" x14ac:dyDescent="0.25"/>
  <cols>
    <col min="2" max="2" width="31.5703125" style="15" bestFit="1" customWidth="1"/>
    <col min="13" max="14" width="12" bestFit="1" customWidth="1"/>
    <col min="15" max="15" width="11.85546875" bestFit="1" customWidth="1"/>
  </cols>
  <sheetData>
    <row r="3" spans="2:15" x14ac:dyDescent="0.25">
      <c r="B3" s="21" t="s">
        <v>0</v>
      </c>
      <c r="C3" s="21"/>
      <c r="D3" s="21"/>
      <c r="E3" s="21"/>
      <c r="F3" s="21"/>
    </row>
    <row r="4" spans="2:15" x14ac:dyDescent="0.25">
      <c r="B4" s="15" t="s">
        <v>1</v>
      </c>
      <c r="C4" t="s">
        <v>2</v>
      </c>
      <c r="D4" t="s">
        <v>3</v>
      </c>
      <c r="E4" t="s">
        <v>4</v>
      </c>
      <c r="F4" t="s">
        <v>5</v>
      </c>
      <c r="G4" t="s">
        <v>2</v>
      </c>
      <c r="H4" t="s">
        <v>3</v>
      </c>
      <c r="I4" t="s">
        <v>4</v>
      </c>
      <c r="J4" t="s">
        <v>5</v>
      </c>
      <c r="M4" t="s">
        <v>6</v>
      </c>
      <c r="N4" t="s">
        <v>7</v>
      </c>
    </row>
    <row r="5" spans="2:15" x14ac:dyDescent="0.25">
      <c r="B5" s="15">
        <v>42339</v>
      </c>
      <c r="C5">
        <v>2043.9399410000001</v>
      </c>
      <c r="D5">
        <v>54.701892999999998</v>
      </c>
      <c r="E5">
        <v>84.374092000000005</v>
      </c>
      <c r="F5">
        <v>240.009995</v>
      </c>
      <c r="G5">
        <f>B6/B5-1</f>
        <v>-6.849476841682689E-4</v>
      </c>
      <c r="H5">
        <f t="shared" ref="H5:J5" si="0">C6/C5-1</f>
        <v>1.7842975847008891E-2</v>
      </c>
      <c r="I5">
        <f t="shared" si="0"/>
        <v>-2.0367686361420834E-2</v>
      </c>
      <c r="J5">
        <f t="shared" si="0"/>
        <v>-1.3269179833070077E-2</v>
      </c>
      <c r="L5" t="s">
        <v>2</v>
      </c>
      <c r="M5" s="16">
        <f>+AVERAGE(G5:G64)</f>
        <v>-7.3449161532847533E-4</v>
      </c>
      <c r="N5">
        <f>STDEV(G5:G64)</f>
        <v>4.0161423187539445E-5</v>
      </c>
    </row>
    <row r="6" spans="2:15" x14ac:dyDescent="0.25">
      <c r="B6" s="15">
        <v>42310</v>
      </c>
      <c r="C6">
        <v>2080.4099120000001</v>
      </c>
      <c r="D6">
        <v>53.587741999999999</v>
      </c>
      <c r="E6">
        <v>83.254517000000007</v>
      </c>
      <c r="F6">
        <v>230.259995</v>
      </c>
      <c r="G6">
        <f t="shared" ref="G6:G65" si="1">B7/B6-1</f>
        <v>-7.5632238241551963E-4</v>
      </c>
      <c r="H6">
        <f t="shared" ref="H6:H65" si="2">C7/C6-1</f>
        <v>-5.0461449637628775E-4</v>
      </c>
      <c r="I6">
        <f t="shared" ref="I6:I65" si="3">D7/D6-1</f>
        <v>-3.7947260401455241E-2</v>
      </c>
      <c r="J6">
        <f t="shared" ref="J6:J65" si="4">E7/E6-1</f>
        <v>3.3013944456610211E-3</v>
      </c>
      <c r="L6" t="s">
        <v>3</v>
      </c>
      <c r="M6" s="16">
        <f>AVERAGE(H5:H64)</f>
        <v>-7.5114045754522763E-3</v>
      </c>
      <c r="N6">
        <f>+STDEV(H5:H64)</f>
        <v>3.3392829184773737E-2</v>
      </c>
    </row>
    <row r="7" spans="2:15" x14ac:dyDescent="0.25">
      <c r="B7" s="15">
        <v>42278</v>
      </c>
      <c r="C7">
        <v>2079.360107</v>
      </c>
      <c r="D7">
        <v>51.554234000000001</v>
      </c>
      <c r="E7">
        <v>83.529373000000007</v>
      </c>
      <c r="F7">
        <v>206.929993</v>
      </c>
      <c r="G7">
        <f t="shared" si="1"/>
        <v>-7.0958891149064396E-4</v>
      </c>
      <c r="H7">
        <f t="shared" si="2"/>
        <v>-7.6624571888066928E-2</v>
      </c>
      <c r="I7">
        <f t="shared" si="3"/>
        <v>-0.15919456780213248</v>
      </c>
      <c r="J7">
        <f t="shared" si="4"/>
        <v>-1.8658502321093784E-2</v>
      </c>
      <c r="L7" t="s">
        <v>4</v>
      </c>
      <c r="M7" s="16">
        <f>AVERAGE(I5:I64)</f>
        <v>-7.1837626089123145E-3</v>
      </c>
      <c r="N7">
        <f>+STDEV(I5:I64)</f>
        <v>0.12003636447791183</v>
      </c>
    </row>
    <row r="8" spans="2:15" x14ac:dyDescent="0.25">
      <c r="B8" s="15">
        <v>42248</v>
      </c>
      <c r="C8">
        <v>1920.030029</v>
      </c>
      <c r="D8">
        <v>43.347079999999998</v>
      </c>
      <c r="E8">
        <v>81.970839999999995</v>
      </c>
      <c r="F8">
        <v>248.39999399999999</v>
      </c>
      <c r="G8">
        <f t="shared" si="1"/>
        <v>-6.8642302594201787E-4</v>
      </c>
      <c r="H8">
        <f t="shared" si="2"/>
        <v>2.7161046552569346E-2</v>
      </c>
      <c r="I8">
        <f t="shared" si="3"/>
        <v>-1.6719349953906781E-2</v>
      </c>
      <c r="J8">
        <f t="shared" si="4"/>
        <v>4.1516251388908687E-2</v>
      </c>
      <c r="L8" t="s">
        <v>5</v>
      </c>
      <c r="M8" s="16">
        <f>+AVERAGE((J5:J64))</f>
        <v>-1.2236886483986045E-2</v>
      </c>
      <c r="N8">
        <f>STDEV(J5:J64)</f>
        <v>7.0783769937234703E-2</v>
      </c>
    </row>
    <row r="9" spans="2:15" x14ac:dyDescent="0.25">
      <c r="B9" s="15">
        <v>42219</v>
      </c>
      <c r="C9">
        <v>1972.1800539999999</v>
      </c>
      <c r="D9">
        <v>42.622345000000003</v>
      </c>
      <c r="E9">
        <v>85.373962000000006</v>
      </c>
      <c r="F9">
        <v>249.05999800000001</v>
      </c>
      <c r="G9">
        <f t="shared" si="1"/>
        <v>-7.8163859873514596E-4</v>
      </c>
      <c r="H9">
        <f t="shared" si="2"/>
        <v>6.675862770894847E-2</v>
      </c>
      <c r="I9">
        <f t="shared" si="3"/>
        <v>6.6040031349753114E-2</v>
      </c>
      <c r="J9">
        <f t="shared" si="4"/>
        <v>0.11210043174521989</v>
      </c>
    </row>
    <row r="10" spans="2:15" x14ac:dyDescent="0.25">
      <c r="B10" s="15">
        <v>42186</v>
      </c>
      <c r="C10">
        <v>2103.8400879999999</v>
      </c>
      <c r="D10">
        <v>45.437125999999999</v>
      </c>
      <c r="E10">
        <v>94.944419999999994</v>
      </c>
      <c r="F10">
        <v>266.14999399999999</v>
      </c>
      <c r="G10">
        <f t="shared" si="1"/>
        <v>-7.1113639596076528E-4</v>
      </c>
      <c r="H10">
        <f t="shared" si="2"/>
        <v>-1.9359827409087704E-2</v>
      </c>
      <c r="I10">
        <f t="shared" si="3"/>
        <v>-5.4603827715687725E-2</v>
      </c>
      <c r="J10">
        <f t="shared" si="4"/>
        <v>-0.12615132095177362</v>
      </c>
    </row>
    <row r="11" spans="2:15" x14ac:dyDescent="0.25">
      <c r="B11" s="15">
        <v>42156</v>
      </c>
      <c r="C11">
        <v>2063.110107</v>
      </c>
      <c r="D11">
        <v>42.956085000000002</v>
      </c>
      <c r="E11">
        <v>82.967055999999999</v>
      </c>
      <c r="F11">
        <v>268.26001000000002</v>
      </c>
      <c r="G11">
        <f t="shared" si="1"/>
        <v>-7.3536388651673779E-4</v>
      </c>
      <c r="H11">
        <f t="shared" si="2"/>
        <v>2.1462638300186576E-2</v>
      </c>
      <c r="I11">
        <f t="shared" si="3"/>
        <v>6.1381641273873022E-2</v>
      </c>
      <c r="J11">
        <f t="shared" si="4"/>
        <v>1.6579833807770727E-2</v>
      </c>
      <c r="L11" s="21" t="s">
        <v>8</v>
      </c>
      <c r="M11" s="21"/>
      <c r="N11" s="21"/>
      <c r="O11" s="21"/>
    </row>
    <row r="12" spans="2:15" x14ac:dyDescent="0.25">
      <c r="B12" s="15">
        <v>42125</v>
      </c>
      <c r="C12">
        <v>2107.389893</v>
      </c>
      <c r="D12">
        <v>45.592799999999997</v>
      </c>
      <c r="E12">
        <v>84.342635999999999</v>
      </c>
      <c r="F12">
        <v>250.800003</v>
      </c>
      <c r="G12">
        <f t="shared" si="1"/>
        <v>-7.1216617210678734E-4</v>
      </c>
      <c r="H12">
        <f t="shared" si="2"/>
        <v>-1.0382456076437174E-2</v>
      </c>
      <c r="I12">
        <f t="shared" si="3"/>
        <v>3.1283206997596125E-2</v>
      </c>
      <c r="J12">
        <f t="shared" si="4"/>
        <v>-3.7681463975112073E-2</v>
      </c>
      <c r="M12" t="s">
        <v>3</v>
      </c>
      <c r="N12" t="s">
        <v>4</v>
      </c>
      <c r="O12" t="s">
        <v>5</v>
      </c>
    </row>
    <row r="13" spans="2:15" x14ac:dyDescent="0.25">
      <c r="B13" s="15">
        <v>42095</v>
      </c>
      <c r="C13">
        <v>2085.51001</v>
      </c>
      <c r="D13">
        <v>47.019089000000001</v>
      </c>
      <c r="E13">
        <v>81.164482000000007</v>
      </c>
      <c r="F13">
        <v>226.050003</v>
      </c>
      <c r="G13">
        <f t="shared" si="1"/>
        <v>-7.1267371421779302E-4</v>
      </c>
      <c r="H13">
        <f t="shared" si="2"/>
        <v>-8.4488287831330222E-3</v>
      </c>
      <c r="I13">
        <f t="shared" si="3"/>
        <v>-0.16406251512018877</v>
      </c>
      <c r="J13">
        <f t="shared" si="4"/>
        <v>2.1102161410948117E-2</v>
      </c>
      <c r="L13" t="s">
        <v>3</v>
      </c>
      <c r="M13">
        <f>COVAR(H5:H64,H5:H64)</f>
        <v>1.0964963569474193E-3</v>
      </c>
      <c r="N13">
        <f>COVAR(H5:H64,I5:I64)</f>
        <v>1.1717726995753781E-3</v>
      </c>
      <c r="O13">
        <f>COVAR(H5:H64,J5:J64)</f>
        <v>1.2849278090269574E-3</v>
      </c>
    </row>
    <row r="14" spans="2:15" x14ac:dyDescent="0.25">
      <c r="B14" s="15">
        <v>42065</v>
      </c>
      <c r="C14">
        <v>2067.889893</v>
      </c>
      <c r="D14">
        <v>39.305019000000001</v>
      </c>
      <c r="E14">
        <v>82.877228000000002</v>
      </c>
      <c r="F14">
        <v>188.770004</v>
      </c>
      <c r="G14">
        <f t="shared" si="1"/>
        <v>-6.6563651491735598E-4</v>
      </c>
      <c r="H14">
        <f t="shared" si="2"/>
        <v>1.7704089141268309E-2</v>
      </c>
      <c r="I14">
        <f t="shared" si="3"/>
        <v>7.8455502082316775E-2</v>
      </c>
      <c r="J14">
        <f t="shared" si="4"/>
        <v>-1.8894611195248934E-2</v>
      </c>
      <c r="L14" t="s">
        <v>4</v>
      </c>
      <c r="M14">
        <f>COVAR(I5:I64,H5:H64)</f>
        <v>1.1717726995753781E-3</v>
      </c>
      <c r="N14">
        <f>COVAR(I5:I64,I5:I64)</f>
        <v>1.4168583317122859E-2</v>
      </c>
      <c r="O14">
        <f>COVAR(I5:I64,J5:J64)</f>
        <v>9.787187237750856E-4</v>
      </c>
    </row>
    <row r="15" spans="2:15" x14ac:dyDescent="0.25">
      <c r="B15" s="15">
        <v>42037</v>
      </c>
      <c r="C15">
        <v>2104.5</v>
      </c>
      <c r="D15">
        <v>42.388714</v>
      </c>
      <c r="E15">
        <v>81.311295000000001</v>
      </c>
      <c r="F15">
        <v>203.33999600000001</v>
      </c>
      <c r="G15">
        <f t="shared" si="1"/>
        <v>-7.3744558365251844E-4</v>
      </c>
      <c r="H15">
        <f t="shared" si="2"/>
        <v>-5.2036117842717999E-2</v>
      </c>
      <c r="I15">
        <f t="shared" si="3"/>
        <v>-8.5187675191089829E-2</v>
      </c>
      <c r="J15">
        <f t="shared" si="4"/>
        <v>-0.11605381515569269</v>
      </c>
      <c r="L15" t="s">
        <v>5</v>
      </c>
      <c r="M15">
        <f>COVAR(J5:J64,H5:H64)</f>
        <v>1.2849278090269574E-3</v>
      </c>
      <c r="N15">
        <f>COVAR(J5:J64,I5:I64)</f>
        <v>9.787187237750856E-4</v>
      </c>
      <c r="O15">
        <f>COVAR(J5:J64,J5:J64)</f>
        <v>4.9268363850852471E-3</v>
      </c>
    </row>
    <row r="16" spans="2:15" x14ac:dyDescent="0.25">
      <c r="B16" s="15">
        <v>42006</v>
      </c>
      <c r="C16">
        <v>1994.98999</v>
      </c>
      <c r="D16">
        <v>38.777718</v>
      </c>
      <c r="E16">
        <v>71.874808999999999</v>
      </c>
      <c r="F16">
        <v>203.60000600000001</v>
      </c>
      <c r="G16">
        <f t="shared" si="1"/>
        <v>-7.6179593391423328E-4</v>
      </c>
      <c r="H16">
        <f t="shared" si="2"/>
        <v>3.2035204347065527E-2</v>
      </c>
      <c r="I16">
        <f t="shared" si="3"/>
        <v>0.14975249446086547</v>
      </c>
      <c r="J16">
        <f t="shared" si="4"/>
        <v>3.3220303931520645E-2</v>
      </c>
    </row>
    <row r="17" spans="2:15" x14ac:dyDescent="0.25">
      <c r="B17" s="15">
        <v>41974</v>
      </c>
      <c r="C17">
        <v>2058.8999020000001</v>
      </c>
      <c r="D17">
        <v>44.584778</v>
      </c>
      <c r="E17">
        <v>74.262512000000001</v>
      </c>
      <c r="F17">
        <v>222.41000399999999</v>
      </c>
      <c r="G17">
        <f t="shared" si="1"/>
        <v>-6.6707962071754778E-4</v>
      </c>
      <c r="H17">
        <f t="shared" si="2"/>
        <v>4.2062059411374086E-3</v>
      </c>
      <c r="I17">
        <f t="shared" si="3"/>
        <v>2.9278804528307889E-2</v>
      </c>
      <c r="J17">
        <f t="shared" si="4"/>
        <v>-9.9606258942600889E-2</v>
      </c>
      <c r="L17" s="21" t="s">
        <v>9</v>
      </c>
      <c r="M17" s="21"/>
      <c r="N17" s="21"/>
      <c r="O17" s="21"/>
    </row>
    <row r="18" spans="2:15" x14ac:dyDescent="0.25">
      <c r="B18" s="15">
        <v>41946</v>
      </c>
      <c r="C18">
        <v>2067.5600589999999</v>
      </c>
      <c r="D18">
        <v>45.890166999999998</v>
      </c>
      <c r="E18">
        <v>66.865500999999995</v>
      </c>
      <c r="F18">
        <v>244.520004</v>
      </c>
      <c r="G18">
        <f t="shared" si="1"/>
        <v>-7.8672579030181211E-4</v>
      </c>
      <c r="H18">
        <f t="shared" si="2"/>
        <v>-2.3946104871045981E-2</v>
      </c>
      <c r="I18">
        <f t="shared" si="3"/>
        <v>-2.4142884465859438E-2</v>
      </c>
      <c r="J18">
        <f t="shared" si="4"/>
        <v>-6.8676012761797689E-2</v>
      </c>
      <c r="M18" t="s">
        <v>3</v>
      </c>
      <c r="N18" t="s">
        <v>4</v>
      </c>
      <c r="O18" t="s">
        <v>5</v>
      </c>
    </row>
    <row r="19" spans="2:15" x14ac:dyDescent="0.25">
      <c r="B19" s="15">
        <v>41913</v>
      </c>
      <c r="C19">
        <v>2018.0500489999999</v>
      </c>
      <c r="D19">
        <v>44.782246000000001</v>
      </c>
      <c r="E19">
        <v>62.273445000000002</v>
      </c>
      <c r="F19">
        <v>241.699997</v>
      </c>
      <c r="G19">
        <f t="shared" si="1"/>
        <v>-6.9190943144137318E-4</v>
      </c>
      <c r="H19">
        <f t="shared" si="2"/>
        <v>-2.2675359326531752E-2</v>
      </c>
      <c r="I19">
        <f t="shared" si="3"/>
        <v>-1.2566587214049019E-2</v>
      </c>
      <c r="J19">
        <f t="shared" si="4"/>
        <v>-7.7078777318325686E-2</v>
      </c>
      <c r="L19" t="s">
        <v>3</v>
      </c>
      <c r="M19" s="17">
        <f>CORREL(H11:H70,H11:H70)</f>
        <v>0.99999999999999978</v>
      </c>
      <c r="N19" s="17">
        <f>CORREL(H11:H70,I11:I70)</f>
        <v>0.75840891463370586</v>
      </c>
      <c r="O19" s="17">
        <f>CORREL(H11:H70,J11:J70)</f>
        <v>0.91913806107008766</v>
      </c>
    </row>
    <row r="20" spans="2:15" x14ac:dyDescent="0.25">
      <c r="B20" s="15">
        <v>41884</v>
      </c>
      <c r="C20">
        <v>1972.290039</v>
      </c>
      <c r="D20">
        <v>44.219486000000003</v>
      </c>
      <c r="E20">
        <v>57.473483999999999</v>
      </c>
      <c r="F20">
        <v>242.679993</v>
      </c>
      <c r="G20">
        <f t="shared" si="1"/>
        <v>-7.6401489829047708E-4</v>
      </c>
      <c r="H20">
        <f t="shared" si="2"/>
        <v>1.5758309064805909E-2</v>
      </c>
      <c r="I20">
        <f t="shared" si="3"/>
        <v>-2.0060341723556085E-2</v>
      </c>
      <c r="J20">
        <f t="shared" si="4"/>
        <v>2.1089882075010502E-2</v>
      </c>
      <c r="L20" t="s">
        <v>4</v>
      </c>
      <c r="M20" s="17">
        <f>CORREL(I11:I70,H11:H70)</f>
        <v>0.75840891463370586</v>
      </c>
      <c r="N20" s="17">
        <f>CORREL(I11:I70,I11:I70)</f>
        <v>1</v>
      </c>
      <c r="O20" s="17">
        <f>CORREL(I11:I70,J11:J70)</f>
        <v>0.68278899817402328</v>
      </c>
    </row>
    <row r="21" spans="2:15" x14ac:dyDescent="0.25">
      <c r="B21" s="15">
        <v>41852</v>
      </c>
      <c r="C21">
        <v>2003.369995</v>
      </c>
      <c r="D21">
        <v>43.332428</v>
      </c>
      <c r="E21">
        <v>58.685592999999997</v>
      </c>
      <c r="F21">
        <v>269.70001200000002</v>
      </c>
      <c r="G21">
        <f t="shared" si="1"/>
        <v>-7.407053426359278E-4</v>
      </c>
      <c r="H21">
        <f t="shared" si="2"/>
        <v>-3.628882891400198E-2</v>
      </c>
      <c r="I21">
        <f t="shared" si="3"/>
        <v>-5.5863820970290412E-2</v>
      </c>
      <c r="J21">
        <f t="shared" si="4"/>
        <v>0.13013066085913128</v>
      </c>
      <c r="L21" t="s">
        <v>5</v>
      </c>
      <c r="M21" s="17">
        <f>CORREL(J11:J70,H11:H70)</f>
        <v>0.91913806107008766</v>
      </c>
      <c r="N21" s="17">
        <f>CORREL(J11:J70,I11:I70)</f>
        <v>0.68278899817402328</v>
      </c>
      <c r="O21" s="17">
        <f>CORREL(J11:J70,J11:J70)</f>
        <v>0.99999999999999989</v>
      </c>
    </row>
    <row r="22" spans="2:15" x14ac:dyDescent="0.25">
      <c r="B22" s="15">
        <v>41821</v>
      </c>
      <c r="C22">
        <v>1930.670044</v>
      </c>
      <c r="D22">
        <v>40.911712999999999</v>
      </c>
      <c r="E22">
        <v>66.322388000000004</v>
      </c>
      <c r="F22">
        <v>223.300003</v>
      </c>
      <c r="G22">
        <f t="shared" si="1"/>
        <v>-6.9343152961431898E-4</v>
      </c>
      <c r="H22">
        <f t="shared" si="2"/>
        <v>1.5310713548316812E-2</v>
      </c>
      <c r="I22">
        <f t="shared" si="3"/>
        <v>-3.3827622910827526E-2</v>
      </c>
      <c r="J22">
        <f t="shared" si="4"/>
        <v>7.7941026490180088E-2</v>
      </c>
    </row>
    <row r="23" spans="2:15" x14ac:dyDescent="0.25">
      <c r="B23" s="15">
        <v>41792</v>
      </c>
      <c r="C23">
        <v>1960.2299800000001</v>
      </c>
      <c r="D23">
        <v>39.527766999999997</v>
      </c>
      <c r="E23">
        <v>71.491623000000004</v>
      </c>
      <c r="F23">
        <v>240.05999800000001</v>
      </c>
      <c r="G23">
        <f t="shared" si="1"/>
        <v>-7.6569678407345521E-4</v>
      </c>
      <c r="H23">
        <f t="shared" si="2"/>
        <v>-1.8701904559178306E-2</v>
      </c>
      <c r="I23">
        <f t="shared" si="3"/>
        <v>-1.8225491968721697E-2</v>
      </c>
      <c r="J23">
        <f t="shared" si="4"/>
        <v>-2.9947340823413771E-2</v>
      </c>
      <c r="L23" s="16"/>
      <c r="M23" s="16" t="s">
        <v>10</v>
      </c>
      <c r="N23" s="16" t="s">
        <v>16</v>
      </c>
    </row>
    <row r="24" spans="2:15" x14ac:dyDescent="0.25">
      <c r="B24" s="15">
        <v>41760</v>
      </c>
      <c r="C24">
        <v>1923.5699460000001</v>
      </c>
      <c r="D24">
        <v>38.807353999999997</v>
      </c>
      <c r="E24">
        <v>69.350639000000001</v>
      </c>
      <c r="F24">
        <v>207.770004</v>
      </c>
      <c r="G24">
        <f t="shared" si="1"/>
        <v>-7.1839080459767946E-4</v>
      </c>
      <c r="H24">
        <f t="shared" si="2"/>
        <v>-2.0597116877599686E-2</v>
      </c>
      <c r="I24">
        <f t="shared" si="3"/>
        <v>-2.0102890807757623E-2</v>
      </c>
      <c r="J24">
        <f t="shared" si="4"/>
        <v>-6.0152956917959965E-2</v>
      </c>
      <c r="L24" s="16"/>
      <c r="M24" s="16" t="s">
        <v>7</v>
      </c>
      <c r="N24" s="16" t="s">
        <v>15</v>
      </c>
    </row>
    <row r="25" spans="2:15" x14ac:dyDescent="0.25">
      <c r="B25" s="15">
        <v>41730</v>
      </c>
      <c r="C25">
        <v>1883.9499510000001</v>
      </c>
      <c r="D25">
        <v>38.027214000000001</v>
      </c>
      <c r="E25">
        <v>65.178993000000006</v>
      </c>
      <c r="F25">
        <v>207.88999899999999</v>
      </c>
      <c r="G25">
        <f t="shared" si="1"/>
        <v>-6.9494368559785968E-4</v>
      </c>
      <c r="H25">
        <f t="shared" si="2"/>
        <v>-6.162576130983477E-3</v>
      </c>
      <c r="I25">
        <f t="shared" si="3"/>
        <v>1.4603936012772323E-2</v>
      </c>
      <c r="J25">
        <f t="shared" si="4"/>
        <v>-2.7540575841667359E-2</v>
      </c>
      <c r="L25" s="16" t="s">
        <v>2</v>
      </c>
      <c r="M25" s="16">
        <v>4.0161423187539445E-5</v>
      </c>
      <c r="N25" s="16">
        <v>-7.3449161532847533E-4</v>
      </c>
    </row>
    <row r="26" spans="2:15" x14ac:dyDescent="0.25">
      <c r="B26" s="15">
        <v>41701</v>
      </c>
      <c r="C26">
        <v>1872.339966</v>
      </c>
      <c r="D26">
        <v>38.582560999999998</v>
      </c>
      <c r="E26">
        <v>63.383926000000002</v>
      </c>
      <c r="F26">
        <v>208.449997</v>
      </c>
      <c r="G26">
        <f t="shared" si="1"/>
        <v>-6.7144672789620774E-4</v>
      </c>
      <c r="H26">
        <f t="shared" si="2"/>
        <v>-6.884441519206419E-3</v>
      </c>
      <c r="I26">
        <f t="shared" si="3"/>
        <v>-6.5381714811517999E-2</v>
      </c>
      <c r="J26">
        <f t="shared" si="4"/>
        <v>2.9077656060623402E-2</v>
      </c>
      <c r="L26" s="16" t="s">
        <v>3</v>
      </c>
      <c r="M26" s="16">
        <v>3.3392829184773737E-2</v>
      </c>
      <c r="N26" s="16">
        <v>-7.5114045754522763E-3</v>
      </c>
    </row>
    <row r="27" spans="2:15" x14ac:dyDescent="0.25">
      <c r="B27" s="15">
        <v>41673</v>
      </c>
      <c r="C27">
        <v>1859.4499510000001</v>
      </c>
      <c r="D27">
        <v>36.059967</v>
      </c>
      <c r="E27">
        <v>65.226982000000007</v>
      </c>
      <c r="F27">
        <v>244.80999800000001</v>
      </c>
      <c r="G27">
        <f t="shared" si="1"/>
        <v>-7.6788328174115517E-4</v>
      </c>
      <c r="H27">
        <f t="shared" si="2"/>
        <v>-4.1334796324399736E-2</v>
      </c>
      <c r="I27">
        <f t="shared" si="3"/>
        <v>-1.9619901482438973E-2</v>
      </c>
      <c r="J27">
        <f t="shared" si="4"/>
        <v>-0.16006093919844411</v>
      </c>
      <c r="L27" s="16" t="s">
        <v>4</v>
      </c>
      <c r="M27" s="16">
        <v>0.12003636447791183</v>
      </c>
      <c r="N27" s="16">
        <v>-7.1837626089123145E-3</v>
      </c>
    </row>
    <row r="28" spans="2:15" x14ac:dyDescent="0.25">
      <c r="B28" s="15">
        <v>41641</v>
      </c>
      <c r="C28">
        <v>1782.589966</v>
      </c>
      <c r="D28">
        <v>35.352474000000001</v>
      </c>
      <c r="E28">
        <v>54.78669</v>
      </c>
      <c r="F28">
        <v>181.41000399999999</v>
      </c>
      <c r="G28">
        <f t="shared" si="1"/>
        <v>-7.4445858648930496E-4</v>
      </c>
      <c r="H28">
        <f t="shared" si="2"/>
        <v>3.6895764171489764E-2</v>
      </c>
      <c r="I28">
        <f t="shared" si="3"/>
        <v>-1.1363646006782968E-2</v>
      </c>
      <c r="J28">
        <f t="shared" si="4"/>
        <v>1.5692680101682122E-3</v>
      </c>
      <c r="L28" s="16" t="s">
        <v>5</v>
      </c>
      <c r="M28" s="16">
        <v>7.0783769937234703E-2</v>
      </c>
      <c r="N28" s="16">
        <v>-1.2236886483986045E-2</v>
      </c>
    </row>
    <row r="29" spans="2:15" x14ac:dyDescent="0.25">
      <c r="B29" s="15">
        <v>41610</v>
      </c>
      <c r="C29">
        <v>1848.3599850000001</v>
      </c>
      <c r="D29">
        <v>34.950741000000001</v>
      </c>
      <c r="E29">
        <v>54.872664999999998</v>
      </c>
      <c r="F29">
        <v>150.429993</v>
      </c>
      <c r="G29">
        <f t="shared" si="1"/>
        <v>-7.4501321797648679E-4</v>
      </c>
      <c r="H29">
        <f t="shared" si="2"/>
        <v>-2.3020367431293542E-2</v>
      </c>
      <c r="I29">
        <f t="shared" si="3"/>
        <v>1.9246172777853232E-2</v>
      </c>
      <c r="J29">
        <f t="shared" si="4"/>
        <v>3.0640684209523927E-2</v>
      </c>
      <c r="L29" s="16" t="s">
        <v>11</v>
      </c>
      <c r="M29" s="19">
        <v>7.4737654533306747E-2</v>
      </c>
      <c r="N29" s="18">
        <v>-8.9773512227835448E-3</v>
      </c>
    </row>
    <row r="30" spans="2:15" x14ac:dyDescent="0.25">
      <c r="B30" s="15">
        <v>41579</v>
      </c>
      <c r="C30">
        <v>1805.8100589999999</v>
      </c>
      <c r="D30">
        <v>35.623409000000002</v>
      </c>
      <c r="E30">
        <v>56.554001</v>
      </c>
      <c r="F30">
        <v>127.279999</v>
      </c>
      <c r="G30">
        <f t="shared" si="1"/>
        <v>-7.4556867649533398E-4</v>
      </c>
      <c r="H30">
        <f t="shared" si="2"/>
        <v>-2.7284165216846845E-2</v>
      </c>
      <c r="I30">
        <f t="shared" si="3"/>
        <v>-7.8324873399960193E-2</v>
      </c>
      <c r="J30">
        <f t="shared" si="4"/>
        <v>-4.5266647005222094E-3</v>
      </c>
      <c r="L30" s="16" t="s">
        <v>12</v>
      </c>
      <c r="M30" s="16">
        <v>6.9417006619631849E-2</v>
      </c>
      <c r="N30" s="16">
        <v>-9.8086171364111692E-3</v>
      </c>
    </row>
    <row r="31" spans="2:15" x14ac:dyDescent="0.25">
      <c r="B31" s="15">
        <v>41548</v>
      </c>
      <c r="C31">
        <v>1756.540039</v>
      </c>
      <c r="D31">
        <v>32.833210000000001</v>
      </c>
      <c r="E31">
        <v>56.298000000000002</v>
      </c>
      <c r="F31">
        <v>159.94000199999999</v>
      </c>
      <c r="G31">
        <f t="shared" si="1"/>
        <v>-6.7391932222971018E-4</v>
      </c>
      <c r="H31">
        <f t="shared" si="2"/>
        <v>-4.2691876265281148E-2</v>
      </c>
      <c r="I31">
        <f t="shared" si="3"/>
        <v>-6.0152510217551081E-2</v>
      </c>
      <c r="J31">
        <f t="shared" si="4"/>
        <v>-9.1829869622366611E-2</v>
      </c>
      <c r="L31" s="16" t="s">
        <v>13</v>
      </c>
      <c r="M31" s="16">
        <v>6.6864077923207352E-2</v>
      </c>
      <c r="N31" s="16">
        <v>-8.3582083671970408E-3</v>
      </c>
    </row>
    <row r="32" spans="2:15" x14ac:dyDescent="0.25">
      <c r="B32" s="15">
        <v>41520</v>
      </c>
      <c r="C32">
        <v>1681.5500489999999</v>
      </c>
      <c r="D32">
        <v>30.85821</v>
      </c>
      <c r="E32">
        <v>51.128162000000003</v>
      </c>
      <c r="F32">
        <v>193.36999499999999</v>
      </c>
      <c r="G32">
        <f t="shared" si="1"/>
        <v>-7.9479768786128169E-4</v>
      </c>
      <c r="H32">
        <f t="shared" si="2"/>
        <v>-2.8890057735058261E-2</v>
      </c>
      <c r="I32">
        <f t="shared" si="3"/>
        <v>3.6058151137088323E-3</v>
      </c>
      <c r="J32">
        <f t="shared" si="4"/>
        <v>-0.10650556927902088</v>
      </c>
      <c r="L32" s="16" t="s">
        <v>14</v>
      </c>
      <c r="M32" s="16">
        <v>8.793187905708108E-2</v>
      </c>
      <c r="N32" s="16">
        <v>-8.7652281647424262E-3</v>
      </c>
    </row>
    <row r="33" spans="2:10" x14ac:dyDescent="0.25">
      <c r="B33" s="15">
        <v>41487</v>
      </c>
      <c r="C33">
        <v>1632.969971</v>
      </c>
      <c r="D33">
        <v>30.969479</v>
      </c>
      <c r="E33">
        <v>45.682727999999997</v>
      </c>
      <c r="F33">
        <v>169</v>
      </c>
      <c r="G33">
        <f t="shared" si="1"/>
        <v>-7.4722202135613092E-4</v>
      </c>
      <c r="H33">
        <f t="shared" si="2"/>
        <v>3.2309234056331571E-2</v>
      </c>
      <c r="I33">
        <f t="shared" si="3"/>
        <v>-5.3377036145813128E-2</v>
      </c>
      <c r="J33">
        <f t="shared" si="4"/>
        <v>3.8679454519441103E-2</v>
      </c>
    </row>
    <row r="34" spans="2:10" x14ac:dyDescent="0.25">
      <c r="B34" s="15">
        <v>41456</v>
      </c>
      <c r="C34">
        <v>1685.7299800000001</v>
      </c>
      <c r="D34">
        <v>29.316420000000001</v>
      </c>
      <c r="E34">
        <v>47.449711000000001</v>
      </c>
      <c r="F34">
        <v>134.279999</v>
      </c>
      <c r="G34">
        <f t="shared" si="1"/>
        <v>-6.7541489772293684E-4</v>
      </c>
      <c r="H34">
        <f t="shared" si="2"/>
        <v>-4.7130888067850596E-2</v>
      </c>
      <c r="I34">
        <f t="shared" si="3"/>
        <v>8.4798962492691699E-2</v>
      </c>
      <c r="J34">
        <f t="shared" si="4"/>
        <v>-0.12039805679743765</v>
      </c>
    </row>
    <row r="35" spans="2:10" x14ac:dyDescent="0.25">
      <c r="B35" s="15">
        <v>41428</v>
      </c>
      <c r="C35">
        <v>1606.280029</v>
      </c>
      <c r="D35">
        <v>31.802422</v>
      </c>
      <c r="E35">
        <v>41.736857999999998</v>
      </c>
      <c r="F35">
        <v>107.360001</v>
      </c>
      <c r="G35">
        <f t="shared" si="1"/>
        <v>-7.9656271120975841E-4</v>
      </c>
      <c r="H35">
        <f t="shared" si="2"/>
        <v>1.5227706600590585E-2</v>
      </c>
      <c r="I35">
        <f t="shared" si="3"/>
        <v>1.0422665292599387E-2</v>
      </c>
      <c r="J35">
        <f t="shared" si="4"/>
        <v>8.0542981936972957E-2</v>
      </c>
    </row>
    <row r="36" spans="2:10" x14ac:dyDescent="0.25">
      <c r="B36" s="15">
        <v>41395</v>
      </c>
      <c r="C36">
        <v>1630.73999</v>
      </c>
      <c r="D36">
        <v>32.133887999999999</v>
      </c>
      <c r="E36">
        <v>45.098469000000001</v>
      </c>
      <c r="F36">
        <v>97.760002</v>
      </c>
      <c r="G36">
        <f t="shared" si="1"/>
        <v>-7.2472520835853427E-4</v>
      </c>
      <c r="H36">
        <f t="shared" si="2"/>
        <v>-2.0340486039101768E-2</v>
      </c>
      <c r="I36">
        <f t="shared" si="3"/>
        <v>-5.8180136807596927E-2</v>
      </c>
      <c r="J36">
        <f t="shared" si="4"/>
        <v>3.0836745256252573E-2</v>
      </c>
    </row>
    <row r="37" spans="2:10" x14ac:dyDescent="0.25">
      <c r="B37" s="15">
        <v>41365</v>
      </c>
      <c r="C37">
        <v>1597.5699460000001</v>
      </c>
      <c r="D37">
        <v>30.264334000000002</v>
      </c>
      <c r="E37">
        <v>46.489159000000001</v>
      </c>
      <c r="F37">
        <v>53.990001999999997</v>
      </c>
      <c r="G37">
        <f t="shared" si="1"/>
        <v>-7.4942584310411231E-4</v>
      </c>
      <c r="H37">
        <f t="shared" si="2"/>
        <v>-1.7764483533918463E-2</v>
      </c>
      <c r="I37">
        <f t="shared" si="3"/>
        <v>-0.13564947439451347</v>
      </c>
      <c r="J37">
        <f t="shared" si="4"/>
        <v>-3.6962208759250714E-2</v>
      </c>
    </row>
    <row r="38" spans="2:10" x14ac:dyDescent="0.25">
      <c r="B38" s="15">
        <v>41334</v>
      </c>
      <c r="C38">
        <v>1569.1899410000001</v>
      </c>
      <c r="D38">
        <v>26.158992999999999</v>
      </c>
      <c r="E38">
        <v>44.770817000000001</v>
      </c>
      <c r="F38">
        <v>37.889999000000003</v>
      </c>
      <c r="G38">
        <f t="shared" si="1"/>
        <v>-6.7740842889629782E-4</v>
      </c>
      <c r="H38">
        <f t="shared" si="2"/>
        <v>-3.4737596498523704E-2</v>
      </c>
      <c r="I38">
        <f t="shared" si="3"/>
        <v>-2.8311869650334054E-2</v>
      </c>
      <c r="J38">
        <f t="shared" si="4"/>
        <v>-0.14135909112402389</v>
      </c>
    </row>
    <row r="39" spans="2:10" x14ac:dyDescent="0.25">
      <c r="B39" s="15">
        <v>41306</v>
      </c>
      <c r="C39">
        <v>1514.6800539999999</v>
      </c>
      <c r="D39">
        <v>25.418382999999999</v>
      </c>
      <c r="E39">
        <v>38.442055000000003</v>
      </c>
      <c r="F39">
        <v>34.830002</v>
      </c>
      <c r="G39">
        <f t="shared" si="1"/>
        <v>-7.2628673800412269E-4</v>
      </c>
      <c r="H39">
        <f t="shared" si="2"/>
        <v>-1.0939649569056686E-2</v>
      </c>
      <c r="I39">
        <f t="shared" si="3"/>
        <v>-2.0697854776993485E-2</v>
      </c>
      <c r="J39">
        <f t="shared" si="4"/>
        <v>-3.0335943278786748E-2</v>
      </c>
    </row>
    <row r="40" spans="2:10" x14ac:dyDescent="0.25">
      <c r="B40" s="15">
        <v>41276</v>
      </c>
      <c r="C40">
        <v>1498.1099850000001</v>
      </c>
      <c r="D40">
        <v>24.892277</v>
      </c>
      <c r="E40">
        <v>37.275879000000003</v>
      </c>
      <c r="F40">
        <v>37.509998000000003</v>
      </c>
      <c r="G40">
        <f t="shared" si="1"/>
        <v>-7.2681461381918222E-4</v>
      </c>
      <c r="H40">
        <f t="shared" si="2"/>
        <v>-4.8007185533844421E-2</v>
      </c>
      <c r="I40">
        <f t="shared" si="3"/>
        <v>-2.695820073029076E-2</v>
      </c>
      <c r="J40">
        <f t="shared" si="4"/>
        <v>-7.3823879512003088E-2</v>
      </c>
    </row>
    <row r="41" spans="2:10" x14ac:dyDescent="0.25">
      <c r="B41" s="15">
        <v>41246</v>
      </c>
      <c r="C41">
        <v>1426.1899410000001</v>
      </c>
      <c r="D41">
        <v>24.221226000000001</v>
      </c>
      <c r="E41">
        <v>34.524028999999999</v>
      </c>
      <c r="F41">
        <v>33.869999</v>
      </c>
      <c r="G41">
        <f t="shared" si="1"/>
        <v>-7.7583280802984156E-4</v>
      </c>
      <c r="H41">
        <f t="shared" si="2"/>
        <v>-7.0186212314620189E-3</v>
      </c>
      <c r="I41">
        <f t="shared" si="3"/>
        <v>-3.3694413321604388E-3</v>
      </c>
      <c r="J41">
        <f t="shared" si="4"/>
        <v>-8.3761139234357573E-2</v>
      </c>
    </row>
    <row r="42" spans="2:10" x14ac:dyDescent="0.25">
      <c r="B42" s="15">
        <v>41214</v>
      </c>
      <c r="C42">
        <v>1416.1800539999999</v>
      </c>
      <c r="D42">
        <v>24.139614000000002</v>
      </c>
      <c r="E42">
        <v>31.632256999999999</v>
      </c>
      <c r="F42">
        <v>33.82</v>
      </c>
      <c r="G42">
        <f t="shared" si="1"/>
        <v>-7.5217159217744189E-4</v>
      </c>
      <c r="H42">
        <f t="shared" si="2"/>
        <v>-2.8386362233003837E-3</v>
      </c>
      <c r="I42">
        <f t="shared" si="3"/>
        <v>6.3388213249805814E-2</v>
      </c>
      <c r="J42">
        <f t="shared" si="4"/>
        <v>3.0508730376084037E-2</v>
      </c>
    </row>
    <row r="43" spans="2:10" x14ac:dyDescent="0.25">
      <c r="B43" s="15">
        <v>41183</v>
      </c>
      <c r="C43">
        <v>1412.160034</v>
      </c>
      <c r="D43">
        <v>25.669781</v>
      </c>
      <c r="E43">
        <v>32.597316999999997</v>
      </c>
      <c r="F43">
        <v>28.129999000000002</v>
      </c>
      <c r="G43">
        <f t="shared" si="1"/>
        <v>-6.5561032464855895E-4</v>
      </c>
      <c r="H43">
        <f t="shared" si="2"/>
        <v>2.0188937028081888E-2</v>
      </c>
      <c r="I43">
        <f t="shared" si="3"/>
        <v>4.2746956041424644E-2</v>
      </c>
      <c r="J43">
        <f t="shared" si="4"/>
        <v>3.4345618076481621E-2</v>
      </c>
    </row>
    <row r="44" spans="2:10" x14ac:dyDescent="0.25">
      <c r="B44" s="15">
        <v>41156</v>
      </c>
      <c r="C44">
        <v>1440.670044</v>
      </c>
      <c r="D44">
        <v>26.767085999999999</v>
      </c>
      <c r="E44">
        <v>33.716892000000001</v>
      </c>
      <c r="F44">
        <v>29.280000999999999</v>
      </c>
      <c r="G44">
        <f t="shared" si="1"/>
        <v>-8.2612498785106236E-4</v>
      </c>
      <c r="H44">
        <f t="shared" si="2"/>
        <v>-2.3662661788503181E-2</v>
      </c>
      <c r="I44">
        <f t="shared" si="3"/>
        <v>3.5618296291198837E-2</v>
      </c>
      <c r="J44">
        <f t="shared" si="4"/>
        <v>-1.8660794713818873E-2</v>
      </c>
    </row>
    <row r="45" spans="2:10" x14ac:dyDescent="0.25">
      <c r="B45" s="15">
        <v>41122</v>
      </c>
      <c r="C45">
        <v>1406.579956</v>
      </c>
      <c r="D45">
        <v>27.720483999999999</v>
      </c>
      <c r="E45">
        <v>33.087707999999999</v>
      </c>
      <c r="F45">
        <v>28.52</v>
      </c>
      <c r="G45">
        <f t="shared" si="1"/>
        <v>-7.2953650114293556E-4</v>
      </c>
      <c r="H45">
        <f t="shared" si="2"/>
        <v>-1.9380348684564952E-2</v>
      </c>
      <c r="I45">
        <f t="shared" si="3"/>
        <v>-5.0095662110372974E-2</v>
      </c>
      <c r="J45">
        <f t="shared" si="4"/>
        <v>8.9483683789763901E-3</v>
      </c>
    </row>
    <row r="46" spans="2:10" x14ac:dyDescent="0.25">
      <c r="B46" s="15">
        <v>41092</v>
      </c>
      <c r="C46">
        <v>1379.3199460000001</v>
      </c>
      <c r="D46">
        <v>26.331807999999999</v>
      </c>
      <c r="E46">
        <v>33.383789</v>
      </c>
      <c r="F46">
        <v>27.42</v>
      </c>
      <c r="G46">
        <f t="shared" si="1"/>
        <v>-7.5440475031640641E-4</v>
      </c>
      <c r="H46">
        <f t="shared" si="2"/>
        <v>-1.2440849601112136E-2</v>
      </c>
      <c r="I46">
        <f t="shared" si="3"/>
        <v>3.8004834305338964E-2</v>
      </c>
      <c r="J46">
        <f t="shared" si="4"/>
        <v>-0.186468677956238</v>
      </c>
    </row>
    <row r="47" spans="2:10" x14ac:dyDescent="0.25">
      <c r="B47" s="15">
        <v>41061</v>
      </c>
      <c r="C47">
        <v>1362.160034</v>
      </c>
      <c r="D47">
        <v>27.332543999999999</v>
      </c>
      <c r="E47">
        <v>27.158757999999999</v>
      </c>
      <c r="F47">
        <v>31.290001</v>
      </c>
      <c r="G47">
        <f t="shared" si="1"/>
        <v>-7.5497430651960684E-4</v>
      </c>
      <c r="H47">
        <f t="shared" si="2"/>
        <v>-3.8049918296163998E-2</v>
      </c>
      <c r="I47">
        <f t="shared" si="3"/>
        <v>-4.5766577747025639E-2</v>
      </c>
      <c r="J47">
        <f t="shared" si="4"/>
        <v>3.1778257312061298E-2</v>
      </c>
    </row>
    <row r="48" spans="2:10" x14ac:dyDescent="0.25">
      <c r="B48" s="15">
        <v>41030</v>
      </c>
      <c r="C48">
        <v>1310.329956</v>
      </c>
      <c r="D48">
        <v>26.081627000000001</v>
      </c>
      <c r="E48">
        <v>28.021816000000001</v>
      </c>
      <c r="F48">
        <v>29.5</v>
      </c>
      <c r="G48">
        <f t="shared" si="1"/>
        <v>-7.0679990251032443E-4</v>
      </c>
      <c r="H48">
        <f t="shared" si="2"/>
        <v>6.6838186518571874E-2</v>
      </c>
      <c r="I48">
        <f t="shared" si="3"/>
        <v>8.9800072671846642E-2</v>
      </c>
      <c r="J48">
        <f t="shared" si="4"/>
        <v>0.14087002783830993</v>
      </c>
    </row>
    <row r="49" spans="2:10" x14ac:dyDescent="0.25">
      <c r="B49" s="15">
        <v>41001</v>
      </c>
      <c r="C49">
        <v>1397.910034</v>
      </c>
      <c r="D49">
        <v>28.423759</v>
      </c>
      <c r="E49">
        <v>31.969249999999999</v>
      </c>
      <c r="F49">
        <v>33.130001</v>
      </c>
      <c r="G49">
        <f t="shared" si="1"/>
        <v>-7.8046876905446538E-4</v>
      </c>
      <c r="H49">
        <f t="shared" si="2"/>
        <v>7.5540891353240713E-3</v>
      </c>
      <c r="I49">
        <f t="shared" si="3"/>
        <v>7.4952788616031718E-3</v>
      </c>
      <c r="J49">
        <f t="shared" si="4"/>
        <v>-4.4780374891497221E-2</v>
      </c>
    </row>
    <row r="50" spans="2:10" x14ac:dyDescent="0.25">
      <c r="B50" s="15">
        <v>40969</v>
      </c>
      <c r="C50">
        <v>1408.469971</v>
      </c>
      <c r="D50">
        <v>28.636803</v>
      </c>
      <c r="E50">
        <v>30.537655000000001</v>
      </c>
      <c r="F50">
        <v>37.240001999999997</v>
      </c>
      <c r="G50">
        <f t="shared" si="1"/>
        <v>-7.0785227855207911E-4</v>
      </c>
      <c r="H50">
        <f t="shared" si="2"/>
        <v>-3.0380425483703899E-2</v>
      </c>
      <c r="I50">
        <f t="shared" si="3"/>
        <v>-1.6118978085647329E-2</v>
      </c>
      <c r="J50">
        <f t="shared" si="4"/>
        <v>-9.8537035669569173E-3</v>
      </c>
    </row>
    <row r="51" spans="2:10" x14ac:dyDescent="0.25">
      <c r="B51" s="15">
        <v>40940</v>
      </c>
      <c r="C51">
        <v>1365.6800539999999</v>
      </c>
      <c r="D51">
        <v>28.175207</v>
      </c>
      <c r="E51">
        <v>30.236746</v>
      </c>
      <c r="F51">
        <v>33.409999999999997</v>
      </c>
      <c r="G51">
        <f t="shared" si="1"/>
        <v>-7.0835368832433687E-4</v>
      </c>
      <c r="H51">
        <f t="shared" si="2"/>
        <v>-3.9006222463288553E-2</v>
      </c>
      <c r="I51">
        <f t="shared" si="3"/>
        <v>-7.5713019606209131E-2</v>
      </c>
      <c r="J51">
        <f t="shared" si="4"/>
        <v>-5.0508080466060701E-4</v>
      </c>
    </row>
    <row r="52" spans="2:10" x14ac:dyDescent="0.25">
      <c r="B52" s="15">
        <v>40911</v>
      </c>
      <c r="C52">
        <v>1312.410034</v>
      </c>
      <c r="D52">
        <v>26.041976999999999</v>
      </c>
      <c r="E52">
        <v>30.221474000000001</v>
      </c>
      <c r="F52">
        <v>29.07</v>
      </c>
      <c r="G52">
        <f t="shared" si="1"/>
        <v>-8.0662902397887759E-4</v>
      </c>
      <c r="H52">
        <f t="shared" si="2"/>
        <v>-4.1762906850802084E-2</v>
      </c>
      <c r="I52">
        <f t="shared" si="3"/>
        <v>-0.12089408572935911</v>
      </c>
      <c r="J52">
        <f t="shared" si="4"/>
        <v>-8.992843962541297E-3</v>
      </c>
    </row>
    <row r="53" spans="2:10" x14ac:dyDescent="0.25">
      <c r="B53" s="15">
        <v>40878</v>
      </c>
      <c r="C53">
        <v>1257.599976</v>
      </c>
      <c r="D53">
        <v>22.893656</v>
      </c>
      <c r="E53">
        <v>29.949697</v>
      </c>
      <c r="F53">
        <v>28.559999000000001</v>
      </c>
      <c r="G53">
        <f t="shared" si="1"/>
        <v>-7.3389109056221091E-4</v>
      </c>
      <c r="H53">
        <f t="shared" si="2"/>
        <v>-8.4605718853798528E-3</v>
      </c>
      <c r="I53">
        <f t="shared" si="3"/>
        <v>-1.4637854259712868E-2</v>
      </c>
      <c r="J53">
        <f t="shared" si="4"/>
        <v>1.9963707813137388E-2</v>
      </c>
    </row>
    <row r="54" spans="2:10" x14ac:dyDescent="0.25">
      <c r="B54" s="15">
        <v>40848</v>
      </c>
      <c r="C54">
        <v>1246.959961</v>
      </c>
      <c r="D54">
        <v>22.558541999999999</v>
      </c>
      <c r="E54">
        <v>30.547604</v>
      </c>
      <c r="F54">
        <v>32.740001999999997</v>
      </c>
      <c r="G54">
        <f t="shared" si="1"/>
        <v>-7.0994907951427155E-4</v>
      </c>
      <c r="H54">
        <f t="shared" si="2"/>
        <v>5.0844359067596656E-3</v>
      </c>
      <c r="I54">
        <f t="shared" si="3"/>
        <v>3.3266954929977333E-2</v>
      </c>
      <c r="J54">
        <f t="shared" si="4"/>
        <v>-2.2095710026881266E-2</v>
      </c>
    </row>
    <row r="55" spans="2:10" x14ac:dyDescent="0.25">
      <c r="B55" s="15">
        <v>40819</v>
      </c>
      <c r="C55">
        <v>1253.3000489999999</v>
      </c>
      <c r="D55">
        <v>23.308996</v>
      </c>
      <c r="E55">
        <v>29.872633</v>
      </c>
      <c r="F55">
        <v>29.370000999999998</v>
      </c>
      <c r="G55">
        <f t="shared" si="1"/>
        <v>-7.8394865136333092E-4</v>
      </c>
      <c r="H55">
        <f t="shared" si="2"/>
        <v>-9.7247267401965876E-2</v>
      </c>
      <c r="I55">
        <f t="shared" si="3"/>
        <v>-6.5339751227380227E-2</v>
      </c>
      <c r="J55">
        <f t="shared" si="4"/>
        <v>-9.3374092601747893E-3</v>
      </c>
    </row>
    <row r="56" spans="2:10" x14ac:dyDescent="0.25">
      <c r="B56" s="15">
        <v>40787</v>
      </c>
      <c r="C56">
        <v>1131.420044</v>
      </c>
      <c r="D56">
        <v>21.785992</v>
      </c>
      <c r="E56">
        <v>29.593699999999998</v>
      </c>
      <c r="F56">
        <v>24.389999</v>
      </c>
      <c r="G56">
        <f t="shared" si="1"/>
        <v>-7.6004609311786098E-4</v>
      </c>
      <c r="H56">
        <f t="shared" si="2"/>
        <v>7.7309900477598337E-2</v>
      </c>
      <c r="I56">
        <f t="shared" si="3"/>
        <v>6.8702311099719582E-2</v>
      </c>
      <c r="J56">
        <f t="shared" si="4"/>
        <v>7.0538155080304366E-2</v>
      </c>
    </row>
    <row r="57" spans="2:10" x14ac:dyDescent="0.25">
      <c r="B57" s="15">
        <v>40756</v>
      </c>
      <c r="C57">
        <v>1218.8900149999999</v>
      </c>
      <c r="D57">
        <v>23.28274</v>
      </c>
      <c r="E57">
        <v>31.681184999999999</v>
      </c>
      <c r="F57">
        <v>24.74</v>
      </c>
      <c r="G57">
        <f t="shared" si="1"/>
        <v>-7.6062420257139163E-4</v>
      </c>
      <c r="H57">
        <f t="shared" si="2"/>
        <v>6.0210530151894037E-2</v>
      </c>
      <c r="I57">
        <f t="shared" si="3"/>
        <v>2.3614402772182297E-2</v>
      </c>
      <c r="J57">
        <f t="shared" si="4"/>
        <v>0.1020804619524176</v>
      </c>
    </row>
    <row r="58" spans="2:10" x14ac:dyDescent="0.25">
      <c r="B58" s="15">
        <v>40725</v>
      </c>
      <c r="C58">
        <v>1292.280029</v>
      </c>
      <c r="D58">
        <v>23.832547999999999</v>
      </c>
      <c r="E58">
        <v>34.915215000000003</v>
      </c>
      <c r="F58">
        <v>28.17</v>
      </c>
      <c r="G58">
        <f t="shared" si="1"/>
        <v>-7.3664825046038107E-4</v>
      </c>
      <c r="H58">
        <f t="shared" si="2"/>
        <v>2.1945697034369216E-2</v>
      </c>
      <c r="I58">
        <f t="shared" si="3"/>
        <v>-5.1094914400256264E-2</v>
      </c>
      <c r="J58">
        <f t="shared" si="4"/>
        <v>8.760243922312938E-2</v>
      </c>
    </row>
    <row r="59" spans="2:10" x14ac:dyDescent="0.25">
      <c r="B59" s="15">
        <v>40695</v>
      </c>
      <c r="C59">
        <v>1320.6400149999999</v>
      </c>
      <c r="D59">
        <v>22.614826000000001</v>
      </c>
      <c r="E59">
        <v>37.973872999999998</v>
      </c>
      <c r="F59">
        <v>29.129999000000002</v>
      </c>
      <c r="G59">
        <f t="shared" si="1"/>
        <v>-7.3719130114269227E-4</v>
      </c>
      <c r="H59">
        <f t="shared" si="2"/>
        <v>1.8596995184944509E-2</v>
      </c>
      <c r="I59">
        <f t="shared" si="3"/>
        <v>0.68276673895257933</v>
      </c>
      <c r="J59">
        <f t="shared" si="4"/>
        <v>2.7555340483705892E-2</v>
      </c>
    </row>
    <row r="60" spans="2:10" x14ac:dyDescent="0.25">
      <c r="B60" s="15">
        <v>40665</v>
      </c>
      <c r="C60">
        <v>1345.1999510000001</v>
      </c>
      <c r="D60">
        <v>38.055477000000003</v>
      </c>
      <c r="E60">
        <v>39.020256000000003</v>
      </c>
      <c r="F60">
        <v>30.139999</v>
      </c>
      <c r="G60">
        <f t="shared" si="1"/>
        <v>-7.6232632484940499E-4</v>
      </c>
      <c r="H60">
        <f t="shared" si="2"/>
        <v>1.3685723067648148E-2</v>
      </c>
      <c r="I60">
        <f t="shared" si="3"/>
        <v>-0.41142690183596964</v>
      </c>
      <c r="J60">
        <f t="shared" si="4"/>
        <v>-2.4725081250107639E-2</v>
      </c>
    </row>
    <row r="61" spans="2:10" x14ac:dyDescent="0.25">
      <c r="B61" s="15">
        <v>40634</v>
      </c>
      <c r="C61">
        <v>1363.6099850000001</v>
      </c>
      <c r="D61">
        <v>22.398430000000001</v>
      </c>
      <c r="E61">
        <v>38.055477000000003</v>
      </c>
      <c r="F61">
        <v>27.6</v>
      </c>
      <c r="G61">
        <f t="shared" si="1"/>
        <v>-7.6290790963229327E-4</v>
      </c>
      <c r="H61">
        <f t="shared" si="2"/>
        <v>-2.7705890551982137E-2</v>
      </c>
      <c r="I61">
        <f t="shared" si="3"/>
        <v>-2.0447638517521072E-2</v>
      </c>
      <c r="J61">
        <f t="shared" si="4"/>
        <v>-6.0393356782783236E-2</v>
      </c>
    </row>
    <row r="62" spans="2:10" x14ac:dyDescent="0.25">
      <c r="B62" s="15">
        <v>40603</v>
      </c>
      <c r="C62">
        <v>1325.829956</v>
      </c>
      <c r="D62">
        <v>21.940435000000001</v>
      </c>
      <c r="E62">
        <v>35.757179000000001</v>
      </c>
      <c r="F62">
        <v>27.75</v>
      </c>
      <c r="G62">
        <f t="shared" si="1"/>
        <v>-6.896042164371563E-4</v>
      </c>
      <c r="H62">
        <f t="shared" si="2"/>
        <v>1.0484112187310046E-3</v>
      </c>
      <c r="I62">
        <f t="shared" si="3"/>
        <v>4.6868943118037576E-2</v>
      </c>
      <c r="J62">
        <f t="shared" si="4"/>
        <v>7.9720998124600317E-2</v>
      </c>
    </row>
    <row r="63" spans="2:10" x14ac:dyDescent="0.25">
      <c r="B63" s="15">
        <v>40575</v>
      </c>
      <c r="C63">
        <v>1327.219971</v>
      </c>
      <c r="D63">
        <v>22.96876</v>
      </c>
      <c r="E63">
        <v>38.607776999999999</v>
      </c>
      <c r="F63">
        <v>23.889999</v>
      </c>
      <c r="G63">
        <f t="shared" si="1"/>
        <v>-7.1472581638942767E-4</v>
      </c>
      <c r="H63">
        <f t="shared" si="2"/>
        <v>-3.0966966213620939E-2</v>
      </c>
      <c r="I63">
        <f t="shared" si="3"/>
        <v>3.7135396077106586E-2</v>
      </c>
      <c r="J63">
        <f t="shared" si="4"/>
        <v>-7.076944626985382E-2</v>
      </c>
    </row>
    <row r="64" spans="2:10" x14ac:dyDescent="0.25">
      <c r="B64" s="15">
        <v>40546</v>
      </c>
      <c r="C64">
        <v>1286.119995</v>
      </c>
      <c r="D64">
        <v>23.821714</v>
      </c>
      <c r="E64">
        <v>35.875526000000001</v>
      </c>
      <c r="F64">
        <v>24.1</v>
      </c>
      <c r="G64">
        <f>B65/B64-1</f>
        <v>-8.1389039609336411E-4</v>
      </c>
      <c r="H64">
        <f>C65/C64-1</f>
        <v>-2.2144107945386571E-2</v>
      </c>
      <c r="I64">
        <f>D65/D64-1</f>
        <v>6.4911785944536948E-3</v>
      </c>
      <c r="J64">
        <f>E65/E64-1</f>
        <v>-3.6597372816220219E-2</v>
      </c>
    </row>
    <row r="65" spans="2:10" x14ac:dyDescent="0.25">
      <c r="B65" s="15">
        <v>40513</v>
      </c>
      <c r="C65">
        <v>1257.6400149999999</v>
      </c>
      <c r="D65">
        <v>23.976344999999998</v>
      </c>
      <c r="E65">
        <v>34.562576</v>
      </c>
      <c r="F65">
        <v>26.629999000000002</v>
      </c>
      <c r="G65">
        <f t="shared" si="1"/>
        <v>-1</v>
      </c>
      <c r="H65">
        <f t="shared" si="2"/>
        <v>-1</v>
      </c>
      <c r="I65">
        <f t="shared" si="3"/>
        <v>-1</v>
      </c>
      <c r="J65">
        <f t="shared" si="4"/>
        <v>-1</v>
      </c>
    </row>
  </sheetData>
  <sortState xmlns:xlrd2="http://schemas.microsoft.com/office/spreadsheetml/2017/richdata2" ref="B5:F65">
    <sortCondition descending="1" ref="B5:B65"/>
  </sortState>
  <mergeCells count="3">
    <mergeCell ref="B3:F3"/>
    <mergeCell ref="L11:O11"/>
    <mergeCell ref="L17:O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A656-3271-4DF2-9B16-2E1013C4CD63}">
  <dimension ref="B3:D12"/>
  <sheetViews>
    <sheetView workbookViewId="0">
      <selection activeCell="B5" sqref="B5:B12"/>
    </sheetView>
  </sheetViews>
  <sheetFormatPr baseColWidth="10" defaultRowHeight="15" x14ac:dyDescent="0.25"/>
  <sheetData>
    <row r="3" spans="2:4" x14ac:dyDescent="0.25">
      <c r="C3" t="s">
        <v>10</v>
      </c>
      <c r="D3" t="s">
        <v>16</v>
      </c>
    </row>
    <row r="4" spans="2:4" x14ac:dyDescent="0.25">
      <c r="C4" t="s">
        <v>7</v>
      </c>
      <c r="D4" t="s">
        <v>15</v>
      </c>
    </row>
    <row r="5" spans="2:4" x14ac:dyDescent="0.25">
      <c r="B5" t="s">
        <v>2</v>
      </c>
      <c r="C5">
        <v>4.0161423187539445E-5</v>
      </c>
      <c r="D5">
        <v>-7.3449161532847533E-4</v>
      </c>
    </row>
    <row r="6" spans="2:4" x14ac:dyDescent="0.25">
      <c r="B6" t="s">
        <v>3</v>
      </c>
      <c r="C6">
        <v>3.3392829184773737E-2</v>
      </c>
      <c r="D6">
        <v>-7.5114045754522763E-3</v>
      </c>
    </row>
    <row r="7" spans="2:4" x14ac:dyDescent="0.25">
      <c r="B7" t="s">
        <v>4</v>
      </c>
      <c r="C7">
        <v>0.12003636447791183</v>
      </c>
      <c r="D7">
        <v>-7.1837626089123145E-3</v>
      </c>
    </row>
    <row r="8" spans="2:4" x14ac:dyDescent="0.25">
      <c r="B8" t="s">
        <v>5</v>
      </c>
      <c r="C8">
        <v>7.0783769937234703E-2</v>
      </c>
      <c r="D8">
        <v>-1.2236886483986045E-2</v>
      </c>
    </row>
    <row r="9" spans="2:4" x14ac:dyDescent="0.25">
      <c r="B9" t="s">
        <v>11</v>
      </c>
      <c r="C9">
        <v>7.4737654533306747E-2</v>
      </c>
      <c r="D9">
        <v>-8.9773512227835448E-3</v>
      </c>
    </row>
    <row r="10" spans="2:4" x14ac:dyDescent="0.25">
      <c r="B10" t="s">
        <v>12</v>
      </c>
      <c r="C10">
        <v>6.9417006619631849E-2</v>
      </c>
      <c r="D10">
        <v>-9.8086171364111692E-3</v>
      </c>
    </row>
    <row r="11" spans="2:4" x14ac:dyDescent="0.25">
      <c r="B11" t="s">
        <v>13</v>
      </c>
      <c r="C11">
        <v>6.6864077923207352E-2</v>
      </c>
      <c r="D11">
        <v>-8.3582083671970408E-3</v>
      </c>
    </row>
    <row r="12" spans="2:4" x14ac:dyDescent="0.25">
      <c r="B12" t="s">
        <v>14</v>
      </c>
      <c r="C12">
        <v>8.793187905708108E-2</v>
      </c>
      <c r="D12">
        <v>-8.7652281647424262E-3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Admin</cp:lastModifiedBy>
  <dcterms:created xsi:type="dcterms:W3CDTF">2016-10-27T21:00:22Z</dcterms:created>
  <dcterms:modified xsi:type="dcterms:W3CDTF">2020-11-11T18:54:59Z</dcterms:modified>
</cp:coreProperties>
</file>