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Ex1.xml" ContentType="application/vnd.ms-office.chartex+xml"/>
  <Override PartName="/xl/charts/style5.xml" ContentType="application/vnd.ms-office.chartstyle+xml"/>
  <Override PartName="/xl/charts/colors5.xml" ContentType="application/vnd.ms-office.chartcolorstyle+xml"/>
  <Override PartName="/xl/charts/chartEx2.xml" ContentType="application/vnd.ms-office.chartex+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hidePivotFieldList="1"/>
  <mc:AlternateContent xmlns:mc="http://schemas.openxmlformats.org/markup-compatibility/2006">
    <mc:Choice Requires="x15">
      <x15ac:absPath xmlns:x15ac="http://schemas.microsoft.com/office/spreadsheetml/2010/11/ac" url="C:\Users\Felipe\Desktop\Microsoft Excel\Interactive Personal Finance Dashboard\"/>
    </mc:Choice>
  </mc:AlternateContent>
  <xr:revisionPtr revIDLastSave="0" documentId="8_{6532C68F-89BD-4022-8F1F-2BE3929F2F2D}" xr6:coauthVersionLast="47" xr6:coauthVersionMax="47" xr10:uidLastSave="{00000000-0000-0000-0000-000000000000}"/>
  <bookViews>
    <workbookView xWindow="-120" yWindow="-120" windowWidth="24240" windowHeight="13140" xr2:uid="{00000000-000D-0000-FFFF-FFFF00000000}"/>
  </bookViews>
  <sheets>
    <sheet name="Dashboard" sheetId="1" r:id="rId1"/>
    <sheet name="Analysis" sheetId="6" r:id="rId2"/>
    <sheet name="Transactions" sheetId="5" r:id="rId3"/>
    <sheet name="DataValidation" sheetId="3" r:id="rId4"/>
  </sheets>
  <externalReferences>
    <externalReference r:id="rId5"/>
  </externalReferences>
  <definedNames>
    <definedName name="_xlchart.v1.0" hidden="1">Analysis!$R$4:$S$20</definedName>
    <definedName name="_xlchart.v1.1" hidden="1">Analysis!$T$3</definedName>
    <definedName name="_xlchart.v1.2" hidden="1">Analysis!$T$4:$T$20</definedName>
    <definedName name="_xlchart.v1.3" hidden="1">Analysis!$R$26:$R$33</definedName>
    <definedName name="_xlchart.v1.4" hidden="1">Analysis!$S$25</definedName>
    <definedName name="_xlchart.v1.5" hidden="1">Analysis!$S$26:$S$33</definedName>
    <definedName name="_xlchart.v1.6" hidden="1">Analysis!$R$26:$R$33</definedName>
    <definedName name="_xlchart.v1.7" hidden="1">Analysis!$S$25</definedName>
    <definedName name="_xlchart.v1.8" hidden="1">Analysis!$S$26:$S$33</definedName>
    <definedName name="Categories">[1]!TblDV[Sub-category]</definedName>
    <definedName name="Slicer_Category">#N/A</definedName>
    <definedName name="Slicer_Date">#N/A</definedName>
  </definedNames>
  <calcPr calcId="191029"/>
  <pivotCaches>
    <pivotCache cacheId="13" r:id="rId6"/>
  </pivotCaches>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1" i="6" l="1" a="1"/>
  <c r="T1" i="6" s="1"/>
  <c r="S22" i="6" a="1"/>
  <c r="S22" i="6" s="1"/>
  <c r="W3" i="6" a="1"/>
  <c r="W3" i="6" s="1"/>
  <c r="I27" i="1"/>
  <c r="J27" i="1"/>
  <c r="K27" i="1" s="1"/>
  <c r="I28" i="1"/>
  <c r="J28" i="1"/>
  <c r="K28" i="1" s="1"/>
  <c r="I29" i="1"/>
  <c r="J29" i="1"/>
  <c r="K29" i="1" s="1"/>
  <c r="I30" i="1"/>
  <c r="J30" i="1"/>
  <c r="K30" i="1" s="1"/>
  <c r="I31" i="1"/>
  <c r="J31" i="1"/>
  <c r="K31" i="1" s="1"/>
  <c r="I2" i="5"/>
  <c r="I3" i="5"/>
  <c r="I4" i="5"/>
  <c r="I5" i="5"/>
  <c r="I6" i="5"/>
  <c r="I7" i="5"/>
  <c r="I8" i="5"/>
  <c r="I9" i="5"/>
  <c r="I10" i="5"/>
  <c r="I11" i="5"/>
  <c r="I12" i="5"/>
  <c r="I13" i="5"/>
  <c r="I14" i="5"/>
  <c r="I15" i="5"/>
  <c r="I16" i="5"/>
  <c r="I17" i="5"/>
  <c r="I18" i="5"/>
  <c r="I19" i="5"/>
  <c r="I20" i="5"/>
  <c r="I21" i="5"/>
  <c r="I22" i="5"/>
  <c r="I23" i="5"/>
  <c r="I24" i="5"/>
  <c r="I25" i="5"/>
  <c r="I26" i="5"/>
  <c r="I27" i="5"/>
  <c r="I28" i="5"/>
  <c r="I29" i="5"/>
  <c r="I30" i="5"/>
  <c r="I31" i="5"/>
  <c r="I32" i="5"/>
  <c r="I33" i="5"/>
  <c r="I34" i="5"/>
  <c r="I35" i="5"/>
  <c r="I36" i="5"/>
  <c r="I37" i="5"/>
  <c r="I38" i="5"/>
  <c r="I39" i="5"/>
  <c r="I40" i="5"/>
  <c r="I41" i="5"/>
  <c r="I42" i="5"/>
  <c r="I43" i="5"/>
  <c r="I44" i="5"/>
  <c r="I45" i="5"/>
  <c r="I46" i="5"/>
  <c r="I47" i="5"/>
  <c r="I48" i="5"/>
  <c r="I49" i="5"/>
  <c r="I50" i="5"/>
  <c r="I51" i="5"/>
  <c r="I52" i="5"/>
  <c r="I53" i="5"/>
  <c r="I54" i="5"/>
  <c r="I55" i="5"/>
  <c r="I56" i="5"/>
  <c r="I57" i="5"/>
  <c r="I58" i="5"/>
  <c r="I59" i="5"/>
  <c r="I60" i="5"/>
  <c r="I61" i="5"/>
  <c r="I62" i="5"/>
  <c r="I63" i="5"/>
  <c r="I64" i="5"/>
  <c r="I65" i="5"/>
  <c r="I66" i="5"/>
  <c r="I67" i="5"/>
  <c r="I68" i="5"/>
  <c r="I69" i="5"/>
  <c r="I70" i="5"/>
  <c r="I71" i="5"/>
  <c r="I72" i="5"/>
  <c r="I73" i="5"/>
  <c r="I74" i="5"/>
  <c r="I75" i="5"/>
  <c r="I76" i="5"/>
  <c r="I77" i="5"/>
  <c r="I78" i="5"/>
  <c r="I79" i="5"/>
  <c r="I80" i="5"/>
  <c r="I81" i="5"/>
  <c r="I82" i="5"/>
  <c r="I83" i="5"/>
  <c r="I84" i="5"/>
  <c r="I85" i="5"/>
  <c r="I86" i="5"/>
  <c r="I87" i="5"/>
  <c r="I88" i="5"/>
  <c r="I89" i="5"/>
  <c r="I90" i="5"/>
  <c r="I91" i="5"/>
  <c r="I92" i="5"/>
  <c r="I93" i="5"/>
  <c r="I94" i="5"/>
  <c r="I95" i="5"/>
  <c r="I96" i="5"/>
  <c r="I97" i="5"/>
  <c r="I98" i="5"/>
  <c r="I99" i="5"/>
  <c r="I100" i="5"/>
  <c r="I101" i="5"/>
  <c r="I102" i="5"/>
  <c r="I103" i="5"/>
  <c r="I104" i="5"/>
  <c r="I105" i="5"/>
  <c r="I106" i="5"/>
  <c r="I107" i="5"/>
  <c r="I108" i="5"/>
  <c r="I109" i="5"/>
  <c r="I110" i="5"/>
  <c r="I111" i="5"/>
  <c r="I112" i="5"/>
  <c r="I113" i="5"/>
  <c r="I114" i="5"/>
  <c r="I115" i="5"/>
  <c r="I116" i="5"/>
  <c r="I117" i="5"/>
  <c r="I118" i="5"/>
  <c r="I119" i="5"/>
  <c r="I120" i="5"/>
  <c r="I121" i="5"/>
  <c r="I122" i="5"/>
  <c r="I123" i="5"/>
  <c r="I124" i="5"/>
  <c r="I125" i="5"/>
  <c r="I126" i="5"/>
  <c r="I127" i="5"/>
  <c r="I128" i="5"/>
  <c r="I129" i="5"/>
  <c r="I130" i="5"/>
  <c r="I131" i="5"/>
  <c r="I132" i="5"/>
  <c r="I133" i="5"/>
  <c r="I134" i="5"/>
  <c r="I135" i="5"/>
  <c r="I136" i="5"/>
  <c r="I137" i="5"/>
  <c r="I138" i="5"/>
  <c r="I139" i="5"/>
  <c r="I140" i="5"/>
  <c r="I141" i="5"/>
  <c r="I142" i="5"/>
  <c r="I143" i="5"/>
  <c r="I144" i="5"/>
  <c r="I145" i="5"/>
  <c r="I146" i="5"/>
  <c r="I147" i="5"/>
  <c r="I148" i="5"/>
  <c r="I149" i="5"/>
  <c r="I150" i="5"/>
  <c r="I151" i="5"/>
  <c r="I152" i="5"/>
  <c r="I153" i="5"/>
  <c r="I154" i="5"/>
  <c r="I155" i="5"/>
  <c r="I156" i="5"/>
  <c r="I157" i="5"/>
  <c r="I158" i="5"/>
  <c r="I159" i="5"/>
  <c r="I160" i="5"/>
  <c r="I161" i="5"/>
  <c r="I162" i="5"/>
  <c r="I163" i="5"/>
  <c r="I164" i="5"/>
  <c r="I165" i="5"/>
  <c r="I166" i="5"/>
  <c r="I167" i="5"/>
  <c r="I168" i="5"/>
  <c r="I169" i="5"/>
  <c r="I170" i="5"/>
  <c r="I171" i="5"/>
  <c r="I172" i="5"/>
  <c r="I173" i="5"/>
  <c r="I174" i="5"/>
  <c r="I175" i="5"/>
  <c r="I176" i="5"/>
  <c r="I177" i="5"/>
  <c r="I178" i="5"/>
  <c r="I179" i="5"/>
  <c r="I180" i="5"/>
  <c r="I181" i="5"/>
  <c r="I182" i="5"/>
  <c r="I183" i="5"/>
  <c r="I184" i="5"/>
  <c r="I185" i="5"/>
  <c r="I186" i="5"/>
  <c r="I187" i="5"/>
  <c r="I188" i="5"/>
  <c r="I189" i="5"/>
  <c r="I190" i="5"/>
  <c r="I191" i="5"/>
  <c r="I192" i="5"/>
  <c r="I193" i="5"/>
  <c r="I194" i="5"/>
  <c r="I195" i="5"/>
  <c r="I196" i="5"/>
  <c r="I197" i="5"/>
  <c r="I198" i="5"/>
  <c r="I199" i="5"/>
  <c r="I200" i="5"/>
  <c r="I201" i="5"/>
  <c r="I202" i="5"/>
  <c r="I203" i="5"/>
  <c r="I204" i="5"/>
  <c r="I205" i="5"/>
  <c r="I206" i="5"/>
  <c r="I207" i="5"/>
  <c r="I208" i="5"/>
  <c r="I209" i="5"/>
  <c r="I210" i="5"/>
  <c r="I211" i="5"/>
  <c r="I212" i="5"/>
  <c r="I213" i="5"/>
  <c r="I214" i="5"/>
  <c r="I215" i="5"/>
  <c r="I216" i="5"/>
  <c r="I217" i="5"/>
  <c r="I218" i="5"/>
  <c r="I219" i="5"/>
  <c r="I220" i="5"/>
  <c r="I221" i="5"/>
  <c r="I222" i="5"/>
  <c r="I223" i="5"/>
  <c r="I224" i="5"/>
  <c r="I225" i="5"/>
  <c r="I226" i="5"/>
  <c r="I227" i="5"/>
  <c r="I228" i="5"/>
  <c r="I229" i="5"/>
  <c r="I230" i="5"/>
  <c r="I231" i="5"/>
  <c r="I232" i="5"/>
  <c r="I233" i="5"/>
  <c r="I234" i="5"/>
  <c r="I235" i="5"/>
  <c r="I236" i="5"/>
  <c r="I237" i="5"/>
  <c r="I238" i="5"/>
  <c r="I239" i="5"/>
  <c r="I240" i="5"/>
  <c r="I241" i="5"/>
  <c r="I242" i="5"/>
  <c r="I243" i="5"/>
  <c r="I244" i="5"/>
  <c r="I245" i="5"/>
  <c r="I246" i="5"/>
  <c r="I247" i="5"/>
  <c r="I248" i="5"/>
  <c r="I249" i="5"/>
  <c r="I250" i="5"/>
  <c r="I251" i="5"/>
  <c r="I252" i="5"/>
  <c r="I253" i="5"/>
  <c r="I254" i="5"/>
  <c r="I255" i="5"/>
  <c r="I256" i="5"/>
  <c r="I257" i="5"/>
  <c r="I258" i="5"/>
  <c r="I259" i="5"/>
  <c r="I260" i="5"/>
  <c r="I261" i="5"/>
  <c r="I262" i="5"/>
  <c r="I263" i="5"/>
  <c r="I264" i="5"/>
  <c r="I265" i="5"/>
  <c r="I266" i="5"/>
  <c r="I267" i="5"/>
  <c r="I268" i="5"/>
  <c r="I269" i="5"/>
  <c r="I270" i="5"/>
  <c r="I271" i="5"/>
  <c r="I272" i="5"/>
  <c r="I273" i="5"/>
  <c r="I274" i="5"/>
  <c r="I275" i="5"/>
  <c r="I276" i="5"/>
  <c r="I277" i="5"/>
  <c r="I278" i="5"/>
  <c r="I279" i="5"/>
  <c r="I280" i="5"/>
  <c r="I281" i="5"/>
  <c r="I282" i="5"/>
  <c r="I283" i="5"/>
  <c r="I284" i="5"/>
  <c r="I285" i="5"/>
  <c r="I286" i="5"/>
  <c r="I287" i="5"/>
  <c r="I288" i="5"/>
  <c r="I289" i="5"/>
  <c r="I290" i="5"/>
  <c r="I291" i="5"/>
  <c r="I292" i="5"/>
  <c r="I293" i="5"/>
  <c r="I294" i="5"/>
  <c r="I295" i="5"/>
  <c r="I296" i="5"/>
  <c r="I297" i="5"/>
  <c r="I298" i="5"/>
  <c r="I299" i="5"/>
  <c r="I300" i="5"/>
  <c r="I301" i="5"/>
  <c r="I302" i="5"/>
  <c r="I303" i="5"/>
  <c r="I304" i="5"/>
  <c r="I305" i="5"/>
  <c r="I306" i="5"/>
  <c r="I307" i="5"/>
  <c r="I308" i="5"/>
  <c r="I309" i="5"/>
  <c r="I310" i="5"/>
  <c r="I311" i="5"/>
  <c r="I312" i="5"/>
  <c r="I313" i="5"/>
  <c r="I314" i="5"/>
  <c r="I315" i="5"/>
  <c r="I316" i="5"/>
  <c r="I317" i="5"/>
  <c r="I318" i="5"/>
  <c r="I319" i="5"/>
  <c r="I320" i="5"/>
  <c r="I321" i="5"/>
  <c r="I322" i="5"/>
  <c r="I323" i="5"/>
  <c r="I324" i="5"/>
  <c r="I325" i="5"/>
  <c r="I326" i="5"/>
  <c r="I327" i="5"/>
  <c r="I328" i="5"/>
  <c r="I329" i="5"/>
  <c r="I330" i="5"/>
  <c r="I331" i="5"/>
  <c r="I332" i="5"/>
  <c r="I333" i="5"/>
  <c r="I334" i="5"/>
  <c r="I335" i="5"/>
  <c r="I336" i="5"/>
  <c r="I337" i="5"/>
  <c r="I338" i="5"/>
  <c r="I339" i="5"/>
  <c r="I340" i="5"/>
  <c r="I341" i="5"/>
  <c r="I342" i="5"/>
  <c r="I343" i="5"/>
  <c r="I344" i="5"/>
  <c r="I345" i="5"/>
  <c r="I346" i="5"/>
  <c r="I347" i="5"/>
  <c r="I348" i="5"/>
  <c r="I349" i="5"/>
  <c r="I350" i="5"/>
  <c r="I351" i="5"/>
  <c r="I352" i="5"/>
  <c r="I353" i="5"/>
  <c r="I354" i="5"/>
  <c r="I355" i="5"/>
  <c r="I356" i="5"/>
  <c r="I357" i="5"/>
  <c r="I358" i="5"/>
  <c r="I359" i="5"/>
  <c r="I360" i="5"/>
  <c r="I361" i="5"/>
  <c r="I362" i="5"/>
  <c r="I363" i="5"/>
  <c r="I364" i="5"/>
  <c r="I365" i="5"/>
  <c r="I366" i="5"/>
  <c r="H2" i="5"/>
  <c r="H3" i="5"/>
  <c r="H4" i="5"/>
  <c r="H5" i="5"/>
  <c r="H6" i="5"/>
  <c r="H7" i="5"/>
  <c r="H8" i="5"/>
  <c r="H9" i="5"/>
  <c r="H10" i="5"/>
  <c r="H11" i="5"/>
  <c r="H12" i="5"/>
  <c r="H13" i="5"/>
  <c r="H14" i="5"/>
  <c r="H15" i="5"/>
  <c r="H16" i="5"/>
  <c r="H17" i="5"/>
  <c r="H18" i="5"/>
  <c r="H19" i="5"/>
  <c r="H20" i="5"/>
  <c r="H21" i="5"/>
  <c r="H22" i="5"/>
  <c r="H23" i="5"/>
  <c r="H24" i="5"/>
  <c r="H25" i="5"/>
  <c r="H26" i="5"/>
  <c r="H27" i="5"/>
  <c r="H28" i="5"/>
  <c r="H29" i="5"/>
  <c r="H30" i="5"/>
  <c r="H31" i="5"/>
  <c r="H32" i="5"/>
  <c r="H33" i="5"/>
  <c r="H34" i="5"/>
  <c r="H35" i="5"/>
  <c r="H36" i="5"/>
  <c r="H37" i="5"/>
  <c r="H38" i="5"/>
  <c r="H39" i="5"/>
  <c r="H40" i="5"/>
  <c r="H41" i="5"/>
  <c r="H42" i="5"/>
  <c r="H43" i="5"/>
  <c r="H44" i="5"/>
  <c r="H45" i="5"/>
  <c r="H46" i="5"/>
  <c r="H47" i="5"/>
  <c r="H48" i="5"/>
  <c r="H49" i="5"/>
  <c r="H50" i="5"/>
  <c r="H51" i="5"/>
  <c r="H52" i="5"/>
  <c r="H53" i="5"/>
  <c r="H54" i="5"/>
  <c r="H55" i="5"/>
  <c r="H56" i="5"/>
  <c r="H57" i="5"/>
  <c r="H58" i="5"/>
  <c r="H59" i="5"/>
  <c r="H60" i="5"/>
  <c r="H61" i="5"/>
  <c r="H62" i="5"/>
  <c r="H63" i="5"/>
  <c r="H64" i="5"/>
  <c r="H65" i="5"/>
  <c r="H66" i="5"/>
  <c r="H67" i="5"/>
  <c r="H68" i="5"/>
  <c r="H69" i="5"/>
  <c r="H70" i="5"/>
  <c r="H71" i="5"/>
  <c r="H72" i="5"/>
  <c r="H73" i="5"/>
  <c r="H74" i="5"/>
  <c r="H75" i="5"/>
  <c r="H76" i="5"/>
  <c r="H77" i="5"/>
  <c r="H78" i="5"/>
  <c r="H79" i="5"/>
  <c r="H80" i="5"/>
  <c r="H81" i="5"/>
  <c r="H82" i="5"/>
  <c r="H83" i="5"/>
  <c r="H84" i="5"/>
  <c r="H85" i="5"/>
  <c r="H86" i="5"/>
  <c r="H87" i="5"/>
  <c r="H88" i="5"/>
  <c r="H89" i="5"/>
  <c r="H90" i="5"/>
  <c r="H91" i="5"/>
  <c r="H92" i="5"/>
  <c r="H93" i="5"/>
  <c r="H94" i="5"/>
  <c r="H95" i="5"/>
  <c r="H96" i="5"/>
  <c r="H97" i="5"/>
  <c r="H98" i="5"/>
  <c r="H99" i="5"/>
  <c r="H100" i="5"/>
  <c r="H101" i="5"/>
  <c r="H102" i="5"/>
  <c r="H103" i="5"/>
  <c r="H104" i="5"/>
  <c r="H105" i="5"/>
  <c r="H106" i="5"/>
  <c r="H107" i="5"/>
  <c r="H108" i="5"/>
  <c r="H109" i="5"/>
  <c r="H110" i="5"/>
  <c r="H111" i="5"/>
  <c r="H112" i="5"/>
  <c r="H113" i="5"/>
  <c r="H114" i="5"/>
  <c r="H115" i="5"/>
  <c r="H116" i="5"/>
  <c r="H117" i="5"/>
  <c r="H118" i="5"/>
  <c r="H119" i="5"/>
  <c r="H120" i="5"/>
  <c r="H121" i="5"/>
  <c r="H122" i="5"/>
  <c r="H123" i="5"/>
  <c r="H124" i="5"/>
  <c r="H125" i="5"/>
  <c r="H126" i="5"/>
  <c r="H127" i="5"/>
  <c r="H128" i="5"/>
  <c r="H129" i="5"/>
  <c r="H130" i="5"/>
  <c r="H131" i="5"/>
  <c r="H132" i="5"/>
  <c r="H133" i="5"/>
  <c r="H134" i="5"/>
  <c r="H135" i="5"/>
  <c r="H136" i="5"/>
  <c r="H137" i="5"/>
  <c r="H138" i="5"/>
  <c r="H139" i="5"/>
  <c r="H140" i="5"/>
  <c r="H141" i="5"/>
  <c r="H142" i="5"/>
  <c r="H143" i="5"/>
  <c r="H144" i="5"/>
  <c r="H145" i="5"/>
  <c r="H146" i="5"/>
  <c r="H147" i="5"/>
  <c r="H148" i="5"/>
  <c r="H149" i="5"/>
  <c r="H150" i="5"/>
  <c r="H151" i="5"/>
  <c r="H152" i="5"/>
  <c r="H153" i="5"/>
  <c r="H154" i="5"/>
  <c r="H155" i="5"/>
  <c r="H156" i="5"/>
  <c r="H157" i="5"/>
  <c r="H158" i="5"/>
  <c r="H159" i="5"/>
  <c r="H160" i="5"/>
  <c r="H161" i="5"/>
  <c r="H162" i="5"/>
  <c r="H163" i="5"/>
  <c r="H164" i="5"/>
  <c r="H165" i="5"/>
  <c r="H166" i="5"/>
  <c r="H167" i="5"/>
  <c r="H168" i="5"/>
  <c r="H169" i="5"/>
  <c r="H170" i="5"/>
  <c r="H171" i="5"/>
  <c r="H172" i="5"/>
  <c r="H173" i="5"/>
  <c r="H174" i="5"/>
  <c r="H175" i="5"/>
  <c r="H176" i="5"/>
  <c r="H177" i="5"/>
  <c r="H178" i="5"/>
  <c r="H179" i="5"/>
  <c r="H180" i="5"/>
  <c r="H181" i="5"/>
  <c r="H182" i="5"/>
  <c r="H183" i="5"/>
  <c r="H184" i="5"/>
  <c r="H185" i="5"/>
  <c r="H186" i="5"/>
  <c r="H187" i="5"/>
  <c r="H188" i="5"/>
  <c r="H189" i="5"/>
  <c r="H190" i="5"/>
  <c r="H191" i="5"/>
  <c r="H192" i="5"/>
  <c r="H193" i="5"/>
  <c r="H194" i="5"/>
  <c r="H195" i="5"/>
  <c r="H196" i="5"/>
  <c r="H197" i="5"/>
  <c r="H198" i="5"/>
  <c r="H199" i="5"/>
  <c r="H200" i="5"/>
  <c r="H201" i="5"/>
  <c r="H202" i="5"/>
  <c r="H203" i="5"/>
  <c r="H204" i="5"/>
  <c r="H205" i="5"/>
  <c r="H206" i="5"/>
  <c r="H207" i="5"/>
  <c r="H208" i="5"/>
  <c r="H209" i="5"/>
  <c r="H210" i="5"/>
  <c r="H211" i="5"/>
  <c r="H212" i="5"/>
  <c r="H213" i="5"/>
  <c r="H214" i="5"/>
  <c r="H215" i="5"/>
  <c r="H216" i="5"/>
  <c r="H217" i="5"/>
  <c r="H218" i="5"/>
  <c r="H219" i="5"/>
  <c r="H220" i="5"/>
  <c r="H221" i="5"/>
  <c r="H222" i="5"/>
  <c r="H223" i="5"/>
  <c r="H224" i="5"/>
  <c r="H225" i="5"/>
  <c r="H226" i="5"/>
  <c r="H227" i="5"/>
  <c r="H228" i="5"/>
  <c r="H229" i="5"/>
  <c r="H230" i="5"/>
  <c r="H231" i="5"/>
  <c r="H232" i="5"/>
  <c r="H233" i="5"/>
  <c r="H234" i="5"/>
  <c r="H235" i="5"/>
  <c r="H236" i="5"/>
  <c r="H237" i="5"/>
  <c r="H238" i="5"/>
  <c r="H239" i="5"/>
  <c r="H240" i="5"/>
  <c r="H241" i="5"/>
  <c r="H242" i="5"/>
  <c r="H243" i="5"/>
  <c r="H244" i="5"/>
  <c r="H245" i="5"/>
  <c r="H246" i="5"/>
  <c r="H247" i="5"/>
  <c r="H248" i="5"/>
  <c r="H249" i="5"/>
  <c r="H250" i="5"/>
  <c r="H251" i="5"/>
  <c r="H252" i="5"/>
  <c r="H253" i="5"/>
  <c r="H254" i="5"/>
  <c r="H255" i="5"/>
  <c r="H256" i="5"/>
  <c r="H257" i="5"/>
  <c r="H258" i="5"/>
  <c r="H259" i="5"/>
  <c r="H260" i="5"/>
  <c r="H261" i="5"/>
  <c r="H262" i="5"/>
  <c r="H263" i="5"/>
  <c r="H264" i="5"/>
  <c r="H265" i="5"/>
  <c r="H266" i="5"/>
  <c r="H267" i="5"/>
  <c r="H268" i="5"/>
  <c r="H269" i="5"/>
  <c r="H270" i="5"/>
  <c r="H271" i="5"/>
  <c r="H272" i="5"/>
  <c r="H273" i="5"/>
  <c r="H274" i="5"/>
  <c r="H275" i="5"/>
  <c r="H276" i="5"/>
  <c r="H277" i="5"/>
  <c r="H278" i="5"/>
  <c r="H279" i="5"/>
  <c r="H280" i="5"/>
  <c r="H281" i="5"/>
  <c r="H282" i="5"/>
  <c r="H283" i="5"/>
  <c r="H284" i="5"/>
  <c r="H285" i="5"/>
  <c r="H286" i="5"/>
  <c r="H287" i="5"/>
  <c r="H288" i="5"/>
  <c r="H289" i="5"/>
  <c r="H290" i="5"/>
  <c r="H291" i="5"/>
  <c r="H292" i="5"/>
  <c r="H293" i="5"/>
  <c r="H294" i="5"/>
  <c r="H295" i="5"/>
  <c r="H296" i="5"/>
  <c r="H297" i="5"/>
  <c r="H298" i="5"/>
  <c r="H299" i="5"/>
  <c r="H300" i="5"/>
  <c r="H301" i="5"/>
  <c r="H302" i="5"/>
  <c r="H303" i="5"/>
  <c r="H304" i="5"/>
  <c r="H305" i="5"/>
  <c r="H306" i="5"/>
  <c r="H307" i="5"/>
  <c r="H308" i="5"/>
  <c r="H309" i="5"/>
  <c r="H310" i="5"/>
  <c r="H311" i="5"/>
  <c r="H312" i="5"/>
  <c r="H313" i="5"/>
  <c r="H314" i="5"/>
  <c r="H315" i="5"/>
  <c r="H316" i="5"/>
  <c r="H317" i="5"/>
  <c r="H318" i="5"/>
  <c r="H319" i="5"/>
  <c r="H320" i="5"/>
  <c r="H321" i="5"/>
  <c r="H322" i="5"/>
  <c r="H323" i="5"/>
  <c r="H324" i="5"/>
  <c r="H325" i="5"/>
  <c r="H326" i="5"/>
  <c r="H327" i="5"/>
  <c r="H328" i="5"/>
  <c r="H329" i="5"/>
  <c r="H330" i="5"/>
  <c r="H331" i="5"/>
  <c r="H332" i="5"/>
  <c r="H333" i="5"/>
  <c r="H334" i="5"/>
  <c r="H335" i="5"/>
  <c r="H336" i="5"/>
  <c r="H337" i="5"/>
  <c r="H338" i="5"/>
  <c r="H339" i="5"/>
  <c r="H340" i="5"/>
  <c r="H341" i="5"/>
  <c r="H342" i="5"/>
  <c r="H343" i="5"/>
  <c r="H344" i="5"/>
  <c r="H345" i="5"/>
  <c r="H346" i="5"/>
  <c r="H347" i="5"/>
  <c r="H348" i="5"/>
  <c r="H349" i="5"/>
  <c r="H350" i="5"/>
  <c r="H351" i="5"/>
  <c r="H352" i="5"/>
  <c r="H353" i="5"/>
  <c r="H354" i="5"/>
  <c r="H355" i="5"/>
  <c r="H356" i="5"/>
  <c r="H357" i="5"/>
  <c r="H358" i="5"/>
  <c r="H359" i="5"/>
  <c r="H360" i="5"/>
  <c r="H361" i="5"/>
  <c r="H362" i="5"/>
  <c r="H363" i="5"/>
  <c r="H364" i="5"/>
  <c r="H365" i="5"/>
  <c r="H366" i="5"/>
  <c r="F2" i="5"/>
  <c r="F3" i="5"/>
  <c r="F4" i="5"/>
  <c r="F5" i="5"/>
  <c r="F6" i="5"/>
  <c r="F7" i="5"/>
  <c r="F8" i="5"/>
  <c r="F9" i="5"/>
  <c r="F10" i="5"/>
  <c r="F11" i="5"/>
  <c r="F12" i="5"/>
  <c r="F13" i="5"/>
  <c r="F14" i="5"/>
  <c r="F15" i="5"/>
  <c r="F16" i="5"/>
  <c r="F17" i="5"/>
  <c r="F18" i="5"/>
  <c r="F19" i="5"/>
  <c r="F20" i="5"/>
  <c r="F21" i="5"/>
  <c r="F22" i="5"/>
  <c r="F23" i="5"/>
  <c r="F24" i="5"/>
  <c r="F25" i="5"/>
  <c r="F26" i="5"/>
  <c r="F27" i="5"/>
  <c r="F28" i="5"/>
  <c r="F29" i="5"/>
  <c r="F30" i="5"/>
  <c r="F31" i="5"/>
  <c r="F32" i="5"/>
  <c r="F33" i="5"/>
  <c r="F34" i="5"/>
  <c r="F35" i="5"/>
  <c r="F36" i="5"/>
  <c r="F37" i="5"/>
  <c r="F38" i="5"/>
  <c r="F39" i="5"/>
  <c r="F40" i="5"/>
  <c r="F41" i="5"/>
  <c r="F42" i="5"/>
  <c r="F43" i="5"/>
  <c r="F44" i="5"/>
  <c r="F45" i="5"/>
  <c r="F46" i="5"/>
  <c r="F47" i="5"/>
  <c r="F48" i="5"/>
  <c r="F49" i="5"/>
  <c r="F50" i="5"/>
  <c r="F51" i="5"/>
  <c r="F52" i="5"/>
  <c r="F53" i="5"/>
  <c r="F54" i="5"/>
  <c r="F55" i="5"/>
  <c r="F56" i="5"/>
  <c r="F57" i="5"/>
  <c r="F58" i="5"/>
  <c r="F59" i="5"/>
  <c r="F60" i="5"/>
  <c r="F61" i="5"/>
  <c r="F62" i="5"/>
  <c r="F63" i="5"/>
  <c r="F64" i="5"/>
  <c r="F65" i="5"/>
  <c r="F66" i="5"/>
  <c r="F67" i="5"/>
  <c r="F68" i="5"/>
  <c r="F69" i="5"/>
  <c r="F70" i="5"/>
  <c r="F71" i="5"/>
  <c r="F72" i="5"/>
  <c r="F73" i="5"/>
  <c r="F74" i="5"/>
  <c r="F75" i="5"/>
  <c r="F76" i="5"/>
  <c r="F77" i="5"/>
  <c r="F78" i="5"/>
  <c r="F79" i="5"/>
  <c r="F80" i="5"/>
  <c r="F81" i="5"/>
  <c r="F82" i="5"/>
  <c r="F83" i="5"/>
  <c r="F84" i="5"/>
  <c r="F85" i="5"/>
  <c r="F86" i="5"/>
  <c r="F87" i="5"/>
  <c r="F88" i="5"/>
  <c r="F89" i="5"/>
  <c r="F90" i="5"/>
  <c r="F91" i="5"/>
  <c r="F92" i="5"/>
  <c r="F93" i="5"/>
  <c r="F94" i="5"/>
  <c r="F95" i="5"/>
  <c r="F96" i="5"/>
  <c r="F97" i="5"/>
  <c r="F98" i="5"/>
  <c r="F99" i="5"/>
  <c r="F100" i="5"/>
  <c r="F101" i="5"/>
  <c r="F102" i="5"/>
  <c r="F103" i="5"/>
  <c r="F104" i="5"/>
  <c r="F105" i="5"/>
  <c r="F106" i="5"/>
  <c r="F107" i="5"/>
  <c r="F108" i="5"/>
  <c r="F109" i="5"/>
  <c r="F110" i="5"/>
  <c r="F111" i="5"/>
  <c r="F112" i="5"/>
  <c r="F113" i="5"/>
  <c r="F114" i="5"/>
  <c r="F115" i="5"/>
  <c r="F116" i="5"/>
  <c r="F117" i="5"/>
  <c r="F118" i="5"/>
  <c r="F119" i="5"/>
  <c r="F120" i="5"/>
  <c r="F121" i="5"/>
  <c r="F122" i="5"/>
  <c r="F123" i="5"/>
  <c r="F124" i="5"/>
  <c r="F125" i="5"/>
  <c r="F126" i="5"/>
  <c r="F127" i="5"/>
  <c r="F128" i="5"/>
  <c r="F129" i="5"/>
  <c r="F130" i="5"/>
  <c r="F131" i="5"/>
  <c r="F132" i="5"/>
  <c r="F133" i="5"/>
  <c r="F134" i="5"/>
  <c r="F135" i="5"/>
  <c r="F136" i="5"/>
  <c r="F137" i="5"/>
  <c r="F138" i="5"/>
  <c r="F139" i="5"/>
  <c r="F140" i="5"/>
  <c r="F141" i="5"/>
  <c r="F142" i="5"/>
  <c r="F143" i="5"/>
  <c r="F144" i="5"/>
  <c r="F145" i="5"/>
  <c r="F146" i="5"/>
  <c r="F147" i="5"/>
  <c r="F148" i="5"/>
  <c r="F149" i="5"/>
  <c r="F150" i="5"/>
  <c r="F151" i="5"/>
  <c r="F152" i="5"/>
  <c r="F153" i="5"/>
  <c r="F154" i="5"/>
  <c r="F155" i="5"/>
  <c r="F156" i="5"/>
  <c r="F157" i="5"/>
  <c r="F158" i="5"/>
  <c r="F159" i="5"/>
  <c r="F160" i="5"/>
  <c r="F161" i="5"/>
  <c r="F162" i="5"/>
  <c r="F163" i="5"/>
  <c r="F164" i="5"/>
  <c r="F165" i="5"/>
  <c r="F166" i="5"/>
  <c r="F167" i="5"/>
  <c r="F168" i="5"/>
  <c r="F169" i="5"/>
  <c r="F170" i="5"/>
  <c r="F171" i="5"/>
  <c r="F172" i="5"/>
  <c r="F173" i="5"/>
  <c r="F174" i="5"/>
  <c r="F175" i="5"/>
  <c r="F176" i="5"/>
  <c r="F177" i="5"/>
  <c r="F178" i="5"/>
  <c r="F179" i="5"/>
  <c r="F180" i="5"/>
  <c r="F181" i="5"/>
  <c r="F182" i="5"/>
  <c r="F183" i="5"/>
  <c r="F184" i="5"/>
  <c r="F185" i="5"/>
  <c r="F186" i="5"/>
  <c r="F187" i="5"/>
  <c r="F188" i="5"/>
  <c r="F189" i="5"/>
  <c r="F190" i="5"/>
  <c r="F191" i="5"/>
  <c r="F192" i="5"/>
  <c r="F193" i="5"/>
  <c r="F194" i="5"/>
  <c r="F195" i="5"/>
  <c r="F196" i="5"/>
  <c r="F197" i="5"/>
  <c r="F198" i="5"/>
  <c r="F199" i="5"/>
  <c r="F200" i="5"/>
  <c r="F201" i="5"/>
  <c r="F202" i="5"/>
  <c r="F203" i="5"/>
  <c r="F204" i="5"/>
  <c r="F205" i="5"/>
  <c r="F206" i="5"/>
  <c r="F207" i="5"/>
  <c r="F208" i="5"/>
  <c r="F209" i="5"/>
  <c r="F210" i="5"/>
  <c r="F211" i="5"/>
  <c r="F212" i="5"/>
  <c r="F213" i="5"/>
  <c r="F214" i="5"/>
  <c r="F215" i="5"/>
  <c r="F216" i="5"/>
  <c r="F217" i="5"/>
  <c r="F218" i="5"/>
  <c r="F219" i="5"/>
  <c r="F220" i="5"/>
  <c r="F221" i="5"/>
  <c r="F222" i="5"/>
  <c r="F223" i="5"/>
  <c r="F224" i="5"/>
  <c r="F225" i="5"/>
  <c r="F226" i="5"/>
  <c r="F227" i="5"/>
  <c r="F228" i="5"/>
  <c r="F229" i="5"/>
  <c r="F230" i="5"/>
  <c r="F231" i="5"/>
  <c r="F232" i="5"/>
  <c r="F233" i="5"/>
  <c r="F234" i="5"/>
  <c r="F235" i="5"/>
  <c r="F236" i="5"/>
  <c r="F237" i="5"/>
  <c r="F238" i="5"/>
  <c r="F239" i="5"/>
  <c r="F240" i="5"/>
  <c r="F241" i="5"/>
  <c r="F242" i="5"/>
  <c r="F243" i="5"/>
  <c r="F244" i="5"/>
  <c r="F245" i="5"/>
  <c r="F246" i="5"/>
  <c r="F247" i="5"/>
  <c r="F248" i="5"/>
  <c r="F249" i="5"/>
  <c r="F250" i="5"/>
  <c r="F251" i="5"/>
  <c r="F252" i="5"/>
  <c r="F253" i="5"/>
  <c r="F254" i="5"/>
  <c r="F255" i="5"/>
  <c r="F256" i="5"/>
  <c r="F257" i="5"/>
  <c r="F258" i="5"/>
  <c r="F259" i="5"/>
  <c r="F260" i="5"/>
  <c r="F261" i="5"/>
  <c r="F262" i="5"/>
  <c r="F263" i="5"/>
  <c r="F264" i="5"/>
  <c r="F265" i="5"/>
  <c r="F266" i="5"/>
  <c r="F267" i="5"/>
  <c r="F268" i="5"/>
  <c r="F269" i="5"/>
  <c r="F270" i="5"/>
  <c r="F271" i="5"/>
  <c r="F272" i="5"/>
  <c r="F273" i="5"/>
  <c r="F274" i="5"/>
  <c r="F275" i="5"/>
  <c r="F276" i="5"/>
  <c r="F277" i="5"/>
  <c r="F278" i="5"/>
  <c r="F279" i="5"/>
  <c r="F280" i="5"/>
  <c r="F281" i="5"/>
  <c r="F282" i="5"/>
  <c r="F283" i="5"/>
  <c r="F284" i="5"/>
  <c r="F285" i="5"/>
  <c r="F286" i="5"/>
  <c r="F287" i="5"/>
  <c r="F288" i="5"/>
  <c r="F289" i="5"/>
  <c r="F290" i="5"/>
  <c r="F291" i="5"/>
  <c r="F292" i="5"/>
  <c r="F293" i="5"/>
  <c r="F294" i="5"/>
  <c r="F295" i="5"/>
  <c r="F296" i="5"/>
  <c r="F297" i="5"/>
  <c r="F298" i="5"/>
  <c r="F299" i="5"/>
  <c r="F300" i="5"/>
  <c r="F301" i="5"/>
  <c r="F302" i="5"/>
  <c r="F303" i="5"/>
  <c r="F304" i="5"/>
  <c r="F305" i="5"/>
  <c r="F306" i="5"/>
  <c r="F307" i="5"/>
  <c r="F308" i="5"/>
  <c r="F309" i="5"/>
  <c r="F310" i="5"/>
  <c r="F311" i="5"/>
  <c r="F312" i="5"/>
  <c r="F313" i="5"/>
  <c r="F314" i="5"/>
  <c r="F315" i="5"/>
  <c r="F316" i="5"/>
  <c r="F317" i="5"/>
  <c r="F318" i="5"/>
  <c r="F319" i="5"/>
  <c r="F320" i="5"/>
  <c r="F321" i="5"/>
  <c r="F322" i="5"/>
  <c r="F323" i="5"/>
  <c r="F324" i="5"/>
  <c r="F325" i="5"/>
  <c r="F326" i="5"/>
  <c r="F327" i="5"/>
  <c r="F328" i="5"/>
  <c r="F329" i="5"/>
  <c r="F330" i="5"/>
  <c r="F331" i="5"/>
  <c r="F332" i="5"/>
  <c r="F333" i="5"/>
  <c r="F334" i="5"/>
  <c r="F335" i="5"/>
  <c r="F336" i="5"/>
  <c r="F337" i="5"/>
  <c r="F338" i="5"/>
  <c r="F339" i="5"/>
  <c r="F340" i="5"/>
  <c r="F341" i="5"/>
  <c r="F342" i="5"/>
  <c r="F343" i="5"/>
  <c r="F344" i="5"/>
  <c r="F345" i="5"/>
  <c r="F346" i="5"/>
  <c r="F347" i="5"/>
  <c r="F348" i="5"/>
  <c r="F349" i="5"/>
  <c r="F350" i="5"/>
  <c r="F351" i="5"/>
  <c r="F352" i="5"/>
  <c r="F353" i="5"/>
  <c r="F354" i="5"/>
  <c r="F355" i="5"/>
  <c r="F356" i="5"/>
  <c r="F357" i="5"/>
  <c r="F358" i="5"/>
  <c r="F359" i="5"/>
  <c r="F360" i="5"/>
  <c r="F361" i="5"/>
  <c r="F362" i="5"/>
  <c r="F363" i="5"/>
  <c r="F364" i="5"/>
  <c r="F365" i="5"/>
  <c r="F366"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<sst xmlns="http://schemas.openxmlformats.org/spreadsheetml/2006/main" count="1297" uniqueCount="82">
  <si>
    <t>Checking</t>
  </si>
  <si>
    <t>Credit</t>
  </si>
  <si>
    <t>Estate Mgt.</t>
  </si>
  <si>
    <t>Finance Co.</t>
  </si>
  <si>
    <t>Green's</t>
  </si>
  <si>
    <t>Elec. Co.</t>
  </si>
  <si>
    <t>Fuel. Co</t>
  </si>
  <si>
    <t>Event Cinemas</t>
  </si>
  <si>
    <t>Fashionistas</t>
  </si>
  <si>
    <t>Joe's Grill</t>
  </si>
  <si>
    <t>Taxi Co.</t>
  </si>
  <si>
    <t>Muscle Beach</t>
  </si>
  <si>
    <t>Smile Dental</t>
  </si>
  <si>
    <t>Phone Co.</t>
  </si>
  <si>
    <t>Sam's Gifts</t>
  </si>
  <si>
    <t>Streaming Co.</t>
  </si>
  <si>
    <t>Pizza Pomodoro</t>
  </si>
  <si>
    <t>Golden Arches</t>
  </si>
  <si>
    <t>Worldvision</t>
  </si>
  <si>
    <t>Ted's Trainers</t>
  </si>
  <si>
    <t>Ticketek</t>
  </si>
  <si>
    <t>Global Fashion</t>
  </si>
  <si>
    <t>Village Medical</t>
  </si>
  <si>
    <t>Sports Co.</t>
  </si>
  <si>
    <t>Foodary</t>
  </si>
  <si>
    <t>BW Club</t>
  </si>
  <si>
    <t>Home Decorator</t>
  </si>
  <si>
    <t>Fodary</t>
  </si>
  <si>
    <t>Debit</t>
  </si>
  <si>
    <t>Account</t>
  </si>
  <si>
    <t>Date</t>
  </si>
  <si>
    <t>Description</t>
  </si>
  <si>
    <t>Amount</t>
  </si>
  <si>
    <t>Clothes</t>
  </si>
  <si>
    <t>Discretionary</t>
  </si>
  <si>
    <t>Expense</t>
  </si>
  <si>
    <t>Coffee</t>
  </si>
  <si>
    <t>Dining Out</t>
  </si>
  <si>
    <t>Dentist</t>
  </si>
  <si>
    <t>Medical</t>
  </si>
  <si>
    <t>Doctor</t>
  </si>
  <si>
    <t>Donation</t>
  </si>
  <si>
    <t>Charity</t>
  </si>
  <si>
    <t>Entertainment</t>
  </si>
  <si>
    <t>Furnishings</t>
  </si>
  <si>
    <t>Gas/Electrics</t>
  </si>
  <si>
    <t>Living Expenses</t>
  </si>
  <si>
    <t>Gifts</t>
  </si>
  <si>
    <t>Groceries</t>
  </si>
  <si>
    <t>Gym</t>
  </si>
  <si>
    <t>MV Fuel</t>
  </si>
  <si>
    <t>Transport</t>
  </si>
  <si>
    <t>MV Loan</t>
  </si>
  <si>
    <t>Phone</t>
  </si>
  <si>
    <t>Rent</t>
  </si>
  <si>
    <t>Restaurant</t>
  </si>
  <si>
    <t>Salary</t>
  </si>
  <si>
    <t>Income</t>
  </si>
  <si>
    <t>Taxi</t>
  </si>
  <si>
    <t>Sub-category</t>
  </si>
  <si>
    <t>Category</t>
  </si>
  <si>
    <t>Category Type</t>
  </si>
  <si>
    <t>Freelance Pty Ltd</t>
  </si>
  <si>
    <t>Starbucks</t>
  </si>
  <si>
    <t>Grand Total</t>
  </si>
  <si>
    <t>Sum of Debit</t>
  </si>
  <si>
    <t>(All)</t>
  </si>
  <si>
    <t>ene</t>
  </si>
  <si>
    <t>feb</t>
  </si>
  <si>
    <t>mar</t>
  </si>
  <si>
    <t>abr</t>
  </si>
  <si>
    <t>may</t>
  </si>
  <si>
    <t>jun</t>
  </si>
  <si>
    <t>jul</t>
  </si>
  <si>
    <t>ago</t>
  </si>
  <si>
    <t>sept</t>
  </si>
  <si>
    <t>oct</t>
  </si>
  <si>
    <t>nov</t>
  </si>
  <si>
    <t>dic</t>
  </si>
  <si>
    <t>Sum of Amount</t>
  </si>
  <si>
    <t>Net</t>
  </si>
  <si>
    <t>Top 5 Categories in Selected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</si>
</sst>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Red]&quot;$&quot;\-#,##0"/>
    <numFmt numFmtId="165" formatCode="&quot;$&quot;#,##0"/>
    <numFmt numFmtId="166" formatCode="&quot;$&quot;#,##0;[Red]&quot;$&quot;#,##0"/>
  </numFmts>
  <fonts count="1" x14ac:knownFonts="1">
    <font>
      <sz val="11"/>
      <color theme="1"/>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7">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top style="thin">
        <color theme="4" tint="0.39997558519241921"/>
      </top>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style="thin">
        <color theme="4" tint="0.39997558519241921"/>
      </bottom>
      <diagonal/>
    </border>
    <border>
      <left/>
      <right style="thin">
        <color theme="4" tint="0.39997558519241921"/>
      </right>
      <top style="thin">
        <color theme="4" tint="0.39997558519241921"/>
      </top>
      <bottom/>
      <diagonal/>
    </border>
  </borders>
  <cellStyleXfs count="1">
    <xf numFmtId="0" fontId="0" fillId="0" borderId="0"/>
  </cellStyleXfs>
  <cellXfs count="17">
    <xf numFmtId="0" fontId="0" fillId="0" borderId="0" xfId="0"/>
    <xf numFmtId="0" fontId="0" fillId="2" borderId="1" xfId="0" applyFill="1" applyBorder="1"/>
    <xf numFmtId="0" fontId="0" fillId="2" borderId="2" xfId="0" applyFill="1" applyBorder="1"/>
    <xf numFmtId="0" fontId="0" fillId="0" borderId="1" xfId="0" applyBorder="1"/>
    <xf numFmtId="0" fontId="0" fillId="0" borderId="2" xfId="0" applyBorder="1"/>
    <xf numFmtId="0" fontId="0" fillId="0" borderId="4" xfId="0" applyBorder="1"/>
    <xf numFmtId="0" fontId="0" fillId="0" borderId="3" xfId="0" applyBorder="1"/>
    <xf numFmtId="0" fontId="0" fillId="2" borderId="5" xfId="0" applyFill="1" applyBorder="1"/>
    <xf numFmtId="0" fontId="0" fillId="0" borderId="5" xfId="0" applyBorder="1"/>
    <xf numFmtId="0" fontId="0" fillId="0" borderId="6" xfId="0" applyBorder="1"/>
    <xf numFmtId="14" fontId="0" fillId="0" borderId="0" xfId="0" applyNumberFormat="1"/>
    <xf numFmtId="0" fontId="0" fillId="0" borderId="0" xfId="0" pivotButton="1"/>
    <xf numFmtId="0" fontId="0" fillId="0" borderId="0" xfId="0" applyAlignment="1">
      <alignment horizontal="left"/>
    </xf>
    <xf numFmtId="165" fontId="0" fillId="0" borderId="0" xfId="0" applyNumberFormat="1"/>
    <xf numFmtId="14" fontId="0" fillId="0" borderId="0" xfId="0" applyNumberFormat="1" applyAlignment="1">
      <alignment horizontal="left"/>
    </xf>
    <xf numFmtId="166" fontId="0" fillId="0" borderId="0" xfId="0" applyNumberFormat="1"/>
    <xf numFmtId="6" fontId="0" fillId="0" borderId="0" xfId="0" applyNumberFormat="1"/>
  </cellXfs>
  <cellStyles count="1">
    <cellStyle name="Normal" xfId="0" builtinId="0"/>
  </cellStyles>
  <dxfs count="8">
    <dxf>
      <numFmt numFmtId="0" formatCode="General"/>
    </dxf>
    <dxf>
      <numFmt numFmtId="0" formatCode="General"/>
    </dxf>
    <dxf>
      <numFmt numFmtId="0" formatCode="General"/>
    </dxf>
    <dxf>
      <numFmt numFmtId="19" formatCode="dd/mm/yyyy"/>
    </dxf>
    <dxf>
      <border diagonalUp="0" diagonalDown="0">
        <left/>
        <right style="thin">
          <color theme="4" tint="0.39997558519241921"/>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style="thin">
          <color theme="4" tint="0.39997558519241921"/>
        </left>
        <right/>
        <top style="thin">
          <color theme="4" tint="0.39997558519241921"/>
        </top>
        <bottom style="thin">
          <color theme="4" tint="0.39997558519241921"/>
        </bottom>
        <vertical/>
        <horizontal/>
      </border>
    </dxf>
    <dxf>
      <border outline="0">
        <bottom style="thin">
          <color theme="4" tint="0.39997558519241921"/>
        </bottom>
      </border>
    </dxf>
  </dxfs>
  <tableStyles count="0" defaultTableStyle="TableStyleMedium2" defaultPivotStyle="PivotStyleLight16"/>
  <colors>
    <mruColors>
      <color rgb="FFFF6D6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aredStrings" Target="sharedStrings.xml"/><Relationship Id="rId5" Type="http://schemas.openxmlformats.org/officeDocument/2006/relationships/externalLink" Target="externalLinks/externalLink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7"/>
    </mc:Choice>
    <mc:Fallback>
      <c:style val="7"/>
    </mc:Fallback>
  </mc:AlternateContent>
  <c:pivotSource>
    <c:name>[Personal_Finance_Organizer.xlsx]Analysis!PTDunkin</c:name>
    <c:fmtId val="2"/>
  </c:pivotSource>
  <c:chart>
    <c:title>
      <c:tx>
        <c:rich>
          <a:bodyPr rot="0" spcFirstLastPara="1" vertOverflow="ellipsis" vert="horz" wrap="square" anchor="ctr" anchorCtr="1"/>
          <a:lstStyle/>
          <a:p>
            <a:pPr algn="ctr">
              <a:defRPr sz="1400" b="0" i="0" u="none" strike="noStrike" kern="1200" spc="0" baseline="0">
                <a:solidFill>
                  <a:schemeClr val="bg1"/>
                </a:solidFill>
                <a:latin typeface="+mn-lt"/>
                <a:ea typeface="+mn-ea"/>
                <a:cs typeface="+mn-cs"/>
              </a:defRPr>
            </a:pPr>
            <a:r>
              <a:rPr lang="en-US" b="1">
                <a:solidFill>
                  <a:schemeClr val="bg1"/>
                </a:solidFill>
              </a:rPr>
              <a:t>Total Spend by Account</a:t>
            </a:r>
          </a:p>
        </c:rich>
      </c:tx>
      <c:layout>
        <c:manualLayout>
          <c:xMode val="edge"/>
          <c:yMode val="edge"/>
          <c:x val="0.14750489335187966"/>
          <c:y val="9.5991680285247363E-2"/>
        </c:manualLayout>
      </c:layout>
      <c:overlay val="0"/>
      <c:spPr>
        <a:noFill/>
        <a:ln>
          <a:noFill/>
        </a:ln>
        <a:effectLst/>
      </c:spPr>
      <c:txPr>
        <a:bodyPr rot="0" spcFirstLastPara="1" vertOverflow="ellipsis" vert="horz" wrap="square" anchor="ctr" anchorCtr="1"/>
        <a:lstStyle/>
        <a:p>
          <a:pPr algn="ctr">
            <a:defRPr sz="1400" b="0" i="0" u="none" strike="noStrike" kern="1200" spc="0" baseline="0">
              <a:solidFill>
                <a:schemeClr val="bg1"/>
              </a:solidFill>
              <a:latin typeface="+mn-lt"/>
              <a:ea typeface="+mn-ea"/>
              <a:cs typeface="+mn-cs"/>
            </a:defRPr>
          </a:pPr>
          <a:endParaRPr lang="es-CL"/>
        </a:p>
      </c:txPr>
    </c:title>
    <c:autoTitleDeleted val="0"/>
    <c:pivotFmts>
      <c:pivotFmt>
        <c:idx val="0"/>
        <c:spPr>
          <a:solidFill>
            <a:schemeClr val="accent5"/>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1"/>
          <c:showCatName val="0"/>
          <c:showSerName val="0"/>
          <c:showPercent val="1"/>
          <c:showBubbleSize val="0"/>
          <c:separator>
</c:separator>
          <c:extLst>
            <c:ext xmlns:c15="http://schemas.microsoft.com/office/drawing/2012/chart" uri="{CE6537A1-D6FC-4f65-9D91-7224C49458BB}"/>
          </c:extLst>
        </c:dLbl>
      </c:pivotFmt>
      <c:pivotFmt>
        <c:idx val="1"/>
        <c:spPr>
          <a:solidFill>
            <a:schemeClr val="accent5"/>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1"/>
          <c:showCatName val="0"/>
          <c:showSerName val="0"/>
          <c:showPercent val="1"/>
          <c:showBubbleSize val="0"/>
          <c:separator>
</c:separator>
          <c:extLst>
            <c:ext xmlns:c15="http://schemas.microsoft.com/office/drawing/2012/chart" uri="{CE6537A1-D6FC-4f65-9D91-7224C49458BB}"/>
          </c:extLst>
        </c:dLbl>
      </c:pivotFmt>
      <c:pivotFmt>
        <c:idx val="2"/>
        <c:spPr>
          <a:solidFill>
            <a:schemeClr val="accent5">
              <a:shade val="76000"/>
            </a:schemeClr>
          </a:solidFill>
          <a:ln w="19050">
            <a:solidFill>
              <a:schemeClr val="lt1"/>
            </a:solidFill>
          </a:ln>
          <a:effectLst/>
        </c:spPr>
      </c:pivotFmt>
      <c:pivotFmt>
        <c:idx val="3"/>
        <c:spPr>
          <a:solidFill>
            <a:schemeClr val="accent5">
              <a:tint val="77000"/>
            </a:schemeClr>
          </a:solidFill>
          <a:ln w="19050">
            <a:solidFill>
              <a:schemeClr val="lt1"/>
            </a:solidFill>
          </a:ln>
          <a:effectLst/>
        </c:spPr>
      </c:pivotFmt>
      <c:pivotFmt>
        <c:idx val="4"/>
        <c:spPr>
          <a:solidFill>
            <a:schemeClr val="accent5"/>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1"/>
                  </a:solidFill>
                  <a:latin typeface="+mn-lt"/>
                  <a:ea typeface="+mn-ea"/>
                  <a:cs typeface="+mn-cs"/>
                </a:defRPr>
              </a:pPr>
              <a:endParaRPr lang="es-CL"/>
            </a:p>
          </c:txPr>
          <c:showLegendKey val="0"/>
          <c:showVal val="1"/>
          <c:showCatName val="0"/>
          <c:showSerName val="0"/>
          <c:showPercent val="1"/>
          <c:showBubbleSize val="0"/>
          <c:separator>
</c:separator>
          <c:extLst>
            <c:ext xmlns:c15="http://schemas.microsoft.com/office/drawing/2012/chart" uri="{CE6537A1-D6FC-4f65-9D91-7224C49458BB}"/>
          </c:extLst>
        </c:dLbl>
      </c:pivotFmt>
      <c:pivotFmt>
        <c:idx val="5"/>
        <c:spPr>
          <a:solidFill>
            <a:schemeClr val="accent5">
              <a:shade val="76000"/>
            </a:schemeClr>
          </a:solidFill>
          <a:ln w="19050">
            <a:solidFill>
              <a:schemeClr val="lt1"/>
            </a:solidFill>
          </a:ln>
          <a:effectLst/>
        </c:spPr>
      </c:pivotFmt>
      <c:pivotFmt>
        <c:idx val="6"/>
        <c:spPr>
          <a:solidFill>
            <a:schemeClr val="accent5">
              <a:tint val="77000"/>
            </a:schemeClr>
          </a:solidFill>
          <a:ln w="19050">
            <a:solidFill>
              <a:schemeClr val="lt1"/>
            </a:solidFill>
          </a:ln>
          <a:effectLst/>
        </c:spPr>
      </c:pivotFmt>
    </c:pivotFmts>
    <c:plotArea>
      <c:layout>
        <c:manualLayout>
          <c:layoutTarget val="inner"/>
          <c:xMode val="edge"/>
          <c:yMode val="edge"/>
          <c:x val="0.14209680644390052"/>
          <c:y val="0.29420571485168129"/>
          <c:w val="0.69762457760697805"/>
          <c:h val="0.57916030307532318"/>
        </c:manualLayout>
      </c:layout>
      <c:doughnutChart>
        <c:varyColors val="1"/>
        <c:ser>
          <c:idx val="0"/>
          <c:order val="0"/>
          <c:tx>
            <c:strRef>
              <c:f>Analysis!$B$15</c:f>
              <c:strCache>
                <c:ptCount val="1"/>
                <c:pt idx="0">
                  <c:v>Total</c:v>
                </c:pt>
              </c:strCache>
            </c:strRef>
          </c:tx>
          <c:dPt>
            <c:idx val="0"/>
            <c:bubble3D val="0"/>
            <c:spPr>
              <a:solidFill>
                <a:schemeClr val="accent5">
                  <a:shade val="76000"/>
                </a:schemeClr>
              </a:solidFill>
              <a:ln w="19050">
                <a:solidFill>
                  <a:schemeClr val="lt1"/>
                </a:solidFill>
              </a:ln>
              <a:effectLst/>
            </c:spPr>
            <c:extLst>
              <c:ext xmlns:c16="http://schemas.microsoft.com/office/drawing/2014/chart" uri="{C3380CC4-5D6E-409C-BE32-E72D297353CC}">
                <c16:uniqueId val="{00000001-8ADF-4AB3-9489-616832B027ED}"/>
              </c:ext>
            </c:extLst>
          </c:dPt>
          <c:dPt>
            <c:idx val="1"/>
            <c:bubble3D val="0"/>
            <c:explosion val="2"/>
            <c:spPr>
              <a:solidFill>
                <a:schemeClr val="accent5">
                  <a:tint val="77000"/>
                </a:schemeClr>
              </a:solidFill>
              <a:ln w="19050">
                <a:solidFill>
                  <a:schemeClr val="lt1"/>
                </a:solidFill>
              </a:ln>
              <a:effectLst/>
            </c:spPr>
            <c:extLst>
              <c:ext xmlns:c16="http://schemas.microsoft.com/office/drawing/2014/chart" uri="{C3380CC4-5D6E-409C-BE32-E72D297353CC}">
                <c16:uniqueId val="{00000003-8ADF-4AB3-9489-616832B027ED}"/>
              </c:ext>
            </c:extLst>
          </c:dPt>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1"/>
                    </a:solidFill>
                    <a:latin typeface="+mn-lt"/>
                    <a:ea typeface="+mn-ea"/>
                    <a:cs typeface="+mn-cs"/>
                  </a:defRPr>
                </a:pPr>
                <a:endParaRPr lang="es-CL"/>
              </a:p>
            </c:txPr>
            <c:showLegendKey val="0"/>
            <c:showVal val="1"/>
            <c:showCatName val="0"/>
            <c:showSerName val="0"/>
            <c:showPercent val="1"/>
            <c:showBubbleSize val="0"/>
            <c:separator>
</c:separator>
            <c:showLeaderLines val="0"/>
            <c:extLst>
              <c:ext xmlns:c15="http://schemas.microsoft.com/office/drawing/2012/chart" uri="{CE6537A1-D6FC-4f65-9D91-7224C49458BB}"/>
            </c:extLst>
          </c:dLbls>
          <c:cat>
            <c:strRef>
              <c:f>Analysis!$A$16:$A$18</c:f>
              <c:strCache>
                <c:ptCount val="2"/>
                <c:pt idx="0">
                  <c:v>Checking</c:v>
                </c:pt>
                <c:pt idx="1">
                  <c:v>Credit</c:v>
                </c:pt>
              </c:strCache>
            </c:strRef>
          </c:cat>
          <c:val>
            <c:numRef>
              <c:f>Analysis!$B$16:$B$18</c:f>
              <c:numCache>
                <c:formatCode>"$"#,##0</c:formatCode>
                <c:ptCount val="2"/>
                <c:pt idx="0">
                  <c:v>10037.6</c:v>
                </c:pt>
                <c:pt idx="1">
                  <c:v>13195.500000000004</c:v>
                </c:pt>
              </c:numCache>
            </c:numRef>
          </c:val>
          <c:extLst>
            <c:ext xmlns:c16="http://schemas.microsoft.com/office/drawing/2014/chart" uri="{C3380CC4-5D6E-409C-BE32-E72D297353CC}">
              <c16:uniqueId val="{00000004-8ADF-4AB3-9489-616832B027ED}"/>
            </c:ext>
          </c:extLst>
        </c:ser>
        <c:dLbls>
          <c:showLegendKey val="0"/>
          <c:showVal val="1"/>
          <c:showCatName val="0"/>
          <c:showSerName val="0"/>
          <c:showPercent val="0"/>
          <c:showBubbleSize val="0"/>
          <c:showLeaderLines val="0"/>
        </c:dLbls>
        <c:firstSliceAng val="0"/>
        <c:holeSize val="5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s-C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50000"/>
          </a:schemeClr>
        </a:gs>
        <a:gs pos="50000">
          <a:schemeClr val="accent1">
            <a:lumMod val="100000"/>
          </a:schemeClr>
        </a:gs>
        <a:gs pos="100000">
          <a:schemeClr val="accent1">
            <a:lumMod val="50000"/>
          </a:schemeClr>
        </a:gs>
      </a:gsLst>
      <a:lin ang="0" scaled="1"/>
    </a:gradFill>
    <a:ln w="9525" cap="flat" cmpd="sng" algn="ctr">
      <a:solidFill>
        <a:schemeClr val="tx1">
          <a:lumMod val="15000"/>
          <a:lumOff val="85000"/>
        </a:schemeClr>
      </a:solidFill>
      <a:round/>
    </a:ln>
    <a:effectLst/>
  </c:spPr>
  <c:txPr>
    <a:bodyPr/>
    <a:lstStyle/>
    <a:p>
      <a:pPr>
        <a:defRPr/>
      </a:pPr>
      <a:endParaRPr lang="es-CL"/>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[Personal_Finance_Organizer.xlsx]Analysis!PTExpCC</c:name>
    <c:fmtId val="2"/>
  </c:pivotSource>
  <c:chart>
    <c:title>
      <c:tx>
        <c:strRef>
          <c:f>Analysis!$W$3</c:f>
          <c:strCache>
            <c:ptCount val="1"/>
            <c:pt idx="0">
              <c:v>All Expenses</c:v>
            </c:pt>
          </c:strCache>
        </c:strRef>
      </c:tx>
      <c:layout>
        <c:manualLayout>
          <c:xMode val="edge"/>
          <c:yMode val="edge"/>
          <c:x val="2.2511584849489001E-2"/>
          <c:y val="1.8691588785046728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s-CL"/>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Analysis!$W$3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Analysis!$W$3</c:f>
              <c:strCache>
                <c:ptCount val="12"/>
                <c:pt idx="0">
                  <c:v>ene</c:v>
                </c:pt>
                <c:pt idx="1">
                  <c:v>feb</c:v>
                </c:pt>
                <c:pt idx="2">
                  <c:v>mar</c:v>
                </c:pt>
                <c:pt idx="3">
                  <c:v>abr</c:v>
                </c:pt>
                <c:pt idx="4">
                  <c:v>may</c:v>
                </c:pt>
                <c:pt idx="5">
                  <c:v>jun</c:v>
                </c:pt>
                <c:pt idx="6">
                  <c:v>jul</c:v>
                </c:pt>
                <c:pt idx="7">
                  <c:v>ago</c:v>
                </c:pt>
                <c:pt idx="8">
                  <c:v>sept</c:v>
                </c:pt>
                <c:pt idx="9">
                  <c:v>oct</c:v>
                </c:pt>
                <c:pt idx="10">
                  <c:v>nov</c:v>
                </c:pt>
                <c:pt idx="11">
                  <c:v>dic</c:v>
                </c:pt>
              </c:strCache>
            </c:strRef>
          </c:cat>
          <c:val>
            <c:numRef>
              <c:f>Analysis!$W$3</c:f>
              <c:numCache>
                <c:formatCode>"$"#,##0</c:formatCode>
                <c:ptCount val="12"/>
                <c:pt idx="0">
                  <c:v>2061</c:v>
                </c:pt>
                <c:pt idx="1">
                  <c:v>2338.1</c:v>
                </c:pt>
                <c:pt idx="2">
                  <c:v>1286.3000000000002</c:v>
                </c:pt>
                <c:pt idx="3">
                  <c:v>2209.9</c:v>
                </c:pt>
                <c:pt idx="4">
                  <c:v>2252</c:v>
                </c:pt>
                <c:pt idx="5">
                  <c:v>1185.9999999999998</c:v>
                </c:pt>
                <c:pt idx="6">
                  <c:v>2501.9</c:v>
                </c:pt>
                <c:pt idx="7">
                  <c:v>1451.2</c:v>
                </c:pt>
                <c:pt idx="8">
                  <c:v>1919.2</c:v>
                </c:pt>
                <c:pt idx="9">
                  <c:v>2535.6999999999998</c:v>
                </c:pt>
                <c:pt idx="10">
                  <c:v>1293.9000000000001</c:v>
                </c:pt>
                <c:pt idx="11">
                  <c:v>2197.9</c:v>
                </c:pt>
              </c:numCache>
            </c:numRef>
          </c:val>
          <c:extLst>
            <c:ext xmlns:c16="http://schemas.microsoft.com/office/drawing/2014/chart" uri="{C3380CC4-5D6E-409C-BE32-E72D297353CC}">
              <c16:uniqueId val="{00000000-6245-4A1F-9F09-75DCF579E573}"/>
            </c:ext>
          </c:extLst>
        </c:ser>
        <c:dLbls>
          <c:dLblPos val="outEnd"/>
          <c:showLegendKey val="0"/>
          <c:showVal val="1"/>
          <c:showCatName val="0"/>
          <c:showSerName val="0"/>
          <c:showPercent val="0"/>
          <c:showBubbleSize val="0"/>
        </c:dLbls>
        <c:gapWidth val="219"/>
        <c:overlap val="-27"/>
        <c:axId val="1038321632"/>
        <c:axId val="835488728"/>
      </c:barChart>
      <c:catAx>
        <c:axId val="10383216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835488728"/>
        <c:crosses val="autoZero"/>
        <c:auto val="1"/>
        <c:lblAlgn val="ctr"/>
        <c:lblOffset val="100"/>
        <c:noMultiLvlLbl val="0"/>
      </c:catAx>
      <c:valAx>
        <c:axId val="835488728"/>
        <c:scaling>
          <c:orientation val="minMax"/>
          <c:max val="2600"/>
          <c:min val="0"/>
        </c:scaling>
        <c:delete val="1"/>
        <c:axPos val="l"/>
        <c:numFmt formatCode="&quot;$&quot;#,##0" sourceLinked="1"/>
        <c:majorTickMark val="none"/>
        <c:minorTickMark val="none"/>
        <c:tickLblPos val="nextTo"/>
        <c:crossAx val="10383216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s-C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[Personal_Finance_Organizer.xlsx]Analysis!PTNet</c:name>
    <c:fmtId val="5"/>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1"/>
              <a:t>Net</a:t>
            </a:r>
            <a:r>
              <a:rPr lang="en-US" sz="1200" b="1" baseline="0"/>
              <a:t> Income</a:t>
            </a:r>
          </a:p>
        </c:rich>
      </c:tx>
      <c:layout>
        <c:manualLayout>
          <c:xMode val="edge"/>
          <c:yMode val="edge"/>
          <c:x val="2.3963981561631362E-2"/>
          <c:y val="0.51388888888888884"/>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s-CL"/>
        </a:p>
      </c:txPr>
    </c:title>
    <c:autoTitleDeleted val="0"/>
    <c:pivotFmts>
      <c:pivotFmt>
        <c:idx val="0"/>
        <c:spPr>
          <a:solidFill>
            <a:srgbClr val="5B9BD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5B9BD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5B9BD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Analysis!$H$3</c:f>
              <c:strCache>
                <c:ptCount val="1"/>
                <c:pt idx="0">
                  <c:v>Total</c:v>
                </c:pt>
              </c:strCache>
            </c:strRef>
          </c:tx>
          <c:spPr>
            <a:solidFill>
              <a:srgbClr val="5B9BD5"/>
            </a:solidFill>
            <a:ln>
              <a:noFill/>
            </a:ln>
            <a:effectLst/>
          </c:spPr>
          <c:invertIfNegative val="1"/>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strRef>
              <c:f>Analysis!$G$4:$G$16</c:f>
              <c:strCache>
                <c:ptCount val="12"/>
                <c:pt idx="0">
                  <c:v>ene</c:v>
                </c:pt>
                <c:pt idx="1">
                  <c:v>feb</c:v>
                </c:pt>
                <c:pt idx="2">
                  <c:v>mar</c:v>
                </c:pt>
                <c:pt idx="3">
                  <c:v>abr</c:v>
                </c:pt>
                <c:pt idx="4">
                  <c:v>may</c:v>
                </c:pt>
                <c:pt idx="5">
                  <c:v>jun</c:v>
                </c:pt>
                <c:pt idx="6">
                  <c:v>jul</c:v>
                </c:pt>
                <c:pt idx="7">
                  <c:v>ago</c:v>
                </c:pt>
                <c:pt idx="8">
                  <c:v>sept</c:v>
                </c:pt>
                <c:pt idx="9">
                  <c:v>oct</c:v>
                </c:pt>
                <c:pt idx="10">
                  <c:v>nov</c:v>
                </c:pt>
                <c:pt idx="11">
                  <c:v>dic</c:v>
                </c:pt>
              </c:strCache>
            </c:strRef>
          </c:cat>
          <c:val>
            <c:numRef>
              <c:f>Analysis!$H$4:$H$16</c:f>
              <c:numCache>
                <c:formatCode>"$"#,##0;[Red]"$"#,##0</c:formatCode>
                <c:ptCount val="12"/>
                <c:pt idx="0">
                  <c:v>2939</c:v>
                </c:pt>
                <c:pt idx="1">
                  <c:v>3661.9</c:v>
                </c:pt>
                <c:pt idx="2">
                  <c:v>-1286.3000000000002</c:v>
                </c:pt>
                <c:pt idx="3">
                  <c:v>4790.1000000000004</c:v>
                </c:pt>
                <c:pt idx="4">
                  <c:v>3748</c:v>
                </c:pt>
                <c:pt idx="5">
                  <c:v>-1185.9999999999998</c:v>
                </c:pt>
                <c:pt idx="6">
                  <c:v>3498.1</c:v>
                </c:pt>
                <c:pt idx="7">
                  <c:v>5548.8</c:v>
                </c:pt>
                <c:pt idx="8">
                  <c:v>-1919.2</c:v>
                </c:pt>
                <c:pt idx="9">
                  <c:v>1464.3000000000002</c:v>
                </c:pt>
                <c:pt idx="10">
                  <c:v>-1293.9000000000001</c:v>
                </c:pt>
                <c:pt idx="11">
                  <c:v>3802.1000000000004</c:v>
                </c:pt>
              </c:numCache>
            </c:numRef>
          </c:val>
          <c:extLst>
            <c:ext xmlns:c14="http://schemas.microsoft.com/office/drawing/2007/8/2/chart" uri="{6F2FDCE9-48DA-4B69-8628-5D25D57E5C99}">
              <c14:invertSolidFillFmt>
                <c14:spPr xmlns:c14="http://schemas.microsoft.com/office/drawing/2007/8/2/chart">
                  <a:solidFill>
                    <a:srgbClr val="FF6D6D"/>
                  </a:solidFill>
                  <a:ln>
                    <a:noFill/>
                  </a:ln>
                  <a:effectLst/>
                </c14:spPr>
              </c14:invertSolidFillFmt>
            </c:ext>
            <c:ext xmlns:c16="http://schemas.microsoft.com/office/drawing/2014/chart" uri="{C3380CC4-5D6E-409C-BE32-E72D297353CC}">
              <c16:uniqueId val="{00000001-08F7-4E55-8A74-FD333E0F7925}"/>
            </c:ext>
          </c:extLst>
        </c:ser>
        <c:dLbls>
          <c:dLblPos val="outEnd"/>
          <c:showLegendKey val="0"/>
          <c:showVal val="1"/>
          <c:showCatName val="0"/>
          <c:showSerName val="0"/>
          <c:showPercent val="0"/>
          <c:showBubbleSize val="0"/>
        </c:dLbls>
        <c:gapWidth val="219"/>
        <c:overlap val="-27"/>
        <c:axId val="991997528"/>
        <c:axId val="991997856"/>
      </c:barChart>
      <c:catAx>
        <c:axId val="9919975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991997856"/>
        <c:crosses val="autoZero"/>
        <c:auto val="1"/>
        <c:lblAlgn val="ctr"/>
        <c:lblOffset val="100"/>
        <c:noMultiLvlLbl val="0"/>
      </c:catAx>
      <c:valAx>
        <c:axId val="991997856"/>
        <c:scaling>
          <c:orientation val="minMax"/>
          <c:max val="18000"/>
          <c:min val="-2000"/>
        </c:scaling>
        <c:delete val="1"/>
        <c:axPos val="l"/>
        <c:numFmt formatCode="&quot;$&quot;#,##0;[Red]&quot;$&quot;#,##0" sourceLinked="1"/>
        <c:majorTickMark val="none"/>
        <c:minorTickMark val="none"/>
        <c:tickLblPos val="nextTo"/>
        <c:crossAx val="9919975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s-C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[Personal_Finance_Organizer.xlsx]Analysis!PivotTable5</c:name>
    <c:fmtId val="6"/>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squar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squar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squar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Analysis!$K$3:$K$4</c:f>
              <c:strCache>
                <c:ptCount val="1"/>
                <c:pt idx="0">
                  <c:v>Living Expenses</c:v>
                </c:pt>
              </c:strCache>
            </c:strRef>
          </c:tx>
          <c:spPr>
            <a:ln w="28575" cap="rnd">
              <a:solidFill>
                <a:schemeClr val="accent1"/>
              </a:solidFill>
              <a:round/>
            </a:ln>
            <a:effectLst/>
          </c:spPr>
          <c:marker>
            <c:symbol val="none"/>
          </c:marker>
          <c:cat>
            <c:strRef>
              <c:f>Analysis!$J$5:$J$16</c:f>
              <c:strCache>
                <c:ptCount val="12"/>
                <c:pt idx="0">
                  <c:v>ene</c:v>
                </c:pt>
                <c:pt idx="1">
                  <c:v>feb</c:v>
                </c:pt>
                <c:pt idx="2">
                  <c:v>mar</c:v>
                </c:pt>
                <c:pt idx="3">
                  <c:v>abr</c:v>
                </c:pt>
                <c:pt idx="4">
                  <c:v>may</c:v>
                </c:pt>
                <c:pt idx="5">
                  <c:v>jun</c:v>
                </c:pt>
                <c:pt idx="6">
                  <c:v>jul</c:v>
                </c:pt>
                <c:pt idx="7">
                  <c:v>ago</c:v>
                </c:pt>
                <c:pt idx="8">
                  <c:v>sept</c:v>
                </c:pt>
                <c:pt idx="9">
                  <c:v>oct</c:v>
                </c:pt>
                <c:pt idx="10">
                  <c:v>nov</c:v>
                </c:pt>
                <c:pt idx="11">
                  <c:v>dic</c:v>
                </c:pt>
              </c:strCache>
            </c:strRef>
          </c:cat>
          <c:val>
            <c:numRef>
              <c:f>Analysis!$K$5:$K$16</c:f>
              <c:numCache>
                <c:formatCode>"$"#,##0</c:formatCode>
                <c:ptCount val="12"/>
                <c:pt idx="0">
                  <c:v>1280</c:v>
                </c:pt>
                <c:pt idx="1">
                  <c:v>1488.1</c:v>
                </c:pt>
                <c:pt idx="2">
                  <c:v>509.79999999999995</c:v>
                </c:pt>
                <c:pt idx="3">
                  <c:v>1278.0999999999999</c:v>
                </c:pt>
                <c:pt idx="4">
                  <c:v>1280.9000000000001</c:v>
                </c:pt>
                <c:pt idx="5">
                  <c:v>522.4</c:v>
                </c:pt>
                <c:pt idx="6">
                  <c:v>1428.1</c:v>
                </c:pt>
                <c:pt idx="7">
                  <c:v>379.8</c:v>
                </c:pt>
                <c:pt idx="8">
                  <c:v>1254.2</c:v>
                </c:pt>
                <c:pt idx="9">
                  <c:v>1537</c:v>
                </c:pt>
                <c:pt idx="10">
                  <c:v>550.1</c:v>
                </c:pt>
                <c:pt idx="11">
                  <c:v>1236.0999999999999</c:v>
                </c:pt>
              </c:numCache>
            </c:numRef>
          </c:val>
          <c:smooth val="0"/>
          <c:extLst>
            <c:ext xmlns:c16="http://schemas.microsoft.com/office/drawing/2014/chart" uri="{C3380CC4-5D6E-409C-BE32-E72D297353CC}">
              <c16:uniqueId val="{00000000-9ED5-42D2-AED2-1C5072B640DD}"/>
            </c:ext>
          </c:extLst>
        </c:ser>
        <c:ser>
          <c:idx val="1"/>
          <c:order val="1"/>
          <c:tx>
            <c:strRef>
              <c:f>Analysis!$L$3:$L$4</c:f>
              <c:strCache>
                <c:ptCount val="1"/>
                <c:pt idx="0">
                  <c:v>Discretionary</c:v>
                </c:pt>
              </c:strCache>
            </c:strRef>
          </c:tx>
          <c:spPr>
            <a:ln w="28575" cap="rnd">
              <a:solidFill>
                <a:schemeClr val="accent2"/>
              </a:solidFill>
              <a:round/>
            </a:ln>
            <a:effectLst/>
          </c:spPr>
          <c:marker>
            <c:symbol val="none"/>
          </c:marker>
          <c:cat>
            <c:strRef>
              <c:f>Analysis!$J$5:$J$16</c:f>
              <c:strCache>
                <c:ptCount val="12"/>
                <c:pt idx="0">
                  <c:v>ene</c:v>
                </c:pt>
                <c:pt idx="1">
                  <c:v>feb</c:v>
                </c:pt>
                <c:pt idx="2">
                  <c:v>mar</c:v>
                </c:pt>
                <c:pt idx="3">
                  <c:v>abr</c:v>
                </c:pt>
                <c:pt idx="4">
                  <c:v>may</c:v>
                </c:pt>
                <c:pt idx="5">
                  <c:v>jun</c:v>
                </c:pt>
                <c:pt idx="6">
                  <c:v>jul</c:v>
                </c:pt>
                <c:pt idx="7">
                  <c:v>ago</c:v>
                </c:pt>
                <c:pt idx="8">
                  <c:v>sept</c:v>
                </c:pt>
                <c:pt idx="9">
                  <c:v>oct</c:v>
                </c:pt>
                <c:pt idx="10">
                  <c:v>nov</c:v>
                </c:pt>
                <c:pt idx="11">
                  <c:v>dic</c:v>
                </c:pt>
              </c:strCache>
            </c:strRef>
          </c:cat>
          <c:val>
            <c:numRef>
              <c:f>Analysis!$L$5:$L$16</c:f>
              <c:numCache>
                <c:formatCode>"$"#,##0</c:formatCode>
                <c:ptCount val="12"/>
                <c:pt idx="0">
                  <c:v>245</c:v>
                </c:pt>
                <c:pt idx="1">
                  <c:v>445</c:v>
                </c:pt>
                <c:pt idx="2">
                  <c:v>376.70000000000005</c:v>
                </c:pt>
                <c:pt idx="3">
                  <c:v>454.80000000000007</c:v>
                </c:pt>
                <c:pt idx="4">
                  <c:v>533.1</c:v>
                </c:pt>
                <c:pt idx="5">
                  <c:v>256.60000000000002</c:v>
                </c:pt>
                <c:pt idx="6">
                  <c:v>721.7</c:v>
                </c:pt>
                <c:pt idx="7">
                  <c:v>627</c:v>
                </c:pt>
                <c:pt idx="8">
                  <c:v>262.89999999999998</c:v>
                </c:pt>
                <c:pt idx="9">
                  <c:v>460.29999999999995</c:v>
                </c:pt>
                <c:pt idx="10">
                  <c:v>396.50000000000006</c:v>
                </c:pt>
                <c:pt idx="11">
                  <c:v>514.09999999999991</c:v>
                </c:pt>
              </c:numCache>
            </c:numRef>
          </c:val>
          <c:smooth val="0"/>
          <c:extLst>
            <c:ext xmlns:c16="http://schemas.microsoft.com/office/drawing/2014/chart" uri="{C3380CC4-5D6E-409C-BE32-E72D297353CC}">
              <c16:uniqueId val="{00000001-9ED5-42D2-AED2-1C5072B640DD}"/>
            </c:ext>
          </c:extLst>
        </c:ser>
        <c:ser>
          <c:idx val="2"/>
          <c:order val="2"/>
          <c:tx>
            <c:strRef>
              <c:f>Analysis!$M$3:$M$4</c:f>
              <c:strCache>
                <c:ptCount val="1"/>
                <c:pt idx="0">
                  <c:v>Transport</c:v>
                </c:pt>
              </c:strCache>
            </c:strRef>
          </c:tx>
          <c:spPr>
            <a:ln w="28575" cap="rnd">
              <a:solidFill>
                <a:schemeClr val="accent3"/>
              </a:solidFill>
              <a:round/>
            </a:ln>
            <a:effectLst/>
          </c:spPr>
          <c:marker>
            <c:symbol val="none"/>
          </c:marker>
          <c:cat>
            <c:strRef>
              <c:f>Analysis!$J$5:$J$16</c:f>
              <c:strCache>
                <c:ptCount val="12"/>
                <c:pt idx="0">
                  <c:v>ene</c:v>
                </c:pt>
                <c:pt idx="1">
                  <c:v>feb</c:v>
                </c:pt>
                <c:pt idx="2">
                  <c:v>mar</c:v>
                </c:pt>
                <c:pt idx="3">
                  <c:v>abr</c:v>
                </c:pt>
                <c:pt idx="4">
                  <c:v>may</c:v>
                </c:pt>
                <c:pt idx="5">
                  <c:v>jun</c:v>
                </c:pt>
                <c:pt idx="6">
                  <c:v>jul</c:v>
                </c:pt>
                <c:pt idx="7">
                  <c:v>ago</c:v>
                </c:pt>
                <c:pt idx="8">
                  <c:v>sept</c:v>
                </c:pt>
                <c:pt idx="9">
                  <c:v>oct</c:v>
                </c:pt>
                <c:pt idx="10">
                  <c:v>nov</c:v>
                </c:pt>
                <c:pt idx="11">
                  <c:v>dic</c:v>
                </c:pt>
              </c:strCache>
            </c:strRef>
          </c:cat>
          <c:val>
            <c:numRef>
              <c:f>Analysis!$M$5:$M$16</c:f>
              <c:numCache>
                <c:formatCode>"$"#,##0</c:formatCode>
                <c:ptCount val="12"/>
                <c:pt idx="0">
                  <c:v>255</c:v>
                </c:pt>
                <c:pt idx="1">
                  <c:v>236</c:v>
                </c:pt>
                <c:pt idx="2">
                  <c:v>171</c:v>
                </c:pt>
                <c:pt idx="3">
                  <c:v>283</c:v>
                </c:pt>
                <c:pt idx="4">
                  <c:v>240</c:v>
                </c:pt>
                <c:pt idx="5">
                  <c:v>176.9</c:v>
                </c:pt>
                <c:pt idx="6">
                  <c:v>257.10000000000002</c:v>
                </c:pt>
                <c:pt idx="7">
                  <c:v>126.2</c:v>
                </c:pt>
                <c:pt idx="8">
                  <c:v>265.2</c:v>
                </c:pt>
                <c:pt idx="9">
                  <c:v>329.20000000000005</c:v>
                </c:pt>
                <c:pt idx="10">
                  <c:v>103.00000000000001</c:v>
                </c:pt>
                <c:pt idx="11">
                  <c:v>298.60000000000002</c:v>
                </c:pt>
              </c:numCache>
            </c:numRef>
          </c:val>
          <c:smooth val="0"/>
          <c:extLst>
            <c:ext xmlns:c16="http://schemas.microsoft.com/office/drawing/2014/chart" uri="{C3380CC4-5D6E-409C-BE32-E72D297353CC}">
              <c16:uniqueId val="{00000002-9ED5-42D2-AED2-1C5072B640DD}"/>
            </c:ext>
          </c:extLst>
        </c:ser>
        <c:ser>
          <c:idx val="3"/>
          <c:order val="3"/>
          <c:tx>
            <c:strRef>
              <c:f>Analysis!$N$3:$N$4</c:f>
              <c:strCache>
                <c:ptCount val="1"/>
                <c:pt idx="0">
                  <c:v>Dining Out</c:v>
                </c:pt>
              </c:strCache>
            </c:strRef>
          </c:tx>
          <c:spPr>
            <a:ln w="28575" cap="rnd">
              <a:solidFill>
                <a:schemeClr val="accent4"/>
              </a:solidFill>
              <a:round/>
            </a:ln>
            <a:effectLst/>
          </c:spPr>
          <c:marker>
            <c:symbol val="none"/>
          </c:marker>
          <c:cat>
            <c:strRef>
              <c:f>Analysis!$J$5:$J$16</c:f>
              <c:strCache>
                <c:ptCount val="12"/>
                <c:pt idx="0">
                  <c:v>ene</c:v>
                </c:pt>
                <c:pt idx="1">
                  <c:v>feb</c:v>
                </c:pt>
                <c:pt idx="2">
                  <c:v>mar</c:v>
                </c:pt>
                <c:pt idx="3">
                  <c:v>abr</c:v>
                </c:pt>
                <c:pt idx="4">
                  <c:v>may</c:v>
                </c:pt>
                <c:pt idx="5">
                  <c:v>jun</c:v>
                </c:pt>
                <c:pt idx="6">
                  <c:v>jul</c:v>
                </c:pt>
                <c:pt idx="7">
                  <c:v>ago</c:v>
                </c:pt>
                <c:pt idx="8">
                  <c:v>sept</c:v>
                </c:pt>
                <c:pt idx="9">
                  <c:v>oct</c:v>
                </c:pt>
                <c:pt idx="10">
                  <c:v>nov</c:v>
                </c:pt>
                <c:pt idx="11">
                  <c:v>dic</c:v>
                </c:pt>
              </c:strCache>
            </c:strRef>
          </c:cat>
          <c:val>
            <c:numRef>
              <c:f>Analysis!$N$5:$N$16</c:f>
              <c:numCache>
                <c:formatCode>"$"#,##0</c:formatCode>
                <c:ptCount val="12"/>
                <c:pt idx="0">
                  <c:v>127</c:v>
                </c:pt>
                <c:pt idx="1">
                  <c:v>114</c:v>
                </c:pt>
                <c:pt idx="2">
                  <c:v>173.8</c:v>
                </c:pt>
                <c:pt idx="3">
                  <c:v>119</c:v>
                </c:pt>
                <c:pt idx="4">
                  <c:v>143</c:v>
                </c:pt>
                <c:pt idx="5">
                  <c:v>175.1</c:v>
                </c:pt>
                <c:pt idx="6">
                  <c:v>95</c:v>
                </c:pt>
                <c:pt idx="7">
                  <c:v>188.2</c:v>
                </c:pt>
                <c:pt idx="8">
                  <c:v>136.9</c:v>
                </c:pt>
                <c:pt idx="9">
                  <c:v>154.19999999999999</c:v>
                </c:pt>
                <c:pt idx="10">
                  <c:v>189.29999999999998</c:v>
                </c:pt>
                <c:pt idx="11">
                  <c:v>149.1</c:v>
                </c:pt>
              </c:numCache>
            </c:numRef>
          </c:val>
          <c:smooth val="0"/>
          <c:extLst>
            <c:ext xmlns:c16="http://schemas.microsoft.com/office/drawing/2014/chart" uri="{C3380CC4-5D6E-409C-BE32-E72D297353CC}">
              <c16:uniqueId val="{00000003-9ED5-42D2-AED2-1C5072B640DD}"/>
            </c:ext>
          </c:extLst>
        </c:ser>
        <c:ser>
          <c:idx val="4"/>
          <c:order val="4"/>
          <c:tx>
            <c:strRef>
              <c:f>Analysis!$O$3:$O$4</c:f>
              <c:strCache>
                <c:ptCount val="1"/>
                <c:pt idx="0">
                  <c:v>Charity</c:v>
                </c:pt>
              </c:strCache>
            </c:strRef>
          </c:tx>
          <c:spPr>
            <a:ln w="28575" cap="rnd">
              <a:solidFill>
                <a:schemeClr val="accent5"/>
              </a:solidFill>
              <a:round/>
            </a:ln>
            <a:effectLst/>
          </c:spPr>
          <c:marker>
            <c:symbol val="none"/>
          </c:marker>
          <c:cat>
            <c:strRef>
              <c:f>Analysis!$J$5:$J$16</c:f>
              <c:strCache>
                <c:ptCount val="12"/>
                <c:pt idx="0">
                  <c:v>ene</c:v>
                </c:pt>
                <c:pt idx="1">
                  <c:v>feb</c:v>
                </c:pt>
                <c:pt idx="2">
                  <c:v>mar</c:v>
                </c:pt>
                <c:pt idx="3">
                  <c:v>abr</c:v>
                </c:pt>
                <c:pt idx="4">
                  <c:v>may</c:v>
                </c:pt>
                <c:pt idx="5">
                  <c:v>jun</c:v>
                </c:pt>
                <c:pt idx="6">
                  <c:v>jul</c:v>
                </c:pt>
                <c:pt idx="7">
                  <c:v>ago</c:v>
                </c:pt>
                <c:pt idx="8">
                  <c:v>sept</c:v>
                </c:pt>
                <c:pt idx="9">
                  <c:v>oct</c:v>
                </c:pt>
                <c:pt idx="10">
                  <c:v>nov</c:v>
                </c:pt>
                <c:pt idx="11">
                  <c:v>dic</c:v>
                </c:pt>
              </c:strCache>
            </c:strRef>
          </c:cat>
          <c:val>
            <c:numRef>
              <c:f>Analysis!$O$5:$O$16</c:f>
              <c:numCache>
                <c:formatCode>"$"#,##0</c:formatCode>
                <c:ptCount val="12"/>
                <c:pt idx="1">
                  <c:v>55</c:v>
                </c:pt>
                <c:pt idx="2">
                  <c:v>55</c:v>
                </c:pt>
                <c:pt idx="4">
                  <c:v>55</c:v>
                </c:pt>
                <c:pt idx="5">
                  <c:v>55</c:v>
                </c:pt>
                <c:pt idx="7">
                  <c:v>55</c:v>
                </c:pt>
                <c:pt idx="9">
                  <c:v>55</c:v>
                </c:pt>
                <c:pt idx="10">
                  <c:v>55</c:v>
                </c:pt>
              </c:numCache>
            </c:numRef>
          </c:val>
          <c:smooth val="0"/>
          <c:extLst>
            <c:ext xmlns:c16="http://schemas.microsoft.com/office/drawing/2014/chart" uri="{C3380CC4-5D6E-409C-BE32-E72D297353CC}">
              <c16:uniqueId val="{00000004-9ED5-42D2-AED2-1C5072B640DD}"/>
            </c:ext>
          </c:extLst>
        </c:ser>
        <c:ser>
          <c:idx val="5"/>
          <c:order val="5"/>
          <c:tx>
            <c:strRef>
              <c:f>Analysis!$P$3:$P$4</c:f>
              <c:strCache>
                <c:ptCount val="1"/>
                <c:pt idx="0">
                  <c:v>Medical</c:v>
                </c:pt>
              </c:strCache>
            </c:strRef>
          </c:tx>
          <c:spPr>
            <a:ln w="28575" cap="rnd">
              <a:solidFill>
                <a:schemeClr val="accent6"/>
              </a:solidFill>
              <a:round/>
            </a:ln>
            <a:effectLst/>
          </c:spPr>
          <c:marker>
            <c:symbol val="square"/>
            <c:size val="5"/>
            <c:spPr>
              <a:solidFill>
                <a:schemeClr val="accent6"/>
              </a:solidFill>
              <a:ln w="9525">
                <a:solidFill>
                  <a:schemeClr val="accent6"/>
                </a:solidFill>
              </a:ln>
              <a:effectLst/>
            </c:spPr>
          </c:marker>
          <c:cat>
            <c:strRef>
              <c:f>Analysis!$J$5:$J$16</c:f>
              <c:strCache>
                <c:ptCount val="12"/>
                <c:pt idx="0">
                  <c:v>ene</c:v>
                </c:pt>
                <c:pt idx="1">
                  <c:v>feb</c:v>
                </c:pt>
                <c:pt idx="2">
                  <c:v>mar</c:v>
                </c:pt>
                <c:pt idx="3">
                  <c:v>abr</c:v>
                </c:pt>
                <c:pt idx="4">
                  <c:v>may</c:v>
                </c:pt>
                <c:pt idx="5">
                  <c:v>jun</c:v>
                </c:pt>
                <c:pt idx="6">
                  <c:v>jul</c:v>
                </c:pt>
                <c:pt idx="7">
                  <c:v>ago</c:v>
                </c:pt>
                <c:pt idx="8">
                  <c:v>sept</c:v>
                </c:pt>
                <c:pt idx="9">
                  <c:v>oct</c:v>
                </c:pt>
                <c:pt idx="10">
                  <c:v>nov</c:v>
                </c:pt>
                <c:pt idx="11">
                  <c:v>dic</c:v>
                </c:pt>
              </c:strCache>
            </c:strRef>
          </c:cat>
          <c:val>
            <c:numRef>
              <c:f>Analysis!$P$5:$P$16</c:f>
              <c:numCache>
                <c:formatCode>"$"#,##0</c:formatCode>
                <c:ptCount val="12"/>
                <c:pt idx="0">
                  <c:v>154</c:v>
                </c:pt>
                <c:pt idx="3">
                  <c:v>75</c:v>
                </c:pt>
                <c:pt idx="7">
                  <c:v>75</c:v>
                </c:pt>
              </c:numCache>
            </c:numRef>
          </c:val>
          <c:smooth val="0"/>
          <c:extLst>
            <c:ext xmlns:c16="http://schemas.microsoft.com/office/drawing/2014/chart" uri="{C3380CC4-5D6E-409C-BE32-E72D297353CC}">
              <c16:uniqueId val="{00000005-9ED5-42D2-AED2-1C5072B640DD}"/>
            </c:ext>
          </c:extLst>
        </c:ser>
        <c:dLbls>
          <c:showLegendKey val="0"/>
          <c:showVal val="0"/>
          <c:showCatName val="0"/>
          <c:showSerName val="0"/>
          <c:showPercent val="0"/>
          <c:showBubbleSize val="0"/>
        </c:dLbls>
        <c:smooth val="0"/>
        <c:axId val="1038319992"/>
        <c:axId val="1038321960"/>
      </c:lineChart>
      <c:catAx>
        <c:axId val="1038319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1038321960"/>
        <c:crosses val="autoZero"/>
        <c:auto val="1"/>
        <c:lblAlgn val="ctr"/>
        <c:lblOffset val="100"/>
        <c:noMultiLvlLbl val="0"/>
      </c:catAx>
      <c:valAx>
        <c:axId val="1038321960"/>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103831999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solidFill>
      <a:round/>
    </a:ln>
    <a:effectLst/>
  </c:spPr>
  <c:txPr>
    <a:bodyPr/>
    <a:lstStyle/>
    <a:p>
      <a:pPr>
        <a:defRPr/>
      </a:pPr>
      <a:endParaRPr lang="es-C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title pos="t" align="ctr" overlay="0"/>
    <cx:plotArea>
      <cx:plotAreaRegion>
        <cx:series layoutId="treemap" uniqueId="{594B856D-A744-4655-BDE5-4A4B86489BFD}">
          <cx:tx>
            <cx:txData>
              <cx:f>_xlchart.v1.1</cx:f>
              <cx:v>Sum of Debit</cx:v>
            </cx:txData>
          </cx:tx>
          <cx:dataLabels pos="inEnd">
            <cx:visibility seriesName="0" categoryName="1" value="1"/>
            <cx:separator>, </cx:separator>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val">
        <cx:f>_xlchart.v1.5</cx:f>
      </cx:numDim>
    </cx:data>
  </cx:chartData>
  <cx:chart>
    <cx:title pos="t" align="ctr" overlay="0"/>
    <cx:plotArea>
      <cx:plotAreaRegion>
        <cx:series layoutId="waterfall" uniqueId="{D74162C5-2CA8-4080-90C8-19F97527F042}">
          <cx:tx>
            <cx:txData>
              <cx:f>_xlchart.v1.4</cx:f>
              <cx:v>Sum of Amount</cx:v>
            </cx:txData>
          </cx:tx>
          <cx:dataLabels pos="outEnd">
            <cx:visibility seriesName="0" categoryName="0" value="1"/>
          </cx:dataLabels>
          <cx:dataId val="0"/>
          <cx:layoutPr>
            <cx:subtotals>
              <cx:idx val="7"/>
            </cx:subtotals>
          </cx:layoutPr>
        </cx:series>
      </cx:plotAreaRegion>
      <cx:axis id="0">
        <cx:catScaling gapWidth="0.5"/>
        <cx:tickLabels/>
      </cx:axis>
      <cx:axis id="1" hidden="1">
        <cx:valScaling/>
        <cx:tickLabels/>
      </cx:axis>
    </cx:plotArea>
    <cx:legend pos="b" align="ctr" overlay="0"/>
  </cx:chart>
  <cx:spPr>
    <a:noFill/>
    <a:ln>
      <a:noFill/>
    </a:ln>
  </cx:spPr>
</cx:chartSpace>
</file>

<file path=xl/charts/colors1.xml><?xml version="1.0" encoding="utf-8"?>
<cs:colorStyle xmlns:cs="http://schemas.microsoft.com/office/drawing/2012/chartStyle" xmlns:a="http://schemas.openxmlformats.org/drawingml/2006/main" meth="withinLinear" id="18">
  <a:schemeClr val="accent5"/>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image" Target="../media/image12.svg"/><Relationship Id="rId18" Type="http://schemas.microsoft.com/office/2014/relationships/chartEx" Target="../charts/chartEx2.xml"/><Relationship Id="rId3" Type="http://schemas.openxmlformats.org/officeDocument/2006/relationships/image" Target="../media/image2.svg"/><Relationship Id="rId7" Type="http://schemas.openxmlformats.org/officeDocument/2006/relationships/image" Target="../media/image6.svg"/><Relationship Id="rId12" Type="http://schemas.openxmlformats.org/officeDocument/2006/relationships/image" Target="../media/image11.png"/><Relationship Id="rId17" Type="http://schemas.microsoft.com/office/2014/relationships/chartEx" Target="../charts/chartEx1.xml"/><Relationship Id="rId2" Type="http://schemas.openxmlformats.org/officeDocument/2006/relationships/image" Target="../media/image1.png"/><Relationship Id="rId16" Type="http://schemas.openxmlformats.org/officeDocument/2006/relationships/chart" Target="../charts/chart4.xml"/><Relationship Id="rId1" Type="http://schemas.openxmlformats.org/officeDocument/2006/relationships/chart" Target="../charts/chart1.xml"/><Relationship Id="rId6" Type="http://schemas.openxmlformats.org/officeDocument/2006/relationships/image" Target="../media/image5.png"/><Relationship Id="rId11" Type="http://schemas.openxmlformats.org/officeDocument/2006/relationships/image" Target="../media/image10.svg"/><Relationship Id="rId5" Type="http://schemas.openxmlformats.org/officeDocument/2006/relationships/image" Target="../media/image4.svg"/><Relationship Id="rId15" Type="http://schemas.openxmlformats.org/officeDocument/2006/relationships/chart" Target="../charts/chart3.xml"/><Relationship Id="rId10" Type="http://schemas.openxmlformats.org/officeDocument/2006/relationships/image" Target="../media/image9.png"/><Relationship Id="rId4" Type="http://schemas.openxmlformats.org/officeDocument/2006/relationships/image" Target="../media/image3.png"/><Relationship Id="rId9" Type="http://schemas.openxmlformats.org/officeDocument/2006/relationships/image" Target="../media/image8.svg"/><Relationship Id="rId14"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8</xdr:col>
      <xdr:colOff>123824</xdr:colOff>
      <xdr:row>0</xdr:row>
      <xdr:rowOff>533400</xdr:rowOff>
    </xdr:from>
    <xdr:to>
      <xdr:col>11</xdr:col>
      <xdr:colOff>390525</xdr:colOff>
      <xdr:row>13</xdr:row>
      <xdr:rowOff>180975</xdr:rowOff>
    </xdr:to>
    <xdr:graphicFrame macro="">
      <xdr:nvGraphicFramePr>
        <xdr:cNvPr id="27" name="Chart 26">
          <a:extLst>
            <a:ext uri="{FF2B5EF4-FFF2-40B4-BE49-F238E27FC236}">
              <a16:creationId xmlns:a16="http://schemas.microsoft.com/office/drawing/2014/main" id="{7002F209-6956-401D-B018-779A547685A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47625</xdr:colOff>
      <xdr:row>0</xdr:row>
      <xdr:rowOff>0</xdr:rowOff>
    </xdr:from>
    <xdr:to>
      <xdr:col>24</xdr:col>
      <xdr:colOff>76425</xdr:colOff>
      <xdr:row>1</xdr:row>
      <xdr:rowOff>104250</xdr:rowOff>
    </xdr:to>
    <xdr:sp macro="" textlink="">
      <xdr:nvSpPr>
        <xdr:cNvPr id="2" name="Rectangle: Rounded Corners 1">
          <a:extLst>
            <a:ext uri="{FF2B5EF4-FFF2-40B4-BE49-F238E27FC236}">
              <a16:creationId xmlns:a16="http://schemas.microsoft.com/office/drawing/2014/main" id="{0B819FA0-4446-E51D-913A-822D15CFDA97}"/>
            </a:ext>
          </a:extLst>
        </xdr:cNvPr>
        <xdr:cNvSpPr/>
      </xdr:nvSpPr>
      <xdr:spPr>
        <a:xfrm>
          <a:off x="47625" y="0"/>
          <a:ext cx="14659200" cy="694800"/>
        </a:xfrm>
        <a:prstGeom prst="roundRect">
          <a:avLst/>
        </a:prstGeom>
        <a:gradFill flip="none" rotWithShape="1">
          <a:gsLst>
            <a:gs pos="0">
              <a:schemeClr val="accent1">
                <a:lumMod val="50000"/>
              </a:schemeClr>
            </a:gs>
            <a:gs pos="50000">
              <a:schemeClr val="accent1">
                <a:lumMod val="100000"/>
              </a:schemeClr>
            </a:gs>
            <a:gs pos="100000">
              <a:schemeClr val="accent1">
                <a:lumMod val="50000"/>
              </a:schemeClr>
            </a:gs>
          </a:gsLst>
          <a:lin ang="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CL" sz="3200"/>
            <a:t>Personal Finance Organizer</a:t>
          </a:r>
        </a:p>
      </xdr:txBody>
    </xdr:sp>
    <xdr:clientData/>
  </xdr:twoCellAnchor>
  <xdr:twoCellAnchor editAs="oneCell">
    <xdr:from>
      <xdr:col>17</xdr:col>
      <xdr:colOff>106155</xdr:colOff>
      <xdr:row>0</xdr:row>
      <xdr:rowOff>16575</xdr:rowOff>
    </xdr:from>
    <xdr:to>
      <xdr:col>17</xdr:col>
      <xdr:colOff>575355</xdr:colOff>
      <xdr:row>0</xdr:row>
      <xdr:rowOff>485775</xdr:rowOff>
    </xdr:to>
    <xdr:pic>
      <xdr:nvPicPr>
        <xdr:cNvPr id="4" name="Graphic 3" descr="Heart with pulse with solid fill">
          <a:extLst>
            <a:ext uri="{FF2B5EF4-FFF2-40B4-BE49-F238E27FC236}">
              <a16:creationId xmlns:a16="http://schemas.microsoft.com/office/drawing/2014/main" id="{ECD16411-18D8-9B3C-EDE8-B3E68259BDA8}"/>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10469355" y="16575"/>
          <a:ext cx="469200" cy="469200"/>
        </a:xfrm>
        <a:prstGeom prst="rect">
          <a:avLst/>
        </a:prstGeom>
      </xdr:spPr>
    </xdr:pic>
    <xdr:clientData/>
  </xdr:twoCellAnchor>
  <xdr:twoCellAnchor editAs="oneCell">
    <xdr:from>
      <xdr:col>22</xdr:col>
      <xdr:colOff>216675</xdr:colOff>
      <xdr:row>0</xdr:row>
      <xdr:rowOff>16575</xdr:rowOff>
    </xdr:from>
    <xdr:to>
      <xdr:col>23</xdr:col>
      <xdr:colOff>76275</xdr:colOff>
      <xdr:row>0</xdr:row>
      <xdr:rowOff>485775</xdr:rowOff>
    </xdr:to>
    <xdr:pic>
      <xdr:nvPicPr>
        <xdr:cNvPr id="6" name="Graphic 5" descr="Philanthropy with solid fill">
          <a:extLst>
            <a:ext uri="{FF2B5EF4-FFF2-40B4-BE49-F238E27FC236}">
              <a16:creationId xmlns:a16="http://schemas.microsoft.com/office/drawing/2014/main" id="{AA945D59-F9A1-4C68-09B1-BE5EF3D0A978}"/>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13627875" y="16575"/>
          <a:ext cx="469200" cy="469200"/>
        </a:xfrm>
        <a:prstGeom prst="rect">
          <a:avLst/>
        </a:prstGeom>
      </xdr:spPr>
    </xdr:pic>
    <xdr:clientData/>
  </xdr:twoCellAnchor>
  <xdr:twoCellAnchor editAs="oneCell">
    <xdr:from>
      <xdr:col>19</xdr:col>
      <xdr:colOff>466215</xdr:colOff>
      <xdr:row>0</xdr:row>
      <xdr:rowOff>16575</xdr:rowOff>
    </xdr:from>
    <xdr:to>
      <xdr:col>20</xdr:col>
      <xdr:colOff>325815</xdr:colOff>
      <xdr:row>0</xdr:row>
      <xdr:rowOff>485775</xdr:rowOff>
    </xdr:to>
    <xdr:pic>
      <xdr:nvPicPr>
        <xdr:cNvPr id="8" name="Graphic 7" descr="Restaurant with solid fill">
          <a:extLst>
            <a:ext uri="{FF2B5EF4-FFF2-40B4-BE49-F238E27FC236}">
              <a16:creationId xmlns:a16="http://schemas.microsoft.com/office/drawing/2014/main" id="{796C9AE0-0C86-2939-F1E0-4120F15E8FD6}"/>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12048615" y="16575"/>
          <a:ext cx="469200" cy="469200"/>
        </a:xfrm>
        <a:prstGeom prst="rect">
          <a:avLst/>
        </a:prstGeom>
      </xdr:spPr>
    </xdr:pic>
    <xdr:clientData/>
  </xdr:twoCellAnchor>
  <xdr:twoCellAnchor editAs="oneCell">
    <xdr:from>
      <xdr:col>11</xdr:col>
      <xdr:colOff>605235</xdr:colOff>
      <xdr:row>0</xdr:row>
      <xdr:rowOff>16575</xdr:rowOff>
    </xdr:from>
    <xdr:to>
      <xdr:col>12</xdr:col>
      <xdr:colOff>464835</xdr:colOff>
      <xdr:row>0</xdr:row>
      <xdr:rowOff>485775</xdr:rowOff>
    </xdr:to>
    <xdr:pic>
      <xdr:nvPicPr>
        <xdr:cNvPr id="10" name="Graphic 9" descr="Car with solid fill">
          <a:extLst>
            <a:ext uri="{FF2B5EF4-FFF2-40B4-BE49-F238E27FC236}">
              <a16:creationId xmlns:a16="http://schemas.microsoft.com/office/drawing/2014/main" id="{D97AAD9A-0915-E733-C7E4-B405C7580CB9}"/>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7310835" y="16575"/>
          <a:ext cx="469200" cy="469200"/>
        </a:xfrm>
        <a:prstGeom prst="rect">
          <a:avLst/>
        </a:prstGeom>
      </xdr:spPr>
    </xdr:pic>
    <xdr:clientData/>
  </xdr:twoCellAnchor>
  <xdr:twoCellAnchor editAs="oneCell">
    <xdr:from>
      <xdr:col>14</xdr:col>
      <xdr:colOff>355695</xdr:colOff>
      <xdr:row>0</xdr:row>
      <xdr:rowOff>16575</xdr:rowOff>
    </xdr:from>
    <xdr:to>
      <xdr:col>15</xdr:col>
      <xdr:colOff>215295</xdr:colOff>
      <xdr:row>0</xdr:row>
      <xdr:rowOff>485775</xdr:rowOff>
    </xdr:to>
    <xdr:pic>
      <xdr:nvPicPr>
        <xdr:cNvPr id="12" name="Graphic 11" descr="Shopping bag with solid fill">
          <a:extLst>
            <a:ext uri="{FF2B5EF4-FFF2-40B4-BE49-F238E27FC236}">
              <a16:creationId xmlns:a16="http://schemas.microsoft.com/office/drawing/2014/main" id="{0E84DADA-020B-DBBD-87F4-B6B911A000AD}"/>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8890095" y="16575"/>
          <a:ext cx="469200" cy="469200"/>
        </a:xfrm>
        <a:prstGeom prst="rect">
          <a:avLst/>
        </a:prstGeom>
      </xdr:spPr>
    </xdr:pic>
    <xdr:clientData/>
  </xdr:twoCellAnchor>
  <xdr:twoCellAnchor editAs="oneCell">
    <xdr:from>
      <xdr:col>9</xdr:col>
      <xdr:colOff>245175</xdr:colOff>
      <xdr:row>0</xdr:row>
      <xdr:rowOff>16575</xdr:rowOff>
    </xdr:from>
    <xdr:to>
      <xdr:col>10</xdr:col>
      <xdr:colOff>104775</xdr:colOff>
      <xdr:row>0</xdr:row>
      <xdr:rowOff>485775</xdr:rowOff>
    </xdr:to>
    <xdr:pic>
      <xdr:nvPicPr>
        <xdr:cNvPr id="14" name="Graphic 13" descr="House with solid fill">
          <a:extLst>
            <a:ext uri="{FF2B5EF4-FFF2-40B4-BE49-F238E27FC236}">
              <a16:creationId xmlns:a16="http://schemas.microsoft.com/office/drawing/2014/main" id="{1F734A32-642C-8C83-5CF3-30ADC549EC06}"/>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5731575" y="16575"/>
          <a:ext cx="469200" cy="469200"/>
        </a:xfrm>
        <a:prstGeom prst="rect">
          <a:avLst/>
        </a:prstGeom>
      </xdr:spPr>
    </xdr:pic>
    <xdr:clientData/>
  </xdr:twoCellAnchor>
  <xdr:twoCellAnchor>
    <xdr:from>
      <xdr:col>10</xdr:col>
      <xdr:colOff>66674</xdr:colOff>
      <xdr:row>0</xdr:row>
      <xdr:rowOff>171450</xdr:rowOff>
    </xdr:from>
    <xdr:to>
      <xdr:col>11</xdr:col>
      <xdr:colOff>380999</xdr:colOff>
      <xdr:row>0</xdr:row>
      <xdr:rowOff>542925</xdr:rowOff>
    </xdr:to>
    <xdr:sp macro="" textlink="Analysis!B4">
      <xdr:nvSpPr>
        <xdr:cNvPr id="15" name="TextBox 14">
          <a:extLst>
            <a:ext uri="{FF2B5EF4-FFF2-40B4-BE49-F238E27FC236}">
              <a16:creationId xmlns:a16="http://schemas.microsoft.com/office/drawing/2014/main" id="{9CC0E4DC-3566-E873-2239-0076B79B6671}"/>
            </a:ext>
          </a:extLst>
        </xdr:cNvPr>
        <xdr:cNvSpPr txBox="1"/>
      </xdr:nvSpPr>
      <xdr:spPr>
        <a:xfrm>
          <a:off x="6162674" y="171450"/>
          <a:ext cx="923925"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A9C20EEF-12B4-4447-AF9C-8FFF30DADE11}" type="TxLink">
            <a:rPr lang="en-US" sz="1600" b="1" i="0" u="none" strike="noStrike">
              <a:solidFill>
                <a:schemeClr val="bg1"/>
              </a:solidFill>
              <a:latin typeface="Calibri"/>
              <a:cs typeface="Calibri"/>
            </a:rPr>
            <a:t>$12.745</a:t>
          </a:fld>
          <a:endParaRPr lang="es-CL" sz="1600" b="1">
            <a:solidFill>
              <a:schemeClr val="bg1"/>
            </a:solidFill>
          </a:endParaRPr>
        </a:p>
      </xdr:txBody>
    </xdr:sp>
    <xdr:clientData/>
  </xdr:twoCellAnchor>
  <xdr:twoCellAnchor>
    <xdr:from>
      <xdr:col>9</xdr:col>
      <xdr:colOff>257175</xdr:colOff>
      <xdr:row>0</xdr:row>
      <xdr:rowOff>428625</xdr:rowOff>
    </xdr:from>
    <xdr:to>
      <xdr:col>11</xdr:col>
      <xdr:colOff>495300</xdr:colOff>
      <xdr:row>1</xdr:row>
      <xdr:rowOff>95250</xdr:rowOff>
    </xdr:to>
    <xdr:sp macro="" textlink="">
      <xdr:nvSpPr>
        <xdr:cNvPr id="16" name="TextBox 15">
          <a:extLst>
            <a:ext uri="{FF2B5EF4-FFF2-40B4-BE49-F238E27FC236}">
              <a16:creationId xmlns:a16="http://schemas.microsoft.com/office/drawing/2014/main" id="{CAF82B78-E1FE-9092-42A2-55ACC92EE2A9}"/>
            </a:ext>
          </a:extLst>
        </xdr:cNvPr>
        <xdr:cNvSpPr txBox="1"/>
      </xdr:nvSpPr>
      <xdr:spPr>
        <a:xfrm>
          <a:off x="5743575" y="428625"/>
          <a:ext cx="14573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sz="1400" b="1">
              <a:solidFill>
                <a:schemeClr val="bg1"/>
              </a:solidFill>
            </a:rPr>
            <a:t>Living Expenses</a:t>
          </a:r>
        </a:p>
      </xdr:txBody>
    </xdr:sp>
    <xdr:clientData/>
  </xdr:twoCellAnchor>
  <xdr:twoCellAnchor>
    <xdr:from>
      <xdr:col>12</xdr:col>
      <xdr:colOff>457199</xdr:colOff>
      <xdr:row>0</xdr:row>
      <xdr:rowOff>171450</xdr:rowOff>
    </xdr:from>
    <xdr:to>
      <xdr:col>14</xdr:col>
      <xdr:colOff>161924</xdr:colOff>
      <xdr:row>0</xdr:row>
      <xdr:rowOff>542925</xdr:rowOff>
    </xdr:to>
    <xdr:sp macro="" textlink="Analysis!B6">
      <xdr:nvSpPr>
        <xdr:cNvPr id="17" name="TextBox 16">
          <a:extLst>
            <a:ext uri="{FF2B5EF4-FFF2-40B4-BE49-F238E27FC236}">
              <a16:creationId xmlns:a16="http://schemas.microsoft.com/office/drawing/2014/main" id="{B6316420-3688-1D35-E1EF-0E7C1AF844AD}"/>
            </a:ext>
          </a:extLst>
        </xdr:cNvPr>
        <xdr:cNvSpPr txBox="1"/>
      </xdr:nvSpPr>
      <xdr:spPr>
        <a:xfrm>
          <a:off x="7772399" y="171450"/>
          <a:ext cx="923925"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fld id="{C48429AC-11FF-408E-9E28-2D1A10387A6D}" type="TxLink">
            <a:rPr lang="en-US" sz="1600" b="1" i="0" u="none" strike="noStrike">
              <a:solidFill>
                <a:schemeClr val="bg1"/>
              </a:solidFill>
              <a:latin typeface="Calibri"/>
              <a:ea typeface="+mn-ea"/>
              <a:cs typeface="Calibri"/>
            </a:rPr>
            <a:pPr marL="0" indent="0"/>
            <a:t>$2.741</a:t>
          </a:fld>
          <a:endParaRPr lang="es-CL" sz="1600" b="1" i="0" u="none" strike="noStrike">
            <a:solidFill>
              <a:schemeClr val="bg1"/>
            </a:solidFill>
            <a:latin typeface="Calibri"/>
            <a:ea typeface="+mn-ea"/>
            <a:cs typeface="Calibri"/>
          </a:endParaRPr>
        </a:p>
      </xdr:txBody>
    </xdr:sp>
    <xdr:clientData/>
  </xdr:twoCellAnchor>
  <xdr:twoCellAnchor>
    <xdr:from>
      <xdr:col>12</xdr:col>
      <xdr:colOff>38100</xdr:colOff>
      <xdr:row>0</xdr:row>
      <xdr:rowOff>428625</xdr:rowOff>
    </xdr:from>
    <xdr:to>
      <xdr:col>14</xdr:col>
      <xdr:colOff>276225</xdr:colOff>
      <xdr:row>1</xdr:row>
      <xdr:rowOff>95250</xdr:rowOff>
    </xdr:to>
    <xdr:sp macro="" textlink="">
      <xdr:nvSpPr>
        <xdr:cNvPr id="18" name="TextBox 17">
          <a:extLst>
            <a:ext uri="{FF2B5EF4-FFF2-40B4-BE49-F238E27FC236}">
              <a16:creationId xmlns:a16="http://schemas.microsoft.com/office/drawing/2014/main" id="{4A9170F1-4911-561B-CE7B-39F3351DCAC7}"/>
            </a:ext>
          </a:extLst>
        </xdr:cNvPr>
        <xdr:cNvSpPr txBox="1"/>
      </xdr:nvSpPr>
      <xdr:spPr>
        <a:xfrm>
          <a:off x="7353300" y="428625"/>
          <a:ext cx="14573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sz="1400" b="1">
              <a:solidFill>
                <a:schemeClr val="bg1"/>
              </a:solidFill>
            </a:rPr>
            <a:t>Transport</a:t>
          </a:r>
        </a:p>
      </xdr:txBody>
    </xdr:sp>
    <xdr:clientData/>
  </xdr:twoCellAnchor>
  <xdr:twoCellAnchor>
    <xdr:from>
      <xdr:col>15</xdr:col>
      <xdr:colOff>247649</xdr:colOff>
      <xdr:row>0</xdr:row>
      <xdr:rowOff>171450</xdr:rowOff>
    </xdr:from>
    <xdr:to>
      <xdr:col>16</xdr:col>
      <xdr:colOff>561974</xdr:colOff>
      <xdr:row>0</xdr:row>
      <xdr:rowOff>542925</xdr:rowOff>
    </xdr:to>
    <xdr:sp macro="" textlink="Analysis!B5">
      <xdr:nvSpPr>
        <xdr:cNvPr id="19" name="TextBox 18">
          <a:extLst>
            <a:ext uri="{FF2B5EF4-FFF2-40B4-BE49-F238E27FC236}">
              <a16:creationId xmlns:a16="http://schemas.microsoft.com/office/drawing/2014/main" id="{93C4D92A-A2E5-3678-5154-A41A9310D24E}"/>
            </a:ext>
          </a:extLst>
        </xdr:cNvPr>
        <xdr:cNvSpPr txBox="1"/>
      </xdr:nvSpPr>
      <xdr:spPr>
        <a:xfrm>
          <a:off x="9391649" y="171450"/>
          <a:ext cx="923925"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fld id="{220E1132-E330-464C-B4AF-C7F488AE1A76}" type="TxLink">
            <a:rPr lang="en-US" sz="1600" b="1" i="0" u="none" strike="noStrike">
              <a:solidFill>
                <a:schemeClr val="bg1"/>
              </a:solidFill>
              <a:latin typeface="Calibri"/>
              <a:ea typeface="+mn-ea"/>
              <a:cs typeface="Calibri"/>
            </a:rPr>
            <a:pPr marL="0" indent="0"/>
            <a:t>$5.294</a:t>
          </a:fld>
          <a:endParaRPr lang="es-CL" sz="1600" b="1" i="0" u="none" strike="noStrike">
            <a:solidFill>
              <a:schemeClr val="bg1"/>
            </a:solidFill>
            <a:latin typeface="Calibri"/>
            <a:ea typeface="+mn-ea"/>
            <a:cs typeface="Calibri"/>
          </a:endParaRPr>
        </a:p>
      </xdr:txBody>
    </xdr:sp>
    <xdr:clientData/>
  </xdr:twoCellAnchor>
  <xdr:twoCellAnchor>
    <xdr:from>
      <xdr:col>14</xdr:col>
      <xdr:colOff>438150</xdr:colOff>
      <xdr:row>0</xdr:row>
      <xdr:rowOff>428625</xdr:rowOff>
    </xdr:from>
    <xdr:to>
      <xdr:col>17</xdr:col>
      <xdr:colOff>66675</xdr:colOff>
      <xdr:row>1</xdr:row>
      <xdr:rowOff>95250</xdr:rowOff>
    </xdr:to>
    <xdr:sp macro="" textlink="">
      <xdr:nvSpPr>
        <xdr:cNvPr id="20" name="TextBox 19">
          <a:extLst>
            <a:ext uri="{FF2B5EF4-FFF2-40B4-BE49-F238E27FC236}">
              <a16:creationId xmlns:a16="http://schemas.microsoft.com/office/drawing/2014/main" id="{81EA4084-2F60-CA41-E1A1-710BB6B10A6B}"/>
            </a:ext>
          </a:extLst>
        </xdr:cNvPr>
        <xdr:cNvSpPr txBox="1"/>
      </xdr:nvSpPr>
      <xdr:spPr>
        <a:xfrm>
          <a:off x="8972550" y="428625"/>
          <a:ext cx="14573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sz="1400" b="1">
              <a:solidFill>
                <a:schemeClr val="bg1"/>
              </a:solidFill>
            </a:rPr>
            <a:t>Discretionary</a:t>
          </a:r>
        </a:p>
      </xdr:txBody>
    </xdr:sp>
    <xdr:clientData/>
  </xdr:twoCellAnchor>
  <xdr:twoCellAnchor>
    <xdr:from>
      <xdr:col>17</xdr:col>
      <xdr:colOff>581024</xdr:colOff>
      <xdr:row>0</xdr:row>
      <xdr:rowOff>171450</xdr:rowOff>
    </xdr:from>
    <xdr:to>
      <xdr:col>19</xdr:col>
      <xdr:colOff>285749</xdr:colOff>
      <xdr:row>0</xdr:row>
      <xdr:rowOff>542925</xdr:rowOff>
    </xdr:to>
    <xdr:sp macro="" textlink="Analysis!B9">
      <xdr:nvSpPr>
        <xdr:cNvPr id="21" name="TextBox 20">
          <a:extLst>
            <a:ext uri="{FF2B5EF4-FFF2-40B4-BE49-F238E27FC236}">
              <a16:creationId xmlns:a16="http://schemas.microsoft.com/office/drawing/2014/main" id="{AF66777C-1C62-428E-271C-A7C4450259B1}"/>
            </a:ext>
          </a:extLst>
        </xdr:cNvPr>
        <xdr:cNvSpPr txBox="1"/>
      </xdr:nvSpPr>
      <xdr:spPr>
        <a:xfrm>
          <a:off x="10944224" y="171450"/>
          <a:ext cx="923925"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fld id="{523F7CDB-C565-4837-832F-B0269AF901FD}" type="TxLink">
            <a:rPr lang="en-US" sz="1600" b="1" i="0" u="none" strike="noStrike">
              <a:solidFill>
                <a:schemeClr val="bg1"/>
              </a:solidFill>
              <a:latin typeface="Calibri"/>
              <a:ea typeface="+mn-ea"/>
              <a:cs typeface="Calibri"/>
            </a:rPr>
            <a:pPr marL="0" indent="0"/>
            <a:t>$304</a:t>
          </a:fld>
          <a:endParaRPr lang="es-CL" sz="1600" b="1" i="0" u="none" strike="noStrike">
            <a:solidFill>
              <a:schemeClr val="bg1"/>
            </a:solidFill>
            <a:latin typeface="Calibri"/>
            <a:ea typeface="+mn-ea"/>
            <a:cs typeface="Calibri"/>
          </a:endParaRPr>
        </a:p>
      </xdr:txBody>
    </xdr:sp>
    <xdr:clientData/>
  </xdr:twoCellAnchor>
  <xdr:twoCellAnchor>
    <xdr:from>
      <xdr:col>17</xdr:col>
      <xdr:colOff>161925</xdr:colOff>
      <xdr:row>0</xdr:row>
      <xdr:rowOff>428625</xdr:rowOff>
    </xdr:from>
    <xdr:to>
      <xdr:col>19</xdr:col>
      <xdr:colOff>400050</xdr:colOff>
      <xdr:row>1</xdr:row>
      <xdr:rowOff>95250</xdr:rowOff>
    </xdr:to>
    <xdr:sp macro="" textlink="">
      <xdr:nvSpPr>
        <xdr:cNvPr id="22" name="TextBox 21">
          <a:extLst>
            <a:ext uri="{FF2B5EF4-FFF2-40B4-BE49-F238E27FC236}">
              <a16:creationId xmlns:a16="http://schemas.microsoft.com/office/drawing/2014/main" id="{6AA41A66-7BCF-0CF8-BFF8-2027553D3A08}"/>
            </a:ext>
          </a:extLst>
        </xdr:cNvPr>
        <xdr:cNvSpPr txBox="1"/>
      </xdr:nvSpPr>
      <xdr:spPr>
        <a:xfrm>
          <a:off x="10525125" y="428625"/>
          <a:ext cx="14573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sz="1400" b="1">
              <a:solidFill>
                <a:schemeClr val="bg1"/>
              </a:solidFill>
            </a:rPr>
            <a:t>Medical</a:t>
          </a:r>
        </a:p>
      </xdr:txBody>
    </xdr:sp>
    <xdr:clientData/>
  </xdr:twoCellAnchor>
  <xdr:twoCellAnchor>
    <xdr:from>
      <xdr:col>20</xdr:col>
      <xdr:colOff>361949</xdr:colOff>
      <xdr:row>0</xdr:row>
      <xdr:rowOff>171450</xdr:rowOff>
    </xdr:from>
    <xdr:to>
      <xdr:col>22</xdr:col>
      <xdr:colOff>66674</xdr:colOff>
      <xdr:row>0</xdr:row>
      <xdr:rowOff>542925</xdr:rowOff>
    </xdr:to>
    <xdr:sp macro="" textlink="Analysis!B7">
      <xdr:nvSpPr>
        <xdr:cNvPr id="23" name="TextBox 22">
          <a:extLst>
            <a:ext uri="{FF2B5EF4-FFF2-40B4-BE49-F238E27FC236}">
              <a16:creationId xmlns:a16="http://schemas.microsoft.com/office/drawing/2014/main" id="{31B8C10A-250B-9A02-E1B1-E35F7830C282}"/>
            </a:ext>
          </a:extLst>
        </xdr:cNvPr>
        <xdr:cNvSpPr txBox="1"/>
      </xdr:nvSpPr>
      <xdr:spPr>
        <a:xfrm>
          <a:off x="12553949" y="171450"/>
          <a:ext cx="923925"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fld id="{F2BBF0BF-43C2-46F6-9905-F7F3311DD882}" type="TxLink">
            <a:rPr lang="en-US" sz="1600" b="1" i="0" u="none" strike="noStrike">
              <a:solidFill>
                <a:schemeClr val="bg1"/>
              </a:solidFill>
              <a:latin typeface="Calibri"/>
              <a:ea typeface="+mn-ea"/>
              <a:cs typeface="Calibri"/>
            </a:rPr>
            <a:pPr marL="0" indent="0"/>
            <a:t>$1.765</a:t>
          </a:fld>
          <a:endParaRPr lang="es-CL" sz="1600" b="1" i="0" u="none" strike="noStrike">
            <a:solidFill>
              <a:schemeClr val="bg1"/>
            </a:solidFill>
            <a:latin typeface="Calibri"/>
            <a:ea typeface="+mn-ea"/>
            <a:cs typeface="Calibri"/>
          </a:endParaRPr>
        </a:p>
      </xdr:txBody>
    </xdr:sp>
    <xdr:clientData/>
  </xdr:twoCellAnchor>
  <xdr:twoCellAnchor>
    <xdr:from>
      <xdr:col>19</xdr:col>
      <xdr:colOff>552450</xdr:colOff>
      <xdr:row>0</xdr:row>
      <xdr:rowOff>428625</xdr:rowOff>
    </xdr:from>
    <xdr:to>
      <xdr:col>22</xdr:col>
      <xdr:colOff>180975</xdr:colOff>
      <xdr:row>1</xdr:row>
      <xdr:rowOff>95250</xdr:rowOff>
    </xdr:to>
    <xdr:sp macro="" textlink="">
      <xdr:nvSpPr>
        <xdr:cNvPr id="24" name="TextBox 23">
          <a:extLst>
            <a:ext uri="{FF2B5EF4-FFF2-40B4-BE49-F238E27FC236}">
              <a16:creationId xmlns:a16="http://schemas.microsoft.com/office/drawing/2014/main" id="{D39F62FD-838C-4B5E-DD9A-A56235392B46}"/>
            </a:ext>
          </a:extLst>
        </xdr:cNvPr>
        <xdr:cNvSpPr txBox="1"/>
      </xdr:nvSpPr>
      <xdr:spPr>
        <a:xfrm>
          <a:off x="12134850" y="428625"/>
          <a:ext cx="14573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sz="1400" b="1">
              <a:solidFill>
                <a:schemeClr val="bg1"/>
              </a:solidFill>
            </a:rPr>
            <a:t>Dining</a:t>
          </a:r>
          <a:r>
            <a:rPr lang="es-CL" sz="1400" b="1" baseline="0">
              <a:solidFill>
                <a:schemeClr val="bg1"/>
              </a:solidFill>
            </a:rPr>
            <a:t> Out</a:t>
          </a:r>
          <a:endParaRPr lang="es-CL" sz="1400" b="1">
            <a:solidFill>
              <a:schemeClr val="bg1"/>
            </a:solidFill>
          </a:endParaRPr>
        </a:p>
      </xdr:txBody>
    </xdr:sp>
    <xdr:clientData/>
  </xdr:twoCellAnchor>
  <xdr:twoCellAnchor>
    <xdr:from>
      <xdr:col>23</xdr:col>
      <xdr:colOff>95249</xdr:colOff>
      <xdr:row>0</xdr:row>
      <xdr:rowOff>171450</xdr:rowOff>
    </xdr:from>
    <xdr:to>
      <xdr:col>24</xdr:col>
      <xdr:colOff>409574</xdr:colOff>
      <xdr:row>0</xdr:row>
      <xdr:rowOff>542925</xdr:rowOff>
    </xdr:to>
    <xdr:sp macro="" textlink="Analysis!B8">
      <xdr:nvSpPr>
        <xdr:cNvPr id="25" name="TextBox 24">
          <a:extLst>
            <a:ext uri="{FF2B5EF4-FFF2-40B4-BE49-F238E27FC236}">
              <a16:creationId xmlns:a16="http://schemas.microsoft.com/office/drawing/2014/main" id="{65B9B22C-84BA-AFE5-D601-4BF0656AA1C0}"/>
            </a:ext>
          </a:extLst>
        </xdr:cNvPr>
        <xdr:cNvSpPr txBox="1"/>
      </xdr:nvSpPr>
      <xdr:spPr>
        <a:xfrm>
          <a:off x="14116049" y="171450"/>
          <a:ext cx="923925"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fld id="{61B9CAAD-54B9-4E42-BCCC-636E7FE610AB}" type="TxLink">
            <a:rPr lang="en-US" sz="1600" b="1" i="0" u="none" strike="noStrike">
              <a:solidFill>
                <a:schemeClr val="bg1"/>
              </a:solidFill>
              <a:latin typeface="Calibri"/>
              <a:ea typeface="+mn-ea"/>
              <a:cs typeface="Calibri"/>
            </a:rPr>
            <a:pPr marL="0" indent="0"/>
            <a:t>$385</a:t>
          </a:fld>
          <a:endParaRPr lang="es-CL" sz="1600" b="1" i="0" u="none" strike="noStrike">
            <a:solidFill>
              <a:schemeClr val="bg1"/>
            </a:solidFill>
            <a:latin typeface="Calibri"/>
            <a:ea typeface="+mn-ea"/>
            <a:cs typeface="Calibri"/>
          </a:endParaRPr>
        </a:p>
      </xdr:txBody>
    </xdr:sp>
    <xdr:clientData/>
  </xdr:twoCellAnchor>
  <xdr:twoCellAnchor>
    <xdr:from>
      <xdr:col>22</xdr:col>
      <xdr:colOff>285750</xdr:colOff>
      <xdr:row>0</xdr:row>
      <xdr:rowOff>428625</xdr:rowOff>
    </xdr:from>
    <xdr:to>
      <xdr:col>24</xdr:col>
      <xdr:colOff>523875</xdr:colOff>
      <xdr:row>1</xdr:row>
      <xdr:rowOff>95250</xdr:rowOff>
    </xdr:to>
    <xdr:sp macro="" textlink="">
      <xdr:nvSpPr>
        <xdr:cNvPr id="26" name="TextBox 25">
          <a:extLst>
            <a:ext uri="{FF2B5EF4-FFF2-40B4-BE49-F238E27FC236}">
              <a16:creationId xmlns:a16="http://schemas.microsoft.com/office/drawing/2014/main" id="{3FFED034-84A7-0D24-7064-1181AE62F45A}"/>
            </a:ext>
          </a:extLst>
        </xdr:cNvPr>
        <xdr:cNvSpPr txBox="1"/>
      </xdr:nvSpPr>
      <xdr:spPr>
        <a:xfrm>
          <a:off x="13696950" y="428625"/>
          <a:ext cx="14573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sz="1400" b="1">
              <a:solidFill>
                <a:schemeClr val="bg1"/>
              </a:solidFill>
            </a:rPr>
            <a:t>Charity</a:t>
          </a:r>
        </a:p>
      </xdr:txBody>
    </xdr:sp>
    <xdr:clientData/>
  </xdr:twoCellAnchor>
  <xdr:twoCellAnchor>
    <xdr:from>
      <xdr:col>8</xdr:col>
      <xdr:colOff>828675</xdr:colOff>
      <xdr:row>6</xdr:row>
      <xdr:rowOff>85725</xdr:rowOff>
    </xdr:from>
    <xdr:to>
      <xdr:col>10</xdr:col>
      <xdr:colOff>257175</xdr:colOff>
      <xdr:row>10</xdr:row>
      <xdr:rowOff>47625</xdr:rowOff>
    </xdr:to>
    <xdr:sp macro="" textlink="Analysis!B18">
      <xdr:nvSpPr>
        <xdr:cNvPr id="28" name="TextBox 27">
          <a:extLst>
            <a:ext uri="{FF2B5EF4-FFF2-40B4-BE49-F238E27FC236}">
              <a16:creationId xmlns:a16="http://schemas.microsoft.com/office/drawing/2014/main" id="{2CA3FF64-CCAA-FEA3-B184-BCD2F3D3EF9E}"/>
            </a:ext>
          </a:extLst>
        </xdr:cNvPr>
        <xdr:cNvSpPr txBox="1"/>
      </xdr:nvSpPr>
      <xdr:spPr>
        <a:xfrm>
          <a:off x="5638800" y="1628775"/>
          <a:ext cx="1038225" cy="723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99E48F6-01D2-4128-9E4D-D261B394C0C4}" type="TxLink">
            <a:rPr lang="en-US" sz="1600" b="1" i="0" u="none" strike="noStrike">
              <a:solidFill>
                <a:schemeClr val="bg1"/>
              </a:solidFill>
              <a:latin typeface="Calibri"/>
              <a:cs typeface="Calibri"/>
            </a:rPr>
            <a:pPr algn="ctr"/>
            <a:t>$23.233</a:t>
          </a:fld>
          <a:endParaRPr lang="es-CL" sz="1600" b="1">
            <a:solidFill>
              <a:schemeClr val="bg1"/>
            </a:solidFill>
          </a:endParaRPr>
        </a:p>
      </xdr:txBody>
    </xdr:sp>
    <xdr:clientData/>
  </xdr:twoCellAnchor>
  <xdr:twoCellAnchor>
    <xdr:from>
      <xdr:col>0</xdr:col>
      <xdr:colOff>238125</xdr:colOff>
      <xdr:row>1</xdr:row>
      <xdr:rowOff>114300</xdr:rowOff>
    </xdr:from>
    <xdr:to>
      <xdr:col>8</xdr:col>
      <xdr:colOff>114300</xdr:colOff>
      <xdr:row>12</xdr:row>
      <xdr:rowOff>57150</xdr:rowOff>
    </xdr:to>
    <xdr:graphicFrame macro="">
      <xdr:nvGraphicFramePr>
        <xdr:cNvPr id="29" name="Chart 28">
          <a:extLst>
            <a:ext uri="{FF2B5EF4-FFF2-40B4-BE49-F238E27FC236}">
              <a16:creationId xmlns:a16="http://schemas.microsoft.com/office/drawing/2014/main" id="{99AE860B-5AF8-47B3-B437-EF235AF8F0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0</xdr:col>
      <xdr:colOff>219074</xdr:colOff>
      <xdr:row>4</xdr:row>
      <xdr:rowOff>152400</xdr:rowOff>
    </xdr:from>
    <xdr:to>
      <xdr:col>8</xdr:col>
      <xdr:colOff>123825</xdr:colOff>
      <xdr:row>19</xdr:row>
      <xdr:rowOff>38100</xdr:rowOff>
    </xdr:to>
    <xdr:graphicFrame macro="">
      <xdr:nvGraphicFramePr>
        <xdr:cNvPr id="30" name="Chart 29">
          <a:extLst>
            <a:ext uri="{FF2B5EF4-FFF2-40B4-BE49-F238E27FC236}">
              <a16:creationId xmlns:a16="http://schemas.microsoft.com/office/drawing/2014/main" id="{C7467BA6-904A-43D8-A2DF-C655179328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0</xdr:col>
      <xdr:colOff>85725</xdr:colOff>
      <xdr:row>1</xdr:row>
      <xdr:rowOff>133350</xdr:rowOff>
    </xdr:from>
    <xdr:to>
      <xdr:col>8</xdr:col>
      <xdr:colOff>66675</xdr:colOff>
      <xdr:row>19</xdr:row>
      <xdr:rowOff>133350</xdr:rowOff>
    </xdr:to>
    <xdr:sp macro="" textlink="">
      <xdr:nvSpPr>
        <xdr:cNvPr id="31" name="Rectangle: Rounded Corners 30">
          <a:extLst>
            <a:ext uri="{FF2B5EF4-FFF2-40B4-BE49-F238E27FC236}">
              <a16:creationId xmlns:a16="http://schemas.microsoft.com/office/drawing/2014/main" id="{6F80C24A-10D4-578C-CC57-9C154544663D}"/>
            </a:ext>
          </a:extLst>
        </xdr:cNvPr>
        <xdr:cNvSpPr/>
      </xdr:nvSpPr>
      <xdr:spPr>
        <a:xfrm>
          <a:off x="85725" y="723900"/>
          <a:ext cx="4857750" cy="3429000"/>
        </a:xfrm>
        <a:prstGeom prst="roundRect">
          <a:avLst>
            <a:gd name="adj" fmla="val 4723"/>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L" sz="1100"/>
        </a:p>
      </xdr:txBody>
    </xdr:sp>
    <xdr:clientData/>
  </xdr:twoCellAnchor>
  <xdr:twoCellAnchor>
    <xdr:from>
      <xdr:col>0</xdr:col>
      <xdr:colOff>95250</xdr:colOff>
      <xdr:row>19</xdr:row>
      <xdr:rowOff>152400</xdr:rowOff>
    </xdr:from>
    <xdr:to>
      <xdr:col>7</xdr:col>
      <xdr:colOff>495300</xdr:colOff>
      <xdr:row>34</xdr:row>
      <xdr:rowOff>38100</xdr:rowOff>
    </xdr:to>
    <xdr:graphicFrame macro="">
      <xdr:nvGraphicFramePr>
        <xdr:cNvPr id="32" name="Chart 31">
          <a:extLst>
            <a:ext uri="{FF2B5EF4-FFF2-40B4-BE49-F238E27FC236}">
              <a16:creationId xmlns:a16="http://schemas.microsoft.com/office/drawing/2014/main" id="{BB144519-AA2E-4EEC-8107-B4430FDB55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11</xdr:col>
      <xdr:colOff>428624</xdr:colOff>
      <xdr:row>1</xdr:row>
      <xdr:rowOff>133350</xdr:rowOff>
    </xdr:from>
    <xdr:to>
      <xdr:col>24</xdr:col>
      <xdr:colOff>57149</xdr:colOff>
      <xdr:row>19</xdr:row>
      <xdr:rowOff>104775</xdr:rowOff>
    </xdr:to>
    <mc:AlternateContent xmlns:mc="http://schemas.openxmlformats.org/markup-compatibility/2006">
      <mc:Choice xmlns:cx1="http://schemas.microsoft.com/office/drawing/2015/9/8/chartex" Requires="cx1">
        <xdr:graphicFrame macro="">
          <xdr:nvGraphicFramePr>
            <xdr:cNvPr id="33" name="Chart 32">
              <a:extLst>
                <a:ext uri="{FF2B5EF4-FFF2-40B4-BE49-F238E27FC236}">
                  <a16:creationId xmlns:a16="http://schemas.microsoft.com/office/drawing/2014/main" id="{1CE4BA53-2E86-483C-B04A-64AB89F1382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7134224" y="723900"/>
              <a:ext cx="7553325" cy="3400425"/>
            </a:xfrm>
            <a:prstGeom prst="rect">
              <a:avLst/>
            </a:prstGeom>
            <a:solidFill>
              <a:prstClr val="white"/>
            </a:solidFill>
            <a:ln w="1">
              <a:solidFill>
                <a:prstClr val="green"/>
              </a:solidFill>
            </a:ln>
          </xdr:spPr>
          <xdr:txBody>
            <a:bodyPr vertOverflow="clip" horzOverflow="clip"/>
            <a:lstStyle/>
            <a:p>
              <a:r>
                <a:rPr lang="es-CL"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11</xdr:col>
      <xdr:colOff>438149</xdr:colOff>
      <xdr:row>1</xdr:row>
      <xdr:rowOff>133350</xdr:rowOff>
    </xdr:from>
    <xdr:to>
      <xdr:col>24</xdr:col>
      <xdr:colOff>66674</xdr:colOff>
      <xdr:row>19</xdr:row>
      <xdr:rowOff>133350</xdr:rowOff>
    </xdr:to>
    <xdr:sp macro="" textlink="">
      <xdr:nvSpPr>
        <xdr:cNvPr id="34" name="Rectangle: Rounded Corners 33">
          <a:extLst>
            <a:ext uri="{FF2B5EF4-FFF2-40B4-BE49-F238E27FC236}">
              <a16:creationId xmlns:a16="http://schemas.microsoft.com/office/drawing/2014/main" id="{E3E3F443-E25E-C49F-18E3-C0907328B75F}"/>
            </a:ext>
          </a:extLst>
        </xdr:cNvPr>
        <xdr:cNvSpPr/>
      </xdr:nvSpPr>
      <xdr:spPr>
        <a:xfrm>
          <a:off x="7143749" y="723900"/>
          <a:ext cx="7553325" cy="3429000"/>
        </a:xfrm>
        <a:prstGeom prst="roundRect">
          <a:avLst>
            <a:gd name="adj" fmla="val 4723"/>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L" sz="1100"/>
        </a:p>
      </xdr:txBody>
    </xdr:sp>
    <xdr:clientData/>
  </xdr:twoCellAnchor>
  <xdr:twoCellAnchor>
    <xdr:from>
      <xdr:col>11</xdr:col>
      <xdr:colOff>466724</xdr:colOff>
      <xdr:row>19</xdr:row>
      <xdr:rowOff>133350</xdr:rowOff>
    </xdr:from>
    <xdr:to>
      <xdr:col>24</xdr:col>
      <xdr:colOff>38099</xdr:colOff>
      <xdr:row>34</xdr:row>
      <xdr:rowOff>1</xdr:rowOff>
    </xdr:to>
    <mc:AlternateContent xmlns:mc="http://schemas.openxmlformats.org/markup-compatibility/2006">
      <mc:Choice xmlns:cx1="http://schemas.microsoft.com/office/drawing/2015/9/8/chartex" Requires="cx1">
        <xdr:graphicFrame macro="">
          <xdr:nvGraphicFramePr>
            <xdr:cNvPr id="35" name="Chart 34">
              <a:extLst>
                <a:ext uri="{FF2B5EF4-FFF2-40B4-BE49-F238E27FC236}">
                  <a16:creationId xmlns:a16="http://schemas.microsoft.com/office/drawing/2014/main" id="{9123F37B-DB58-4F85-8F00-97F7422FA68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8"/>
            </a:graphicData>
          </a:graphic>
        </xdr:graphicFrame>
      </mc:Choice>
      <mc:Fallback>
        <xdr:sp macro="" textlink="">
          <xdr:nvSpPr>
            <xdr:cNvPr id="0" name=""/>
            <xdr:cNvSpPr>
              <a:spLocks noTextEdit="1"/>
            </xdr:cNvSpPr>
          </xdr:nvSpPr>
          <xdr:spPr>
            <a:xfrm>
              <a:off x="7172324" y="4152900"/>
              <a:ext cx="7496175" cy="2724151"/>
            </a:xfrm>
            <a:prstGeom prst="rect">
              <a:avLst/>
            </a:prstGeom>
            <a:solidFill>
              <a:prstClr val="white"/>
            </a:solidFill>
            <a:ln w="1">
              <a:solidFill>
                <a:prstClr val="green"/>
              </a:solidFill>
            </a:ln>
          </xdr:spPr>
          <xdr:txBody>
            <a:bodyPr vertOverflow="clip" horzOverflow="clip"/>
            <a:lstStyle/>
            <a:p>
              <a:r>
                <a:rPr lang="es-CL"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11</xdr:col>
      <xdr:colOff>438149</xdr:colOff>
      <xdr:row>20</xdr:row>
      <xdr:rowOff>0</xdr:rowOff>
    </xdr:from>
    <xdr:to>
      <xdr:col>24</xdr:col>
      <xdr:colOff>66674</xdr:colOff>
      <xdr:row>34</xdr:row>
      <xdr:rowOff>57150</xdr:rowOff>
    </xdr:to>
    <xdr:sp macro="" textlink="">
      <xdr:nvSpPr>
        <xdr:cNvPr id="36" name="Rectangle: Rounded Corners 35">
          <a:extLst>
            <a:ext uri="{FF2B5EF4-FFF2-40B4-BE49-F238E27FC236}">
              <a16:creationId xmlns:a16="http://schemas.microsoft.com/office/drawing/2014/main" id="{20EE19C1-DAB7-DB64-F61D-CC065D6E6809}"/>
            </a:ext>
          </a:extLst>
        </xdr:cNvPr>
        <xdr:cNvSpPr/>
      </xdr:nvSpPr>
      <xdr:spPr>
        <a:xfrm>
          <a:off x="7143749" y="4210050"/>
          <a:ext cx="7553325" cy="2724150"/>
        </a:xfrm>
        <a:prstGeom prst="roundRect">
          <a:avLst>
            <a:gd name="adj" fmla="val 4723"/>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L" sz="1100"/>
        </a:p>
      </xdr:txBody>
    </xdr:sp>
    <xdr:clientData/>
  </xdr:twoCellAnchor>
  <xdr:twoCellAnchor>
    <xdr:from>
      <xdr:col>8</xdr:col>
      <xdr:colOff>9525</xdr:colOff>
      <xdr:row>25</xdr:row>
      <xdr:rowOff>171450</xdr:rowOff>
    </xdr:from>
    <xdr:to>
      <xdr:col>11</xdr:col>
      <xdr:colOff>257175</xdr:colOff>
      <xdr:row>25</xdr:row>
      <xdr:rowOff>171450</xdr:rowOff>
    </xdr:to>
    <xdr:cxnSp macro="">
      <xdr:nvCxnSpPr>
        <xdr:cNvPr id="38" name="Straight Connector 37">
          <a:extLst>
            <a:ext uri="{FF2B5EF4-FFF2-40B4-BE49-F238E27FC236}">
              <a16:creationId xmlns:a16="http://schemas.microsoft.com/office/drawing/2014/main" id="{A96FCC71-6162-C4D4-EDA7-E306871364F9}"/>
            </a:ext>
          </a:extLst>
        </xdr:cNvPr>
        <xdr:cNvCxnSpPr/>
      </xdr:nvCxnSpPr>
      <xdr:spPr>
        <a:xfrm>
          <a:off x="4819650" y="5334000"/>
          <a:ext cx="2466975" cy="0"/>
        </a:xfrm>
        <a:prstGeom prst="line">
          <a:avLst/>
        </a:prstGeom>
      </xdr:spPr>
      <xdr:style>
        <a:lnRef idx="3">
          <a:schemeClr val="accent1"/>
        </a:lnRef>
        <a:fillRef idx="0">
          <a:schemeClr val="accent1"/>
        </a:fillRef>
        <a:effectRef idx="2">
          <a:schemeClr val="accent1"/>
        </a:effectRef>
        <a:fontRef idx="minor">
          <a:schemeClr val="tx1"/>
        </a:fontRef>
      </xdr:style>
    </xdr:cxnSp>
    <xdr:clientData/>
  </xdr:twoCellAnchor>
  <xdr:twoCellAnchor>
    <xdr:from>
      <xdr:col>7</xdr:col>
      <xdr:colOff>581025</xdr:colOff>
      <xdr:row>24</xdr:row>
      <xdr:rowOff>161925</xdr:rowOff>
    </xdr:from>
    <xdr:to>
      <xdr:col>11</xdr:col>
      <xdr:colOff>381000</xdr:colOff>
      <xdr:row>31</xdr:row>
      <xdr:rowOff>114300</xdr:rowOff>
    </xdr:to>
    <xdr:sp macro="" textlink="">
      <xdr:nvSpPr>
        <xdr:cNvPr id="40" name="Rectangle: Rounded Corners 39">
          <a:extLst>
            <a:ext uri="{FF2B5EF4-FFF2-40B4-BE49-F238E27FC236}">
              <a16:creationId xmlns:a16="http://schemas.microsoft.com/office/drawing/2014/main" id="{3652678F-A82E-AAB7-F081-7D9F1BE73D62}"/>
            </a:ext>
          </a:extLst>
        </xdr:cNvPr>
        <xdr:cNvSpPr/>
      </xdr:nvSpPr>
      <xdr:spPr>
        <a:xfrm>
          <a:off x="4848225" y="5133975"/>
          <a:ext cx="2714625" cy="1285875"/>
        </a:xfrm>
        <a:prstGeom prst="round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L" sz="1100"/>
        </a:p>
      </xdr:txBody>
    </xdr:sp>
    <xdr:clientData/>
  </xdr:twoCellAnchor>
  <xdr:twoCellAnchor editAs="oneCell">
    <xdr:from>
      <xdr:col>9</xdr:col>
      <xdr:colOff>247650</xdr:colOff>
      <xdr:row>14</xdr:row>
      <xdr:rowOff>28575</xdr:rowOff>
    </xdr:from>
    <xdr:to>
      <xdr:col>11</xdr:col>
      <xdr:colOff>361950</xdr:colOff>
      <xdr:row>24</xdr:row>
      <xdr:rowOff>123825</xdr:rowOff>
    </xdr:to>
    <mc:AlternateContent xmlns:mc="http://schemas.openxmlformats.org/markup-compatibility/2006">
      <mc:Choice xmlns:a14="http://schemas.microsoft.com/office/drawing/2010/main" Requires="a14">
        <xdr:graphicFrame macro="">
          <xdr:nvGraphicFramePr>
            <xdr:cNvPr id="41" name="Category">
              <a:extLst>
                <a:ext uri="{FF2B5EF4-FFF2-40B4-BE49-F238E27FC236}">
                  <a16:creationId xmlns:a16="http://schemas.microsoft.com/office/drawing/2014/main" id="{D2E45FE1-93FB-4027-96F3-758E86CC7AA4}"/>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dr:sp macro="" textlink="">
          <xdr:nvSpPr>
            <xdr:cNvPr id="0" name=""/>
            <xdr:cNvSpPr>
              <a:spLocks noTextEdit="1"/>
            </xdr:cNvSpPr>
          </xdr:nvSpPr>
          <xdr:spPr>
            <a:xfrm>
              <a:off x="6210300" y="3095625"/>
              <a:ext cx="1333500" cy="2000250"/>
            </a:xfrm>
            <a:prstGeom prst="rect">
              <a:avLst/>
            </a:prstGeom>
            <a:solidFill>
              <a:prstClr val="white"/>
            </a:solidFill>
            <a:ln w="1">
              <a:solidFill>
                <a:prstClr val="green"/>
              </a:solidFill>
            </a:ln>
          </xdr:spPr>
          <xdr:txBody>
            <a:bodyPr vertOverflow="clip" horzOverflow="clip"/>
            <a:lstStyle/>
            <a:p>
              <a:r>
                <a:rPr lang="es-CL"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114301</xdr:colOff>
      <xdr:row>14</xdr:row>
      <xdr:rowOff>28575</xdr:rowOff>
    </xdr:from>
    <xdr:to>
      <xdr:col>9</xdr:col>
      <xdr:colOff>190500</xdr:colOff>
      <xdr:row>24</xdr:row>
      <xdr:rowOff>123825</xdr:rowOff>
    </xdr:to>
    <mc:AlternateContent xmlns:mc="http://schemas.openxmlformats.org/markup-compatibility/2006">
      <mc:Choice xmlns:a14="http://schemas.microsoft.com/office/drawing/2010/main" Requires="a14">
        <xdr:graphicFrame macro="">
          <xdr:nvGraphicFramePr>
            <xdr:cNvPr id="42" name="Date">
              <a:extLst>
                <a:ext uri="{FF2B5EF4-FFF2-40B4-BE49-F238E27FC236}">
                  <a16:creationId xmlns:a16="http://schemas.microsoft.com/office/drawing/2014/main" id="{30CE5856-EC91-452E-BADC-123834024618}"/>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dr:sp macro="" textlink="">
          <xdr:nvSpPr>
            <xdr:cNvPr id="0" name=""/>
            <xdr:cNvSpPr>
              <a:spLocks noTextEdit="1"/>
            </xdr:cNvSpPr>
          </xdr:nvSpPr>
          <xdr:spPr>
            <a:xfrm>
              <a:off x="5076826" y="3095625"/>
              <a:ext cx="1076324" cy="2000250"/>
            </a:xfrm>
            <a:prstGeom prst="rect">
              <a:avLst/>
            </a:prstGeom>
            <a:solidFill>
              <a:prstClr val="white"/>
            </a:solidFill>
            <a:ln w="1">
              <a:solidFill>
                <a:prstClr val="green"/>
              </a:solidFill>
            </a:ln>
          </xdr:spPr>
          <xdr:txBody>
            <a:bodyPr vertOverflow="clip" horzOverflow="clip"/>
            <a:lstStyle/>
            <a:p>
              <a:r>
                <a:rPr lang="es-CL"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0</xdr:colOff>
      <xdr:row>20</xdr:row>
      <xdr:rowOff>19050</xdr:rowOff>
    </xdr:from>
    <xdr:to>
      <xdr:col>23</xdr:col>
      <xdr:colOff>504825</xdr:colOff>
      <xdr:row>21</xdr:row>
      <xdr:rowOff>57150</xdr:rowOff>
    </xdr:to>
    <xdr:sp macro="" textlink="Analysis!S22">
      <xdr:nvSpPr>
        <xdr:cNvPr id="43" name="TextBox 42">
          <a:extLst>
            <a:ext uri="{FF2B5EF4-FFF2-40B4-BE49-F238E27FC236}">
              <a16:creationId xmlns:a16="http://schemas.microsoft.com/office/drawing/2014/main" id="{2000D905-0D84-B278-BAB4-0987E1B93195}"/>
            </a:ext>
          </a:extLst>
        </xdr:cNvPr>
        <xdr:cNvSpPr txBox="1"/>
      </xdr:nvSpPr>
      <xdr:spPr>
        <a:xfrm>
          <a:off x="7791450" y="4229100"/>
          <a:ext cx="7210425" cy="2286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A709790-C2D3-4CB0-98EB-F85BF2F3805D}" type="TxLink">
            <a:rPr lang="en-US" sz="1100" b="1" i="0" u="none" strike="noStrike">
              <a:solidFill>
                <a:srgbClr val="000000"/>
              </a:solidFill>
              <a:latin typeface="Calibri"/>
              <a:cs typeface="Calibri"/>
            </a:rPr>
            <a:t>Expenses by Category -Finance</a:t>
          </a:fld>
          <a:endParaRPr lang="es-CL" sz="1100" b="1"/>
        </a:p>
      </xdr:txBody>
    </xdr:sp>
    <xdr:clientData/>
  </xdr:twoCellAnchor>
  <xdr:twoCellAnchor>
    <xdr:from>
      <xdr:col>11</xdr:col>
      <xdr:colOff>542924</xdr:colOff>
      <xdr:row>1</xdr:row>
      <xdr:rowOff>161925</xdr:rowOff>
    </xdr:from>
    <xdr:to>
      <xdr:col>23</xdr:col>
      <xdr:colOff>438149</xdr:colOff>
      <xdr:row>3</xdr:row>
      <xdr:rowOff>9525</xdr:rowOff>
    </xdr:to>
    <xdr:sp macro="" textlink="Analysis!T1">
      <xdr:nvSpPr>
        <xdr:cNvPr id="44" name="TextBox 43">
          <a:extLst>
            <a:ext uri="{FF2B5EF4-FFF2-40B4-BE49-F238E27FC236}">
              <a16:creationId xmlns:a16="http://schemas.microsoft.com/office/drawing/2014/main" id="{FCB29879-E24B-4A16-8260-510F28D8F6B6}"/>
            </a:ext>
          </a:extLst>
        </xdr:cNvPr>
        <xdr:cNvSpPr txBox="1"/>
      </xdr:nvSpPr>
      <xdr:spPr>
        <a:xfrm>
          <a:off x="7724774" y="752475"/>
          <a:ext cx="7210425" cy="2286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1BF2B9D-2A2A-4834-A20B-6CD2329AEFE6}" type="TxLink">
            <a:rPr lang="en-US" sz="1100" b="1" i="0" u="none" strike="noStrike">
              <a:solidFill>
                <a:srgbClr val="000000"/>
              </a:solidFill>
              <a:latin typeface="Calibri"/>
              <a:cs typeface="Calibri"/>
            </a:rPr>
            <a:t>All Expenses - Finance</a:t>
          </a:fld>
          <a:endParaRPr lang="es-CL" sz="1100" b="1"/>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Felipe\Desktop\Microsoft%20Excel\Interactive%20Personal%20Finance%20Dashboard\Personal_Finance_Dashboard_dl.xlsx" TargetMode="External"/><Relationship Id="rId1" Type="http://schemas.openxmlformats.org/officeDocument/2006/relationships/externalLinkPath" Target="Personal_Finance_Dashboard_d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pyright"/>
      <sheetName val="Dashboard"/>
      <sheetName val="Analysis"/>
      <sheetName val="Transactions"/>
      <sheetName val="Data Validation"/>
      <sheetName val="Nov Data"/>
      <sheetName val="More Resources"/>
    </sheetNames>
    <sheetDataSet>
      <sheetData sheetId="0" refreshError="1"/>
      <sheetData sheetId="1" refreshError="1"/>
      <sheetData sheetId="2" refreshError="1"/>
      <sheetData sheetId="3" refreshError="1"/>
      <sheetData sheetId="4"/>
      <sheetData sheetId="5" refreshError="1"/>
      <sheetData sheetId="6"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elipe" refreshedDate="44969.984783912034" createdVersion="8" refreshedVersion="8" minRefreshableVersion="3" recordCount="365" xr:uid="{0532A86A-9501-4760-A4E8-50FFE947540C}">
  <cacheSource type="worksheet">
    <worksheetSource ref="A1:I366" sheet="Transactions"/>
  </cacheSource>
  <cacheFields count="9">
    <cacheField name="Account" numFmtId="0">
      <sharedItems count="2">
        <s v="Checking"/>
        <s v="Credit"/>
      </sharedItems>
    </cacheField>
    <cacheField name="Date" numFmtId="14">
      <sharedItems containsSemiMixedTypes="0" containsNonDate="0" containsDate="1" containsString="0" minDate="2022-01-01T00:00:00" maxDate="2023-01-01T00:00:00" count="365">
        <d v="2022-01-01T00:00:00"/>
        <d v="2022-01-02T00:00:00"/>
        <d v="2022-01-03T00:00:00"/>
        <d v="2022-01-04T00:00:00"/>
        <d v="2022-01-05T00:00:00"/>
        <d v="2022-01-06T00:00:00"/>
        <d v="2022-01-07T00:00:00"/>
        <d v="2022-01-08T00:00:00"/>
        <d v="2022-01-09T00:00:00"/>
        <d v="2022-01-10T00:00:00"/>
        <d v="2022-01-11T00:00:00"/>
        <d v="2022-01-12T00:00:00"/>
        <d v="2022-01-13T00:00:00"/>
        <d v="2022-01-14T00:00:00"/>
        <d v="2022-01-15T00:00:00"/>
        <d v="2022-01-16T00:00:00"/>
        <d v="2022-01-17T00:00:00"/>
        <d v="2022-01-18T00:00:00"/>
        <d v="2022-01-19T00:00:00"/>
        <d v="2022-01-20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03T00:00:00"/>
        <d v="2022-03-04T00:00:00"/>
        <d v="2022-03-05T00:00:00"/>
        <d v="2022-03-06T00:00:00"/>
        <d v="2022-03-07T00:00:00"/>
        <d v="2022-03-08T00:00:00"/>
        <d v="2022-03-09T00:00:00"/>
        <d v="2022-03-10T00:00:00"/>
        <d v="2022-03-11T00:00:00"/>
        <d v="2022-03-12T00:00:00"/>
        <d v="2022-03-13T00:00:00"/>
        <d v="2022-03-14T00:00:00"/>
        <d v="2022-03-15T00:00:00"/>
        <d v="2022-03-16T00:00:00"/>
        <d v="2022-03-17T00:00:00"/>
        <d v="2022-03-18T00:00:00"/>
        <d v="2022-03-19T00:00:00"/>
        <d v="2022-03-20T00:00:00"/>
        <d v="2022-03-21T00:00:00"/>
        <d v="2022-03-22T00:00:00"/>
        <d v="2022-03-23T00:00:00"/>
        <d v="2022-03-24T00:00:00"/>
        <d v="2022-03-25T00:00:00"/>
        <d v="2022-03-26T00:00:00"/>
        <d v="2022-03-27T00:00:00"/>
        <d v="2022-03-28T00:00:00"/>
        <d v="2022-03-29T00:00:00"/>
        <d v="2022-03-30T00:00:00"/>
        <d v="2022-03-31T00:00:00"/>
        <d v="2022-04-01T00:00:00"/>
        <d v="2022-04-02T00:00:00"/>
        <d v="2022-04-03T00:00:00"/>
        <d v="2022-04-04T00:00:00"/>
        <d v="2022-04-05T00:00:00"/>
        <d v="2022-04-06T00:00:00"/>
        <d v="2022-04-07T00:00:00"/>
        <d v="2022-04-08T00:00:00"/>
        <d v="2022-04-09T00:00:00"/>
        <d v="2022-04-10T00:00:00"/>
        <d v="2022-04-11T00:00:00"/>
        <d v="2022-04-12T00:00:00"/>
        <d v="2022-04-13T00:00:00"/>
        <d v="2022-04-14T00:00:00"/>
        <d v="2022-04-15T00:00:00"/>
        <d v="2022-04-16T00:00:00"/>
        <d v="2022-04-17T00:00:00"/>
        <d v="2022-04-18T00:00:00"/>
        <d v="2022-04-19T00:00:00"/>
        <d v="2022-04-20T00:00:00"/>
        <d v="2022-04-21T00:00:00"/>
        <d v="2022-04-22T00:00:00"/>
        <d v="2022-04-23T00:00:00"/>
        <d v="2022-04-24T00:00:00"/>
        <d v="2022-04-25T00:00:00"/>
        <d v="2022-04-26T00:00:00"/>
        <d v="2022-04-27T00:00:00"/>
        <d v="2022-04-28T00:00:00"/>
        <d v="2022-04-29T00:00:00"/>
        <d v="2022-04-30T00:00:00"/>
        <d v="2022-05-01T00:00:00"/>
        <d v="2022-05-02T00:00:00"/>
        <d v="2022-05-03T00:00:00"/>
        <d v="2022-05-04T00:00:00"/>
        <d v="2022-05-05T00:00:00"/>
        <d v="2022-05-06T00:00:00"/>
        <d v="2022-05-07T00:00:00"/>
        <d v="2022-05-08T00:00:00"/>
        <d v="2022-05-09T00:00:00"/>
        <d v="2022-05-10T00:00:00"/>
        <d v="2022-05-11T00:00:00"/>
        <d v="2022-05-12T00:00:00"/>
        <d v="2022-05-13T00:00:00"/>
        <d v="2022-05-14T00:00:00"/>
        <d v="2022-05-15T00:00:00"/>
        <d v="2022-05-16T00:00:00"/>
        <d v="2022-05-17T00:00:00"/>
        <d v="2022-05-18T00:00:00"/>
        <d v="2022-05-19T00:00:00"/>
        <d v="2022-05-20T00:00:00"/>
        <d v="2022-05-21T00:00:00"/>
        <d v="2022-05-22T00:00:00"/>
        <d v="2022-05-23T00:00:00"/>
        <d v="2022-05-24T00:00:00"/>
        <d v="2022-05-25T00:00:00"/>
        <d v="2022-05-26T00:00:00"/>
        <d v="2022-05-27T00:00:00"/>
        <d v="2022-05-28T00:00:00"/>
        <d v="2022-05-29T00:00:00"/>
        <d v="2022-05-30T00:00:00"/>
        <d v="2022-05-31T00:00:00"/>
        <d v="2022-06-01T00:00:00"/>
        <d v="2022-06-02T00:00:00"/>
        <d v="2022-06-03T00:00:00"/>
        <d v="2022-06-04T00:00:00"/>
        <d v="2022-06-05T00:00:00"/>
        <d v="2022-06-06T00:00:00"/>
        <d v="2022-06-07T00:00:00"/>
        <d v="2022-06-08T00:00:00"/>
        <d v="2022-06-09T00:00:00"/>
        <d v="2022-06-10T00:00:00"/>
        <d v="2022-06-11T00:00:00"/>
        <d v="2022-06-12T00:00:00"/>
        <d v="2022-06-13T00:00:00"/>
        <d v="2022-06-14T00:00:00"/>
        <d v="2022-06-15T00:00:00"/>
        <d v="2022-06-16T00:00:00"/>
        <d v="2022-06-17T00:00:00"/>
        <d v="2022-06-18T00:00:00"/>
        <d v="2022-06-19T00:00:00"/>
        <d v="2022-06-20T00:00:00"/>
        <d v="2022-06-21T00:00:00"/>
        <d v="2022-06-22T00:00:00"/>
        <d v="2022-06-23T00:00:00"/>
        <d v="2022-06-24T00:00:00"/>
        <d v="2022-06-25T00:00:00"/>
        <d v="2022-06-26T00:00:00"/>
        <d v="2022-06-27T00:00:00"/>
        <d v="2022-06-28T00:00:00"/>
        <d v="2022-06-29T00:00:00"/>
        <d v="2022-06-30T00:00:00"/>
        <d v="2022-07-01T00:00:00"/>
        <d v="2022-07-02T00:00:00"/>
        <d v="2022-07-03T00:00:00"/>
        <d v="2022-07-04T00:00:00"/>
        <d v="2022-07-05T00:00:00"/>
        <d v="2022-07-06T00:00:00"/>
        <d v="2022-07-07T00:00:00"/>
        <d v="2022-07-08T00:00:00"/>
        <d v="2022-07-09T00:00:00"/>
        <d v="2022-07-10T00:00:00"/>
        <d v="2022-07-11T00:00:00"/>
        <d v="2022-07-12T00:00:00"/>
        <d v="2022-07-13T00:00:00"/>
        <d v="2022-07-14T00:00:00"/>
        <d v="2022-07-15T00:00:00"/>
        <d v="2022-07-16T00:00:00"/>
        <d v="2022-07-17T00:00:00"/>
        <d v="2022-07-18T00:00:00"/>
        <d v="2022-07-19T00:00:00"/>
        <d v="2022-07-20T00:00:00"/>
        <d v="2022-07-21T00:00:00"/>
        <d v="2022-07-22T00:00:00"/>
        <d v="2022-07-23T00:00:00"/>
        <d v="2022-07-24T00:00:00"/>
        <d v="2022-07-25T00:00:00"/>
        <d v="2022-07-26T00:00:00"/>
        <d v="2022-07-27T00:00:00"/>
        <d v="2022-07-28T00:00:00"/>
        <d v="2022-07-29T00:00:00"/>
        <d v="2022-07-30T00:00:00"/>
        <d v="2022-07-31T00:00:00"/>
        <d v="2022-08-01T00:00:00"/>
        <d v="2022-08-02T00:00:00"/>
        <d v="2022-08-03T00:00:00"/>
        <d v="2022-08-04T00:00:00"/>
        <d v="2022-08-05T00:00:00"/>
        <d v="2022-08-06T00:00:00"/>
        <d v="2022-08-07T00:00:00"/>
        <d v="2022-08-08T00:00:00"/>
        <d v="2022-08-09T00:00:00"/>
        <d v="2022-08-10T00:00:00"/>
        <d v="2022-08-11T00:00:00"/>
        <d v="2022-08-12T00:00:00"/>
        <d v="2022-08-13T00:00:00"/>
        <d v="2022-08-14T00:00:00"/>
        <d v="2022-08-15T00:00:00"/>
        <d v="2022-08-16T00:00:00"/>
        <d v="2022-08-17T00:00:00"/>
        <d v="2022-08-18T00:00:00"/>
        <d v="2022-08-19T00:00:00"/>
        <d v="2022-08-20T00:00:00"/>
        <d v="2022-08-21T00:00:00"/>
        <d v="2022-08-22T00:00:00"/>
        <d v="2022-08-23T00:00:00"/>
        <d v="2022-08-24T00:00:00"/>
        <d v="2022-08-25T00:00:00"/>
        <d v="2022-08-26T00:00:00"/>
        <d v="2022-08-27T00:00:00"/>
        <d v="2022-08-28T00:00:00"/>
        <d v="2022-08-29T00:00:00"/>
        <d v="2022-08-30T00:00:00"/>
        <d v="2022-08-31T00:00:00"/>
        <d v="2022-09-01T00:00:00"/>
        <d v="2022-09-02T00:00:00"/>
        <d v="2022-09-03T00:00:00"/>
        <d v="2022-09-04T00:00:00"/>
        <d v="2022-09-05T00:00:00"/>
        <d v="2022-09-06T00:00:00"/>
        <d v="2022-09-07T00:00:00"/>
        <d v="2022-09-08T00:00:00"/>
        <d v="2022-09-09T00:00:00"/>
        <d v="2022-09-10T00:00:00"/>
        <d v="2022-09-11T00:00:00"/>
        <d v="2022-09-12T00:00:00"/>
        <d v="2022-09-13T00:00:00"/>
        <d v="2022-09-14T00:00:00"/>
        <d v="2022-09-15T00:00:00"/>
        <d v="2022-09-16T00:00:00"/>
        <d v="2022-09-17T00:00:00"/>
        <d v="2022-09-18T00:00:00"/>
        <d v="2022-09-19T00:00:00"/>
        <d v="2022-09-20T00:00:00"/>
        <d v="2022-09-21T00:00:00"/>
        <d v="2022-09-22T00:00:00"/>
        <d v="2022-09-23T00:00:00"/>
        <d v="2022-09-24T00:00:00"/>
        <d v="2022-09-25T00:00:00"/>
        <d v="2022-09-26T00:00:00"/>
        <d v="2022-09-27T00:00:00"/>
        <d v="2022-09-28T00:00:00"/>
        <d v="2022-09-29T00:00:00"/>
        <d v="2022-09-30T00:00:00"/>
        <d v="2022-10-01T00:00:00"/>
        <d v="2022-10-02T00:00:00"/>
        <d v="2022-10-03T00:00:00"/>
        <d v="2022-10-04T00:00:00"/>
        <d v="2022-10-05T00:00:00"/>
        <d v="2022-10-06T00:00:00"/>
        <d v="2022-10-07T00:00:00"/>
        <d v="2022-10-08T00:00:00"/>
        <d v="2022-10-09T00:00:00"/>
        <d v="2022-10-10T00:00:00"/>
        <d v="2022-10-11T00:00:00"/>
        <d v="2022-10-12T00:00:00"/>
        <d v="2022-10-13T00:00:00"/>
        <d v="2022-10-14T00:00:00"/>
        <d v="2022-10-15T00:00:00"/>
        <d v="2022-10-16T00:00:00"/>
        <d v="2022-10-17T00:00:00"/>
        <d v="2022-10-18T00:00:00"/>
        <d v="2022-10-19T00:00:00"/>
        <d v="2022-10-20T00:00:00"/>
        <d v="2022-10-21T00:00:00"/>
        <d v="2022-10-22T00:00:00"/>
        <d v="2022-10-23T00:00:00"/>
        <d v="2022-10-24T00:00:00"/>
        <d v="2022-10-25T00:00:00"/>
        <d v="2022-10-26T00:00:00"/>
        <d v="2022-10-27T00:00:00"/>
        <d v="2022-10-28T00:00:00"/>
        <d v="2022-10-29T00:00:00"/>
        <d v="2022-10-30T00:00:00"/>
        <d v="2022-10-31T00:00:00"/>
        <d v="2022-11-01T00:00:00"/>
        <d v="2022-11-02T00:00:00"/>
        <d v="2022-11-03T00:00:00"/>
        <d v="2022-11-04T00:00:00"/>
        <d v="2022-11-05T00:00:00"/>
        <d v="2022-11-06T00:00:00"/>
        <d v="2022-11-07T00:00:00"/>
        <d v="2022-11-08T00:00:00"/>
        <d v="2022-11-09T00:00:00"/>
        <d v="2022-11-10T00:00:00"/>
        <d v="2022-11-11T00:00:00"/>
        <d v="2022-11-12T00:00:00"/>
        <d v="2022-11-13T00:00:00"/>
        <d v="2022-11-14T00:00:00"/>
        <d v="2022-11-15T00:00:00"/>
        <d v="2022-11-16T00:00:00"/>
        <d v="2022-11-17T00:00:00"/>
        <d v="2022-11-18T00:00:00"/>
        <d v="2022-11-19T00:00:00"/>
        <d v="2022-11-20T00:00:00"/>
        <d v="2022-11-21T00:00:00"/>
        <d v="2022-11-22T00:00:00"/>
        <d v="2022-11-23T00:00:00"/>
        <d v="2022-11-24T00:00:00"/>
        <d v="2022-11-25T00:00:00"/>
        <d v="2022-11-26T00:00:00"/>
        <d v="2022-11-27T00:00:00"/>
        <d v="2022-11-28T00:00:00"/>
        <d v="2022-11-29T00:00:00"/>
        <d v="2022-11-30T00:00:00"/>
        <d v="2022-12-01T00:00:00"/>
        <d v="2022-12-02T00:00:00"/>
        <d v="2022-12-03T00:00:00"/>
        <d v="2022-12-04T00:00:00"/>
        <d v="2022-12-05T00:00:00"/>
        <d v="2022-12-06T00:00:00"/>
        <d v="2022-12-07T00:00:00"/>
        <d v="2022-12-08T00:00:00"/>
        <d v="2022-12-09T00:00:00"/>
        <d v="2022-12-10T00:00:00"/>
        <d v="2022-12-11T00:00:00"/>
        <d v="2022-12-12T00:00:00"/>
        <d v="2022-12-13T00:00:00"/>
        <d v="2022-12-14T00:00:00"/>
        <d v="2022-12-15T00:00:00"/>
        <d v="2022-12-16T00:00:00"/>
        <d v="2022-12-17T00:00:00"/>
        <d v="2022-12-18T00:00:00"/>
        <d v="2022-12-19T00:00:00"/>
        <d v="2022-12-20T00:00:00"/>
        <d v="2022-12-21T00:00:00"/>
        <d v="2022-12-22T00:00:00"/>
        <d v="2022-12-23T00:00:00"/>
        <d v="2022-12-24T00:00:00"/>
        <d v="2022-12-25T00:00:00"/>
        <d v="2022-12-26T00:00:00"/>
        <d v="2022-12-27T00:00:00"/>
        <d v="2022-12-28T00:00:00"/>
        <d v="2022-12-29T00:00:00"/>
        <d v="2022-12-30T00:00:00"/>
        <d v="2022-12-31T00:00:00"/>
      </sharedItems>
      <fieldGroup base="1">
        <rangePr groupBy="months" startDate="2022-01-01T00:00:00" endDate="2023-01-01T00:00:00"/>
        <groupItems count="14">
          <s v="&lt;01-01-2022"/>
          <s v="ene"/>
          <s v="feb"/>
          <s v="mar"/>
          <s v="abr"/>
          <s v="may"/>
          <s v="jun"/>
          <s v="jul"/>
          <s v="ago"/>
          <s v="sept"/>
          <s v="oct"/>
          <s v="nov"/>
          <s v="dic"/>
          <s v="&gt;01-01-2023"/>
        </groupItems>
      </fieldGroup>
    </cacheField>
    <cacheField name="Description" numFmtId="0">
      <sharedItems/>
    </cacheField>
    <cacheField name="Debit" numFmtId="0">
      <sharedItems containsString="0" containsBlank="1" containsNumber="1" minValue="0" maxValue="900"/>
    </cacheField>
    <cacheField name="Credit" numFmtId="0">
      <sharedItems containsString="0" containsBlank="1" containsNumber="1" containsInteger="1" minValue="4000" maxValue="7000"/>
    </cacheField>
    <cacheField name="Amount" numFmtId="0">
      <sharedItems containsSemiMixedTypes="0" containsString="0" containsNumber="1" minValue="-900" maxValue="7000"/>
    </cacheField>
    <cacheField name="Sub-category" numFmtId="0">
      <sharedItems count="18">
        <s v="Salary"/>
        <s v="Coffee"/>
        <s v="Rent"/>
        <s v="MV Loan"/>
        <s v="Groceries"/>
        <s v="Gas/Electrics"/>
        <s v="MV Fuel"/>
        <s v="Entertainment"/>
        <s v="Clothes"/>
        <s v="Restaurant"/>
        <s v="Taxi"/>
        <s v="Gym"/>
        <s v="Dentist"/>
        <s v="Phone"/>
        <s v="Gifts"/>
        <s v="Donation"/>
        <s v="Doctor"/>
        <s v="Furnishings"/>
      </sharedItems>
    </cacheField>
    <cacheField name="Category" numFmtId="0">
      <sharedItems count="7">
        <s v="Salary"/>
        <s v="Dining Out"/>
        <s v="Living Expenses"/>
        <s v="Transport"/>
        <s v="Discretionary"/>
        <s v="Medical"/>
        <s v="Charity"/>
      </sharedItems>
    </cacheField>
    <cacheField name="Category Type" numFmtId="0">
      <sharedItems count="2">
        <s v="Income"/>
        <s v="Expense"/>
      </sharedItems>
    </cacheField>
  </cacheFields>
  <extLst>
    <ext xmlns:x14="http://schemas.microsoft.com/office/spreadsheetml/2009/9/main" uri="{725AE2AE-9491-48be-B2B4-4EB974FC3084}">
      <x14:pivotCacheDefinition pivotCacheId="82265348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5">
  <r>
    <x v="0"/>
    <x v="0"/>
    <s v="Freelance Pty Ltd"/>
    <m/>
    <n v="5000"/>
    <n v="5000"/>
    <x v="0"/>
    <x v="0"/>
    <x v="0"/>
  </r>
  <r>
    <x v="1"/>
    <x v="1"/>
    <s v="Starbucks"/>
    <n v="5"/>
    <m/>
    <n v="-5"/>
    <x v="1"/>
    <x v="1"/>
    <x v="1"/>
  </r>
  <r>
    <x v="0"/>
    <x v="2"/>
    <s v="Estate Mgt."/>
    <n v="900"/>
    <m/>
    <n v="-900"/>
    <x v="2"/>
    <x v="2"/>
    <x v="1"/>
  </r>
  <r>
    <x v="0"/>
    <x v="3"/>
    <s v="Finance Co."/>
    <n v="150"/>
    <m/>
    <n v="-150"/>
    <x v="3"/>
    <x v="3"/>
    <x v="1"/>
  </r>
  <r>
    <x v="1"/>
    <x v="4"/>
    <s v="Starbucks"/>
    <n v="5"/>
    <m/>
    <n v="-5"/>
    <x v="1"/>
    <x v="1"/>
    <x v="1"/>
  </r>
  <r>
    <x v="1"/>
    <x v="5"/>
    <s v="Starbucks"/>
    <n v="5"/>
    <m/>
    <n v="-5"/>
    <x v="1"/>
    <x v="1"/>
    <x v="1"/>
  </r>
  <r>
    <x v="1"/>
    <x v="6"/>
    <s v="Starbucks"/>
    <n v="5"/>
    <m/>
    <n v="-5"/>
    <x v="1"/>
    <x v="1"/>
    <x v="1"/>
  </r>
  <r>
    <x v="1"/>
    <x v="7"/>
    <s v="Starbucks"/>
    <n v="5"/>
    <m/>
    <n v="-5"/>
    <x v="1"/>
    <x v="1"/>
    <x v="1"/>
  </r>
  <r>
    <x v="1"/>
    <x v="8"/>
    <s v="Green's"/>
    <n v="155"/>
    <m/>
    <n v="-155"/>
    <x v="4"/>
    <x v="2"/>
    <x v="1"/>
  </r>
  <r>
    <x v="0"/>
    <x v="9"/>
    <s v="Elec. Co."/>
    <n v="50"/>
    <m/>
    <n v="-50"/>
    <x v="5"/>
    <x v="2"/>
    <x v="1"/>
  </r>
  <r>
    <x v="1"/>
    <x v="10"/>
    <s v="Starbucks"/>
    <n v="5"/>
    <m/>
    <n v="-5"/>
    <x v="1"/>
    <x v="1"/>
    <x v="1"/>
  </r>
  <r>
    <x v="1"/>
    <x v="11"/>
    <s v="Starbucks"/>
    <n v="5"/>
    <m/>
    <n v="-5"/>
    <x v="1"/>
    <x v="1"/>
    <x v="1"/>
  </r>
  <r>
    <x v="1"/>
    <x v="12"/>
    <s v="Fuel. Co"/>
    <n v="77"/>
    <m/>
    <n v="-77"/>
    <x v="6"/>
    <x v="3"/>
    <x v="1"/>
  </r>
  <r>
    <x v="1"/>
    <x v="13"/>
    <s v="Starbucks"/>
    <n v="5"/>
    <m/>
    <n v="-5"/>
    <x v="1"/>
    <x v="1"/>
    <x v="1"/>
  </r>
  <r>
    <x v="1"/>
    <x v="14"/>
    <s v="Starbucks"/>
    <n v="5"/>
    <m/>
    <n v="-5"/>
    <x v="1"/>
    <x v="1"/>
    <x v="1"/>
  </r>
  <r>
    <x v="1"/>
    <x v="15"/>
    <s v="Green's"/>
    <n v="135"/>
    <m/>
    <n v="-135"/>
    <x v="4"/>
    <x v="2"/>
    <x v="1"/>
  </r>
  <r>
    <x v="1"/>
    <x v="16"/>
    <s v="Starbucks"/>
    <n v="5"/>
    <m/>
    <n v="-5"/>
    <x v="1"/>
    <x v="1"/>
    <x v="1"/>
  </r>
  <r>
    <x v="1"/>
    <x v="17"/>
    <s v="Starbucks"/>
    <n v="5"/>
    <m/>
    <n v="-5"/>
    <x v="1"/>
    <x v="1"/>
    <x v="1"/>
  </r>
  <r>
    <x v="1"/>
    <x v="18"/>
    <s v="Event Cinemas"/>
    <n v="40"/>
    <m/>
    <n v="-40"/>
    <x v="7"/>
    <x v="4"/>
    <x v="1"/>
  </r>
  <r>
    <x v="1"/>
    <x v="19"/>
    <s v="Fashionistas"/>
    <n v="98"/>
    <m/>
    <n v="-98"/>
    <x v="8"/>
    <x v="4"/>
    <x v="1"/>
  </r>
  <r>
    <x v="1"/>
    <x v="20"/>
    <s v="Joe's Grill"/>
    <n v="52"/>
    <m/>
    <n v="-52"/>
    <x v="9"/>
    <x v="1"/>
    <x v="1"/>
  </r>
  <r>
    <x v="1"/>
    <x v="21"/>
    <s v="Taxi Co."/>
    <n v="28"/>
    <m/>
    <n v="-28"/>
    <x v="10"/>
    <x v="3"/>
    <x v="1"/>
  </r>
  <r>
    <x v="0"/>
    <x v="22"/>
    <s v="Muscle Beach"/>
    <n v="30"/>
    <m/>
    <n v="-30"/>
    <x v="11"/>
    <x v="4"/>
    <x v="1"/>
  </r>
  <r>
    <x v="1"/>
    <x v="23"/>
    <s v="Starbucks"/>
    <n v="5"/>
    <m/>
    <n v="-5"/>
    <x v="1"/>
    <x v="1"/>
    <x v="1"/>
  </r>
  <r>
    <x v="1"/>
    <x v="24"/>
    <s v="Starbucks"/>
    <n v="5"/>
    <m/>
    <n v="-5"/>
    <x v="1"/>
    <x v="1"/>
    <x v="1"/>
  </r>
  <r>
    <x v="0"/>
    <x v="25"/>
    <s v="Smile Dental"/>
    <n v="154"/>
    <m/>
    <n v="-154"/>
    <x v="12"/>
    <x v="5"/>
    <x v="1"/>
  </r>
  <r>
    <x v="0"/>
    <x v="26"/>
    <s v="Phone Co."/>
    <n v="40"/>
    <m/>
    <n v="-40"/>
    <x v="13"/>
    <x v="2"/>
    <x v="1"/>
  </r>
  <r>
    <x v="1"/>
    <x v="27"/>
    <s v="Sam's Gifts"/>
    <n v="45"/>
    <m/>
    <n v="-45"/>
    <x v="14"/>
    <x v="4"/>
    <x v="1"/>
  </r>
  <r>
    <x v="1"/>
    <x v="28"/>
    <s v="Streaming Co."/>
    <n v="32"/>
    <m/>
    <n v="-32"/>
    <x v="7"/>
    <x v="4"/>
    <x v="1"/>
  </r>
  <r>
    <x v="1"/>
    <x v="29"/>
    <s v="Starbucks"/>
    <n v="5"/>
    <m/>
    <n v="-5"/>
    <x v="1"/>
    <x v="1"/>
    <x v="1"/>
  </r>
  <r>
    <x v="1"/>
    <x v="30"/>
    <s v="Starbucks"/>
    <n v="5"/>
    <m/>
    <n v="-5"/>
    <x v="1"/>
    <x v="1"/>
    <x v="1"/>
  </r>
  <r>
    <x v="1"/>
    <x v="31"/>
    <s v="Starbucks"/>
    <n v="5"/>
    <m/>
    <n v="-5"/>
    <x v="1"/>
    <x v="1"/>
    <x v="1"/>
  </r>
  <r>
    <x v="1"/>
    <x v="32"/>
    <s v="Green's"/>
    <n v="170"/>
    <m/>
    <n v="-170"/>
    <x v="4"/>
    <x v="2"/>
    <x v="1"/>
  </r>
  <r>
    <x v="1"/>
    <x v="33"/>
    <s v="Pizza Pomodoro"/>
    <n v="37"/>
    <m/>
    <n v="-37"/>
    <x v="9"/>
    <x v="1"/>
    <x v="1"/>
  </r>
  <r>
    <x v="1"/>
    <x v="34"/>
    <s v="Golden Arches"/>
    <n v="12"/>
    <m/>
    <n v="-12"/>
    <x v="9"/>
    <x v="1"/>
    <x v="1"/>
  </r>
  <r>
    <x v="0"/>
    <x v="35"/>
    <s v="Worldvision"/>
    <n v="55"/>
    <m/>
    <n v="-55"/>
    <x v="15"/>
    <x v="6"/>
    <x v="1"/>
  </r>
  <r>
    <x v="1"/>
    <x v="36"/>
    <s v="Fuel. Co"/>
    <n v="63"/>
    <m/>
    <n v="-63"/>
    <x v="6"/>
    <x v="3"/>
    <x v="1"/>
  </r>
  <r>
    <x v="1"/>
    <x v="37"/>
    <s v="Starbucks"/>
    <n v="5"/>
    <m/>
    <n v="-5"/>
    <x v="1"/>
    <x v="1"/>
    <x v="1"/>
  </r>
  <r>
    <x v="1"/>
    <x v="38"/>
    <s v="Starbucks"/>
    <n v="5"/>
    <m/>
    <n v="-5"/>
    <x v="1"/>
    <x v="1"/>
    <x v="1"/>
  </r>
  <r>
    <x v="1"/>
    <x v="39"/>
    <s v="Starbucks"/>
    <n v="5"/>
    <m/>
    <n v="-5"/>
    <x v="1"/>
    <x v="1"/>
    <x v="1"/>
  </r>
  <r>
    <x v="1"/>
    <x v="40"/>
    <s v="Starbucks"/>
    <n v="5"/>
    <m/>
    <n v="-5"/>
    <x v="1"/>
    <x v="1"/>
    <x v="1"/>
  </r>
  <r>
    <x v="1"/>
    <x v="41"/>
    <s v="Starbucks"/>
    <n v="5"/>
    <m/>
    <n v="-5"/>
    <x v="1"/>
    <x v="1"/>
    <x v="1"/>
  </r>
  <r>
    <x v="1"/>
    <x v="42"/>
    <s v="Green's"/>
    <n v="162"/>
    <m/>
    <n v="-162"/>
    <x v="4"/>
    <x v="2"/>
    <x v="1"/>
  </r>
  <r>
    <x v="1"/>
    <x v="43"/>
    <s v="Ted's Trainers"/>
    <n v="125"/>
    <m/>
    <n v="-125"/>
    <x v="8"/>
    <x v="4"/>
    <x v="1"/>
  </r>
  <r>
    <x v="1"/>
    <x v="44"/>
    <s v="Ticketek"/>
    <n v="175"/>
    <m/>
    <n v="-175"/>
    <x v="7"/>
    <x v="4"/>
    <x v="1"/>
  </r>
  <r>
    <x v="1"/>
    <x v="45"/>
    <s v="Fashionistas"/>
    <n v="145"/>
    <m/>
    <n v="-145"/>
    <x v="8"/>
    <x v="4"/>
    <x v="1"/>
  </r>
  <r>
    <x v="1"/>
    <x v="46"/>
    <s v="Taxi Co."/>
    <n v="23"/>
    <m/>
    <n v="-23"/>
    <x v="10"/>
    <x v="3"/>
    <x v="1"/>
  </r>
  <r>
    <x v="0"/>
    <x v="47"/>
    <s v="Freelance Pty Ltd"/>
    <m/>
    <n v="6000"/>
    <n v="6000"/>
    <x v="0"/>
    <x v="0"/>
    <x v="0"/>
  </r>
  <r>
    <x v="1"/>
    <x v="48"/>
    <s v="Starbucks"/>
    <n v="5"/>
    <m/>
    <n v="-5"/>
    <x v="1"/>
    <x v="1"/>
    <x v="1"/>
  </r>
  <r>
    <x v="0"/>
    <x v="49"/>
    <s v="Estate Mgt."/>
    <n v="900"/>
    <m/>
    <n v="-900"/>
    <x v="2"/>
    <x v="2"/>
    <x v="1"/>
  </r>
  <r>
    <x v="0"/>
    <x v="50"/>
    <s v="Finance Co."/>
    <n v="150"/>
    <m/>
    <n v="-150"/>
    <x v="3"/>
    <x v="3"/>
    <x v="1"/>
  </r>
  <r>
    <x v="1"/>
    <x v="51"/>
    <s v="Starbucks"/>
    <n v="5"/>
    <m/>
    <n v="-5"/>
    <x v="1"/>
    <x v="1"/>
    <x v="1"/>
  </r>
  <r>
    <x v="1"/>
    <x v="52"/>
    <s v="Starbucks"/>
    <n v="5"/>
    <m/>
    <n v="-5"/>
    <x v="1"/>
    <x v="1"/>
    <x v="1"/>
  </r>
  <r>
    <x v="1"/>
    <x v="53"/>
    <s v="Starbucks"/>
    <n v="5"/>
    <m/>
    <n v="-5"/>
    <x v="1"/>
    <x v="1"/>
    <x v="1"/>
  </r>
  <r>
    <x v="1"/>
    <x v="54"/>
    <s v="Starbucks"/>
    <n v="5"/>
    <m/>
    <n v="-5"/>
    <x v="1"/>
    <x v="1"/>
    <x v="1"/>
  </r>
  <r>
    <x v="1"/>
    <x v="55"/>
    <s v="Green's"/>
    <n v="205"/>
    <m/>
    <n v="-205"/>
    <x v="4"/>
    <x v="2"/>
    <x v="1"/>
  </r>
  <r>
    <x v="0"/>
    <x v="56"/>
    <s v="Elec. Co."/>
    <n v="51.1"/>
    <m/>
    <n v="-51.1"/>
    <x v="5"/>
    <x v="2"/>
    <x v="1"/>
  </r>
  <r>
    <x v="1"/>
    <x v="57"/>
    <s v="Starbucks"/>
    <n v="5"/>
    <m/>
    <n v="-5"/>
    <x v="1"/>
    <x v="1"/>
    <x v="1"/>
  </r>
  <r>
    <x v="1"/>
    <x v="58"/>
    <s v="Starbucks"/>
    <n v="5"/>
    <m/>
    <n v="-5"/>
    <x v="1"/>
    <x v="1"/>
    <x v="1"/>
  </r>
  <r>
    <x v="1"/>
    <x v="59"/>
    <s v="Fuel. Co"/>
    <n v="78"/>
    <m/>
    <n v="-78"/>
    <x v="6"/>
    <x v="3"/>
    <x v="1"/>
  </r>
  <r>
    <x v="1"/>
    <x v="60"/>
    <s v="Starbucks"/>
    <n v="5"/>
    <m/>
    <n v="-5"/>
    <x v="1"/>
    <x v="1"/>
    <x v="1"/>
  </r>
  <r>
    <x v="1"/>
    <x v="61"/>
    <s v="Starbucks"/>
    <n v="5"/>
    <m/>
    <n v="-5"/>
    <x v="1"/>
    <x v="1"/>
    <x v="1"/>
  </r>
  <r>
    <x v="1"/>
    <x v="62"/>
    <s v="Green's"/>
    <n v="135.9"/>
    <m/>
    <n v="-135.9"/>
    <x v="4"/>
    <x v="2"/>
    <x v="1"/>
  </r>
  <r>
    <x v="1"/>
    <x v="63"/>
    <s v="Starbucks"/>
    <n v="5"/>
    <m/>
    <n v="-5"/>
    <x v="1"/>
    <x v="1"/>
    <x v="1"/>
  </r>
  <r>
    <x v="1"/>
    <x v="64"/>
    <s v="Starbucks"/>
    <n v="5"/>
    <m/>
    <n v="-5"/>
    <x v="1"/>
    <x v="1"/>
    <x v="1"/>
  </r>
  <r>
    <x v="1"/>
    <x v="65"/>
    <s v="Event Cinemas"/>
    <n v="40.9"/>
    <m/>
    <n v="-40.9"/>
    <x v="7"/>
    <x v="4"/>
    <x v="1"/>
  </r>
  <r>
    <x v="1"/>
    <x v="66"/>
    <s v="Fashionistas"/>
    <n v="99"/>
    <m/>
    <n v="-99"/>
    <x v="8"/>
    <x v="4"/>
    <x v="1"/>
  </r>
  <r>
    <x v="1"/>
    <x v="67"/>
    <s v="Joe's Grill"/>
    <n v="53"/>
    <m/>
    <n v="-53"/>
    <x v="9"/>
    <x v="1"/>
    <x v="1"/>
  </r>
  <r>
    <x v="1"/>
    <x v="68"/>
    <s v="Taxi Co."/>
    <n v="28.9"/>
    <m/>
    <n v="-28.9"/>
    <x v="10"/>
    <x v="3"/>
    <x v="1"/>
  </r>
  <r>
    <x v="0"/>
    <x v="69"/>
    <s v="Muscle Beach"/>
    <n v="30"/>
    <m/>
    <n v="-30"/>
    <x v="11"/>
    <x v="4"/>
    <x v="1"/>
  </r>
  <r>
    <x v="1"/>
    <x v="70"/>
    <s v="Starbucks"/>
    <n v="5"/>
    <m/>
    <n v="-5"/>
    <x v="1"/>
    <x v="1"/>
    <x v="1"/>
  </r>
  <r>
    <x v="1"/>
    <x v="71"/>
    <s v="Starbucks"/>
    <n v="5"/>
    <m/>
    <n v="-5"/>
    <x v="1"/>
    <x v="1"/>
    <x v="1"/>
  </r>
  <r>
    <x v="0"/>
    <x v="72"/>
    <s v="Phone Co."/>
    <n v="40"/>
    <m/>
    <n v="-40"/>
    <x v="13"/>
    <x v="2"/>
    <x v="1"/>
  </r>
  <r>
    <x v="1"/>
    <x v="73"/>
    <s v="Sam's Gifts"/>
    <n v="45.9"/>
    <m/>
    <n v="-45.9"/>
    <x v="14"/>
    <x v="4"/>
    <x v="1"/>
  </r>
  <r>
    <x v="1"/>
    <x v="74"/>
    <s v="Streaming Co."/>
    <n v="35"/>
    <m/>
    <n v="-35"/>
    <x v="7"/>
    <x v="4"/>
    <x v="1"/>
  </r>
  <r>
    <x v="1"/>
    <x v="75"/>
    <s v="Starbucks"/>
    <n v="5"/>
    <m/>
    <n v="-5"/>
    <x v="1"/>
    <x v="1"/>
    <x v="1"/>
  </r>
  <r>
    <x v="1"/>
    <x v="76"/>
    <s v="Starbucks"/>
    <n v="5"/>
    <m/>
    <n v="-5"/>
    <x v="1"/>
    <x v="1"/>
    <x v="1"/>
  </r>
  <r>
    <x v="1"/>
    <x v="77"/>
    <s v="Starbucks"/>
    <n v="5"/>
    <m/>
    <n v="-5"/>
    <x v="1"/>
    <x v="1"/>
    <x v="1"/>
  </r>
  <r>
    <x v="1"/>
    <x v="78"/>
    <s v="Green's"/>
    <n v="171"/>
    <m/>
    <n v="-171"/>
    <x v="4"/>
    <x v="2"/>
    <x v="1"/>
  </r>
  <r>
    <x v="1"/>
    <x v="79"/>
    <s v="Pizza Pomodoro"/>
    <n v="37.9"/>
    <m/>
    <n v="-37.9"/>
    <x v="9"/>
    <x v="1"/>
    <x v="1"/>
  </r>
  <r>
    <x v="1"/>
    <x v="80"/>
    <s v="Golden Arches"/>
    <n v="12.9"/>
    <m/>
    <n v="-12.9"/>
    <x v="9"/>
    <x v="1"/>
    <x v="1"/>
  </r>
  <r>
    <x v="0"/>
    <x v="81"/>
    <s v="Worldvision"/>
    <n v="55"/>
    <m/>
    <n v="-55"/>
    <x v="15"/>
    <x v="6"/>
    <x v="1"/>
  </r>
  <r>
    <x v="1"/>
    <x v="82"/>
    <s v="Fuel. Co"/>
    <n v="64.099999999999994"/>
    <m/>
    <n v="-64.099999999999994"/>
    <x v="6"/>
    <x v="3"/>
    <x v="1"/>
  </r>
  <r>
    <x v="1"/>
    <x v="83"/>
    <s v="Starbucks"/>
    <n v="5"/>
    <m/>
    <n v="-5"/>
    <x v="1"/>
    <x v="1"/>
    <x v="1"/>
  </r>
  <r>
    <x v="1"/>
    <x v="84"/>
    <s v="Starbucks"/>
    <n v="5"/>
    <m/>
    <n v="-5"/>
    <x v="1"/>
    <x v="1"/>
    <x v="1"/>
  </r>
  <r>
    <x v="1"/>
    <x v="85"/>
    <s v="Starbucks"/>
    <n v="5"/>
    <m/>
    <n v="-5"/>
    <x v="1"/>
    <x v="1"/>
    <x v="1"/>
  </r>
  <r>
    <x v="1"/>
    <x v="86"/>
    <s v="Starbucks"/>
    <n v="5"/>
    <m/>
    <n v="-5"/>
    <x v="1"/>
    <x v="1"/>
    <x v="1"/>
  </r>
  <r>
    <x v="1"/>
    <x v="87"/>
    <s v="Starbucks"/>
    <n v="5"/>
    <m/>
    <n v="-5"/>
    <x v="1"/>
    <x v="1"/>
    <x v="1"/>
  </r>
  <r>
    <x v="1"/>
    <x v="88"/>
    <s v="Green's"/>
    <n v="162.9"/>
    <m/>
    <n v="-162.9"/>
    <x v="4"/>
    <x v="2"/>
    <x v="1"/>
  </r>
  <r>
    <x v="1"/>
    <x v="89"/>
    <s v="Ted's Trainers"/>
    <n v="125.9"/>
    <m/>
    <n v="-125.9"/>
    <x v="8"/>
    <x v="4"/>
    <x v="1"/>
  </r>
  <r>
    <x v="1"/>
    <x v="90"/>
    <s v="Global Fashion"/>
    <n v="137"/>
    <m/>
    <n v="-137"/>
    <x v="8"/>
    <x v="4"/>
    <x v="1"/>
  </r>
  <r>
    <x v="1"/>
    <x v="91"/>
    <s v="Fashionistas"/>
    <n v="146.1"/>
    <m/>
    <n v="-146.1"/>
    <x v="8"/>
    <x v="4"/>
    <x v="1"/>
  </r>
  <r>
    <x v="1"/>
    <x v="92"/>
    <s v="Taxi Co."/>
    <n v="24.1"/>
    <m/>
    <n v="-24.1"/>
    <x v="10"/>
    <x v="3"/>
    <x v="1"/>
  </r>
  <r>
    <x v="0"/>
    <x v="93"/>
    <s v="Freelance Pty Ltd"/>
    <m/>
    <n v="7000"/>
    <n v="7000"/>
    <x v="0"/>
    <x v="0"/>
    <x v="0"/>
  </r>
  <r>
    <x v="1"/>
    <x v="94"/>
    <s v="Starbucks"/>
    <n v="5"/>
    <m/>
    <n v="-5"/>
    <x v="1"/>
    <x v="1"/>
    <x v="1"/>
  </r>
  <r>
    <x v="0"/>
    <x v="95"/>
    <s v="Estate Mgt."/>
    <n v="900"/>
    <m/>
    <n v="-900"/>
    <x v="2"/>
    <x v="2"/>
    <x v="1"/>
  </r>
  <r>
    <x v="0"/>
    <x v="96"/>
    <s v="Finance Co."/>
    <n v="150"/>
    <m/>
    <n v="-150"/>
    <x v="3"/>
    <x v="3"/>
    <x v="1"/>
  </r>
  <r>
    <x v="1"/>
    <x v="97"/>
    <s v="Starbucks"/>
    <n v="5"/>
    <m/>
    <n v="-5"/>
    <x v="1"/>
    <x v="1"/>
    <x v="1"/>
  </r>
  <r>
    <x v="1"/>
    <x v="98"/>
    <s v="Starbucks"/>
    <n v="5"/>
    <m/>
    <n v="-5"/>
    <x v="1"/>
    <x v="1"/>
    <x v="1"/>
  </r>
  <r>
    <x v="1"/>
    <x v="99"/>
    <s v="Starbucks"/>
    <n v="5"/>
    <m/>
    <n v="-5"/>
    <x v="1"/>
    <x v="1"/>
    <x v="1"/>
  </r>
  <r>
    <x v="1"/>
    <x v="100"/>
    <s v="Starbucks"/>
    <n v="5"/>
    <m/>
    <n v="-5"/>
    <x v="1"/>
    <x v="1"/>
    <x v="1"/>
  </r>
  <r>
    <x v="1"/>
    <x v="101"/>
    <s v="Green's"/>
    <n v="149"/>
    <m/>
    <n v="-149"/>
    <x v="4"/>
    <x v="2"/>
    <x v="1"/>
  </r>
  <r>
    <x v="0"/>
    <x v="102"/>
    <s v="Elec. Co."/>
    <n v="52.1"/>
    <m/>
    <n v="-52.1"/>
    <x v="5"/>
    <x v="2"/>
    <x v="1"/>
  </r>
  <r>
    <x v="1"/>
    <x v="103"/>
    <s v="Starbucks"/>
    <n v="5"/>
    <m/>
    <n v="-5"/>
    <x v="1"/>
    <x v="1"/>
    <x v="1"/>
  </r>
  <r>
    <x v="1"/>
    <x v="104"/>
    <s v="Starbucks"/>
    <n v="5"/>
    <m/>
    <n v="-5"/>
    <x v="1"/>
    <x v="1"/>
    <x v="1"/>
  </r>
  <r>
    <x v="1"/>
    <x v="105"/>
    <s v="Fuel. Co"/>
    <n v="78.900000000000006"/>
    <m/>
    <n v="-78.900000000000006"/>
    <x v="6"/>
    <x v="3"/>
    <x v="1"/>
  </r>
  <r>
    <x v="1"/>
    <x v="106"/>
    <s v="Starbucks"/>
    <n v="5"/>
    <m/>
    <n v="-5"/>
    <x v="1"/>
    <x v="1"/>
    <x v="1"/>
  </r>
  <r>
    <x v="1"/>
    <x v="107"/>
    <s v="Starbucks"/>
    <n v="5"/>
    <m/>
    <n v="-5"/>
    <x v="1"/>
    <x v="1"/>
    <x v="1"/>
  </r>
  <r>
    <x v="1"/>
    <x v="108"/>
    <s v="Green's"/>
    <n v="137"/>
    <m/>
    <n v="-137"/>
    <x v="4"/>
    <x v="2"/>
    <x v="1"/>
  </r>
  <r>
    <x v="1"/>
    <x v="109"/>
    <s v="Starbucks"/>
    <n v="5"/>
    <m/>
    <n v="-5"/>
    <x v="1"/>
    <x v="1"/>
    <x v="1"/>
  </r>
  <r>
    <x v="1"/>
    <x v="110"/>
    <s v="Starbucks"/>
    <n v="5"/>
    <m/>
    <n v="-5"/>
    <x v="1"/>
    <x v="1"/>
    <x v="1"/>
  </r>
  <r>
    <x v="1"/>
    <x v="111"/>
    <s v="Event Cinemas"/>
    <n v="41.8"/>
    <m/>
    <n v="-41.8"/>
    <x v="7"/>
    <x v="4"/>
    <x v="1"/>
  </r>
  <r>
    <x v="1"/>
    <x v="112"/>
    <s v="Fashionistas"/>
    <n v="99.9"/>
    <m/>
    <n v="-99.9"/>
    <x v="8"/>
    <x v="4"/>
    <x v="1"/>
  </r>
  <r>
    <x v="1"/>
    <x v="113"/>
    <s v="Joe's Grill"/>
    <n v="54"/>
    <m/>
    <n v="-54"/>
    <x v="9"/>
    <x v="1"/>
    <x v="1"/>
  </r>
  <r>
    <x v="1"/>
    <x v="114"/>
    <s v="Taxi Co."/>
    <n v="30"/>
    <m/>
    <n v="-30"/>
    <x v="10"/>
    <x v="3"/>
    <x v="1"/>
  </r>
  <r>
    <x v="0"/>
    <x v="115"/>
    <s v="Muscle Beach"/>
    <n v="30"/>
    <m/>
    <n v="-30"/>
    <x v="11"/>
    <x v="4"/>
    <x v="1"/>
  </r>
  <r>
    <x v="1"/>
    <x v="116"/>
    <s v="Starbucks"/>
    <n v="5"/>
    <m/>
    <n v="-5"/>
    <x v="1"/>
    <x v="1"/>
    <x v="1"/>
  </r>
  <r>
    <x v="1"/>
    <x v="117"/>
    <s v="Starbucks"/>
    <n v="5"/>
    <m/>
    <n v="-5"/>
    <x v="1"/>
    <x v="1"/>
    <x v="1"/>
  </r>
  <r>
    <x v="0"/>
    <x v="118"/>
    <s v="Village Medical"/>
    <n v="75"/>
    <m/>
    <n v="-75"/>
    <x v="16"/>
    <x v="5"/>
    <x v="1"/>
  </r>
  <r>
    <x v="0"/>
    <x v="119"/>
    <s v="Phone Co."/>
    <n v="40"/>
    <m/>
    <n v="-40"/>
    <x v="13"/>
    <x v="2"/>
    <x v="1"/>
  </r>
  <r>
    <x v="1"/>
    <x v="120"/>
    <s v="Sam's Gifts"/>
    <n v="46.8"/>
    <m/>
    <n v="-46.8"/>
    <x v="14"/>
    <x v="4"/>
    <x v="1"/>
  </r>
  <r>
    <x v="1"/>
    <x v="121"/>
    <s v="Streaming Co."/>
    <n v="35"/>
    <m/>
    <n v="-35"/>
    <x v="7"/>
    <x v="4"/>
    <x v="1"/>
  </r>
  <r>
    <x v="1"/>
    <x v="122"/>
    <s v="Starbucks"/>
    <n v="5"/>
    <m/>
    <n v="-5"/>
    <x v="1"/>
    <x v="1"/>
    <x v="1"/>
  </r>
  <r>
    <x v="1"/>
    <x v="123"/>
    <s v="Starbucks"/>
    <n v="5"/>
    <m/>
    <n v="-5"/>
    <x v="1"/>
    <x v="1"/>
    <x v="1"/>
  </r>
  <r>
    <x v="1"/>
    <x v="124"/>
    <s v="Starbucks"/>
    <n v="5"/>
    <m/>
    <n v="-5"/>
    <x v="1"/>
    <x v="1"/>
    <x v="1"/>
  </r>
  <r>
    <x v="1"/>
    <x v="125"/>
    <s v="Green's"/>
    <n v="171.9"/>
    <m/>
    <n v="-171.9"/>
    <x v="4"/>
    <x v="2"/>
    <x v="1"/>
  </r>
  <r>
    <x v="1"/>
    <x v="126"/>
    <s v="Pizza Pomodoro"/>
    <n v="39"/>
    <m/>
    <n v="-39"/>
    <x v="9"/>
    <x v="1"/>
    <x v="1"/>
  </r>
  <r>
    <x v="1"/>
    <x v="127"/>
    <s v="Golden Arches"/>
    <n v="14"/>
    <m/>
    <n v="-14"/>
    <x v="9"/>
    <x v="1"/>
    <x v="1"/>
  </r>
  <r>
    <x v="0"/>
    <x v="128"/>
    <s v="Worldvision"/>
    <n v="55"/>
    <m/>
    <n v="-55"/>
    <x v="15"/>
    <x v="6"/>
    <x v="1"/>
  </r>
  <r>
    <x v="1"/>
    <x v="129"/>
    <s v="Fuel. Co"/>
    <n v="65"/>
    <m/>
    <n v="-65"/>
    <x v="6"/>
    <x v="3"/>
    <x v="1"/>
  </r>
  <r>
    <x v="1"/>
    <x v="130"/>
    <s v="Starbucks"/>
    <n v="5"/>
    <m/>
    <n v="-5"/>
    <x v="1"/>
    <x v="1"/>
    <x v="1"/>
  </r>
  <r>
    <x v="1"/>
    <x v="131"/>
    <s v="Starbucks"/>
    <n v="5"/>
    <m/>
    <n v="-5"/>
    <x v="1"/>
    <x v="1"/>
    <x v="1"/>
  </r>
  <r>
    <x v="1"/>
    <x v="132"/>
    <s v="Starbucks"/>
    <n v="5"/>
    <m/>
    <n v="-5"/>
    <x v="1"/>
    <x v="1"/>
    <x v="1"/>
  </r>
  <r>
    <x v="1"/>
    <x v="133"/>
    <s v="Starbucks"/>
    <n v="5"/>
    <m/>
    <n v="-5"/>
    <x v="1"/>
    <x v="1"/>
    <x v="1"/>
  </r>
  <r>
    <x v="1"/>
    <x v="134"/>
    <s v="Starbucks"/>
    <n v="5"/>
    <m/>
    <n v="-5"/>
    <x v="1"/>
    <x v="1"/>
    <x v="1"/>
  </r>
  <r>
    <x v="1"/>
    <x v="135"/>
    <s v="Green's"/>
    <n v="209"/>
    <m/>
    <n v="-209"/>
    <x v="4"/>
    <x v="2"/>
    <x v="1"/>
  </r>
  <r>
    <x v="1"/>
    <x v="136"/>
    <s v="Ted's Trainers"/>
    <n v="127"/>
    <m/>
    <n v="-127"/>
    <x v="8"/>
    <x v="4"/>
    <x v="1"/>
  </r>
  <r>
    <x v="1"/>
    <x v="137"/>
    <s v="Sports Co."/>
    <n v="177.2"/>
    <m/>
    <n v="-177.2"/>
    <x v="8"/>
    <x v="4"/>
    <x v="1"/>
  </r>
  <r>
    <x v="1"/>
    <x v="138"/>
    <s v="Fashionistas"/>
    <n v="147.1"/>
    <m/>
    <n v="-147.1"/>
    <x v="8"/>
    <x v="4"/>
    <x v="1"/>
  </r>
  <r>
    <x v="1"/>
    <x v="139"/>
    <s v="Taxi Co."/>
    <n v="25"/>
    <m/>
    <n v="-25"/>
    <x v="10"/>
    <x v="3"/>
    <x v="1"/>
  </r>
  <r>
    <x v="1"/>
    <x v="140"/>
    <s v="Foodary"/>
    <n v="15"/>
    <m/>
    <n v="-15"/>
    <x v="9"/>
    <x v="1"/>
    <x v="1"/>
  </r>
  <r>
    <x v="1"/>
    <x v="141"/>
    <s v="Starbucks"/>
    <n v="5"/>
    <m/>
    <n v="-5"/>
    <x v="1"/>
    <x v="1"/>
    <x v="1"/>
  </r>
  <r>
    <x v="1"/>
    <x v="142"/>
    <s v="Starbucks"/>
    <n v="5"/>
    <m/>
    <n v="-5"/>
    <x v="1"/>
    <x v="1"/>
    <x v="1"/>
  </r>
  <r>
    <x v="0"/>
    <x v="143"/>
    <s v="Freelance Pty Ltd"/>
    <n v="0"/>
    <n v="6000"/>
    <n v="6000"/>
    <x v="0"/>
    <x v="0"/>
    <x v="0"/>
  </r>
  <r>
    <x v="1"/>
    <x v="144"/>
    <s v="Starbucks"/>
    <n v="5"/>
    <m/>
    <n v="-5"/>
    <x v="1"/>
    <x v="1"/>
    <x v="1"/>
  </r>
  <r>
    <x v="0"/>
    <x v="145"/>
    <s v="Estate Mgt."/>
    <n v="900"/>
    <m/>
    <n v="-900"/>
    <x v="2"/>
    <x v="2"/>
    <x v="1"/>
  </r>
  <r>
    <x v="0"/>
    <x v="146"/>
    <s v="Finance Co."/>
    <n v="150"/>
    <m/>
    <n v="-150"/>
    <x v="3"/>
    <x v="3"/>
    <x v="1"/>
  </r>
  <r>
    <x v="1"/>
    <x v="147"/>
    <s v="Starbucks"/>
    <n v="5"/>
    <m/>
    <n v="-5"/>
    <x v="1"/>
    <x v="1"/>
    <x v="1"/>
  </r>
  <r>
    <x v="1"/>
    <x v="148"/>
    <s v="Starbucks"/>
    <n v="5"/>
    <m/>
    <n v="-5"/>
    <x v="1"/>
    <x v="1"/>
    <x v="1"/>
  </r>
  <r>
    <x v="1"/>
    <x v="149"/>
    <s v="Starbucks"/>
    <n v="5"/>
    <m/>
    <n v="-5"/>
    <x v="1"/>
    <x v="1"/>
    <x v="1"/>
  </r>
  <r>
    <x v="1"/>
    <x v="150"/>
    <s v="Starbucks"/>
    <n v="5"/>
    <m/>
    <n v="-5"/>
    <x v="1"/>
    <x v="1"/>
    <x v="1"/>
  </r>
  <r>
    <x v="1"/>
    <x v="151"/>
    <s v="Green's"/>
    <n v="158.19999999999999"/>
    <m/>
    <n v="-158.19999999999999"/>
    <x v="4"/>
    <x v="2"/>
    <x v="1"/>
  </r>
  <r>
    <x v="0"/>
    <x v="152"/>
    <s v="Elec. Co."/>
    <n v="53.2"/>
    <m/>
    <n v="-53.2"/>
    <x v="5"/>
    <x v="2"/>
    <x v="1"/>
  </r>
  <r>
    <x v="1"/>
    <x v="153"/>
    <s v="Starbucks"/>
    <n v="5"/>
    <m/>
    <n v="-5"/>
    <x v="1"/>
    <x v="1"/>
    <x v="1"/>
  </r>
  <r>
    <x v="1"/>
    <x v="154"/>
    <s v="Starbucks"/>
    <n v="5"/>
    <m/>
    <n v="-5"/>
    <x v="1"/>
    <x v="1"/>
    <x v="1"/>
  </r>
  <r>
    <x v="1"/>
    <x v="155"/>
    <s v="Fuel. Co"/>
    <n v="79.900000000000006"/>
    <m/>
    <n v="-79.900000000000006"/>
    <x v="6"/>
    <x v="3"/>
    <x v="1"/>
  </r>
  <r>
    <x v="1"/>
    <x v="156"/>
    <s v="Starbucks"/>
    <n v="5"/>
    <m/>
    <n v="-5"/>
    <x v="1"/>
    <x v="1"/>
    <x v="1"/>
  </r>
  <r>
    <x v="1"/>
    <x v="157"/>
    <s v="Starbucks"/>
    <n v="5"/>
    <m/>
    <n v="-5"/>
    <x v="1"/>
    <x v="1"/>
    <x v="1"/>
  </r>
  <r>
    <x v="1"/>
    <x v="158"/>
    <s v="Green's"/>
    <n v="98"/>
    <m/>
    <n v="-98"/>
    <x v="4"/>
    <x v="2"/>
    <x v="1"/>
  </r>
  <r>
    <x v="1"/>
    <x v="159"/>
    <s v="Starbucks"/>
    <n v="5"/>
    <m/>
    <n v="-5"/>
    <x v="1"/>
    <x v="1"/>
    <x v="1"/>
  </r>
  <r>
    <x v="1"/>
    <x v="160"/>
    <s v="Starbucks"/>
    <n v="5"/>
    <m/>
    <n v="-5"/>
    <x v="1"/>
    <x v="1"/>
    <x v="1"/>
  </r>
  <r>
    <x v="1"/>
    <x v="161"/>
    <s v="Event Cinemas"/>
    <n v="42.8"/>
    <m/>
    <n v="-42.8"/>
    <x v="7"/>
    <x v="4"/>
    <x v="1"/>
  </r>
  <r>
    <x v="1"/>
    <x v="162"/>
    <s v="Fashionistas"/>
    <n v="100.9"/>
    <m/>
    <n v="-100.9"/>
    <x v="8"/>
    <x v="4"/>
    <x v="1"/>
  </r>
  <r>
    <x v="1"/>
    <x v="163"/>
    <s v="Joe's Grill"/>
    <n v="54.9"/>
    <m/>
    <n v="-54.9"/>
    <x v="9"/>
    <x v="1"/>
    <x v="1"/>
  </r>
  <r>
    <x v="1"/>
    <x v="164"/>
    <s v="Taxi Co."/>
    <n v="31"/>
    <m/>
    <n v="-31"/>
    <x v="10"/>
    <x v="3"/>
    <x v="1"/>
  </r>
  <r>
    <x v="0"/>
    <x v="165"/>
    <s v="Muscle Beach"/>
    <n v="30"/>
    <m/>
    <n v="-30"/>
    <x v="11"/>
    <x v="4"/>
    <x v="1"/>
  </r>
  <r>
    <x v="1"/>
    <x v="166"/>
    <s v="Starbucks"/>
    <n v="5"/>
    <m/>
    <n v="-5"/>
    <x v="1"/>
    <x v="1"/>
    <x v="1"/>
  </r>
  <r>
    <x v="1"/>
    <x v="167"/>
    <s v="Starbucks"/>
    <n v="5"/>
    <m/>
    <n v="-5"/>
    <x v="1"/>
    <x v="1"/>
    <x v="1"/>
  </r>
  <r>
    <x v="0"/>
    <x v="168"/>
    <s v="Phone Co."/>
    <n v="40"/>
    <m/>
    <n v="-40"/>
    <x v="13"/>
    <x v="2"/>
    <x v="1"/>
  </r>
  <r>
    <x v="1"/>
    <x v="169"/>
    <s v="Sam's Gifts"/>
    <n v="47.9"/>
    <m/>
    <n v="-47.9"/>
    <x v="14"/>
    <x v="4"/>
    <x v="1"/>
  </r>
  <r>
    <x v="1"/>
    <x v="170"/>
    <s v="Streaming Co."/>
    <n v="35"/>
    <m/>
    <n v="-35"/>
    <x v="7"/>
    <x v="4"/>
    <x v="1"/>
  </r>
  <r>
    <x v="1"/>
    <x v="171"/>
    <s v="Starbucks"/>
    <n v="5"/>
    <m/>
    <n v="-5"/>
    <x v="1"/>
    <x v="1"/>
    <x v="1"/>
  </r>
  <r>
    <x v="1"/>
    <x v="172"/>
    <s v="Starbucks"/>
    <n v="5"/>
    <m/>
    <n v="-5"/>
    <x v="1"/>
    <x v="1"/>
    <x v="1"/>
  </r>
  <r>
    <x v="1"/>
    <x v="173"/>
    <s v="Starbucks"/>
    <n v="5"/>
    <m/>
    <n v="-5"/>
    <x v="1"/>
    <x v="1"/>
    <x v="1"/>
  </r>
  <r>
    <x v="1"/>
    <x v="174"/>
    <s v="Green's"/>
    <n v="173"/>
    <m/>
    <n v="-173"/>
    <x v="4"/>
    <x v="2"/>
    <x v="1"/>
  </r>
  <r>
    <x v="1"/>
    <x v="175"/>
    <s v="Pizza Pomodoro"/>
    <n v="40.1"/>
    <m/>
    <n v="-40.1"/>
    <x v="9"/>
    <x v="1"/>
    <x v="1"/>
  </r>
  <r>
    <x v="1"/>
    <x v="176"/>
    <s v="Golden Arches"/>
    <n v="15.1"/>
    <m/>
    <n v="-15.1"/>
    <x v="9"/>
    <x v="1"/>
    <x v="1"/>
  </r>
  <r>
    <x v="0"/>
    <x v="177"/>
    <s v="Worldvision"/>
    <n v="55"/>
    <m/>
    <n v="-55"/>
    <x v="15"/>
    <x v="6"/>
    <x v="1"/>
  </r>
  <r>
    <x v="1"/>
    <x v="178"/>
    <s v="Fuel. Co"/>
    <n v="66"/>
    <m/>
    <n v="-66"/>
    <x v="6"/>
    <x v="3"/>
    <x v="1"/>
  </r>
  <r>
    <x v="1"/>
    <x v="179"/>
    <s v="Starbucks"/>
    <n v="5"/>
    <m/>
    <n v="-5"/>
    <x v="1"/>
    <x v="1"/>
    <x v="1"/>
  </r>
  <r>
    <x v="1"/>
    <x v="180"/>
    <s v="Starbucks"/>
    <n v="5"/>
    <m/>
    <n v="-5"/>
    <x v="1"/>
    <x v="1"/>
    <x v="1"/>
  </r>
  <r>
    <x v="1"/>
    <x v="181"/>
    <s v="Starbucks"/>
    <n v="5"/>
    <m/>
    <n v="-5"/>
    <x v="1"/>
    <x v="1"/>
    <x v="1"/>
  </r>
  <r>
    <x v="1"/>
    <x v="182"/>
    <s v="Starbucks"/>
    <n v="5"/>
    <m/>
    <n v="-5"/>
    <x v="1"/>
    <x v="1"/>
    <x v="1"/>
  </r>
  <r>
    <x v="1"/>
    <x v="183"/>
    <s v="Starbucks"/>
    <n v="5"/>
    <m/>
    <n v="-5"/>
    <x v="1"/>
    <x v="1"/>
    <x v="1"/>
  </r>
  <r>
    <x v="1"/>
    <x v="184"/>
    <s v="Green's"/>
    <n v="164.9"/>
    <m/>
    <n v="-164.9"/>
    <x v="4"/>
    <x v="2"/>
    <x v="1"/>
  </r>
  <r>
    <x v="1"/>
    <x v="185"/>
    <s v="Ted's Trainers"/>
    <n v="127.9"/>
    <m/>
    <n v="-127.9"/>
    <x v="8"/>
    <x v="4"/>
    <x v="1"/>
  </r>
  <r>
    <x v="1"/>
    <x v="186"/>
    <s v="BW Club"/>
    <n v="300"/>
    <m/>
    <n v="-300"/>
    <x v="7"/>
    <x v="4"/>
    <x v="1"/>
  </r>
  <r>
    <x v="1"/>
    <x v="187"/>
    <s v="Fashionistas"/>
    <n v="148.1"/>
    <m/>
    <n v="-148.1"/>
    <x v="8"/>
    <x v="4"/>
    <x v="1"/>
  </r>
  <r>
    <x v="1"/>
    <x v="188"/>
    <s v="Taxi Co."/>
    <n v="26.1"/>
    <m/>
    <n v="-26.1"/>
    <x v="10"/>
    <x v="3"/>
    <x v="1"/>
  </r>
  <r>
    <x v="1"/>
    <x v="189"/>
    <s v="Foodary"/>
    <n v="15"/>
    <m/>
    <n v="-15"/>
    <x v="9"/>
    <x v="1"/>
    <x v="1"/>
  </r>
  <r>
    <x v="1"/>
    <x v="190"/>
    <s v="Starbucks"/>
    <n v="5"/>
    <m/>
    <n v="-5"/>
    <x v="1"/>
    <x v="1"/>
    <x v="1"/>
  </r>
  <r>
    <x v="1"/>
    <x v="191"/>
    <s v="Starbucks"/>
    <n v="5"/>
    <m/>
    <n v="-5"/>
    <x v="1"/>
    <x v="1"/>
    <x v="1"/>
  </r>
  <r>
    <x v="1"/>
    <x v="192"/>
    <s v="Starbucks"/>
    <n v="5"/>
    <m/>
    <n v="-5"/>
    <x v="1"/>
    <x v="1"/>
    <x v="1"/>
  </r>
  <r>
    <x v="0"/>
    <x v="193"/>
    <s v="Freelance Pty Ltd"/>
    <m/>
    <n v="6000"/>
    <n v="6000"/>
    <x v="0"/>
    <x v="0"/>
    <x v="0"/>
  </r>
  <r>
    <x v="0"/>
    <x v="194"/>
    <s v="Estate Mgt."/>
    <n v="900"/>
    <m/>
    <n v="-900"/>
    <x v="2"/>
    <x v="2"/>
    <x v="1"/>
  </r>
  <r>
    <x v="0"/>
    <x v="195"/>
    <s v="Finance Co."/>
    <n v="150"/>
    <m/>
    <n v="-150"/>
    <x v="3"/>
    <x v="3"/>
    <x v="1"/>
  </r>
  <r>
    <x v="1"/>
    <x v="196"/>
    <s v="Starbucks"/>
    <n v="5"/>
    <m/>
    <n v="-5"/>
    <x v="1"/>
    <x v="1"/>
    <x v="1"/>
  </r>
  <r>
    <x v="1"/>
    <x v="197"/>
    <s v="Starbucks"/>
    <n v="5"/>
    <m/>
    <n v="-5"/>
    <x v="1"/>
    <x v="1"/>
    <x v="1"/>
  </r>
  <r>
    <x v="1"/>
    <x v="198"/>
    <s v="Starbucks"/>
    <n v="5"/>
    <m/>
    <n v="-5"/>
    <x v="1"/>
    <x v="1"/>
    <x v="1"/>
  </r>
  <r>
    <x v="1"/>
    <x v="199"/>
    <s v="Starbucks"/>
    <n v="5"/>
    <m/>
    <n v="-5"/>
    <x v="1"/>
    <x v="1"/>
    <x v="1"/>
  </r>
  <r>
    <x v="1"/>
    <x v="200"/>
    <s v="Green's"/>
    <n v="170"/>
    <m/>
    <n v="-170"/>
    <x v="4"/>
    <x v="2"/>
    <x v="1"/>
  </r>
  <r>
    <x v="0"/>
    <x v="201"/>
    <s v="Elec. Co."/>
    <n v="54.1"/>
    <m/>
    <n v="-54.1"/>
    <x v="5"/>
    <x v="2"/>
    <x v="1"/>
  </r>
  <r>
    <x v="1"/>
    <x v="202"/>
    <s v="Starbucks"/>
    <n v="5"/>
    <m/>
    <n v="-5"/>
    <x v="1"/>
    <x v="1"/>
    <x v="1"/>
  </r>
  <r>
    <x v="1"/>
    <x v="203"/>
    <s v="Starbucks"/>
    <n v="5"/>
    <m/>
    <n v="-5"/>
    <x v="1"/>
    <x v="1"/>
    <x v="1"/>
  </r>
  <r>
    <x v="1"/>
    <x v="204"/>
    <s v="Fuel. Co"/>
    <n v="81"/>
    <m/>
    <n v="-81"/>
    <x v="6"/>
    <x v="3"/>
    <x v="1"/>
  </r>
  <r>
    <x v="1"/>
    <x v="205"/>
    <s v="Starbucks"/>
    <n v="5"/>
    <m/>
    <n v="-5"/>
    <x v="1"/>
    <x v="1"/>
    <x v="1"/>
  </r>
  <r>
    <x v="1"/>
    <x v="206"/>
    <s v="Starbucks"/>
    <n v="5"/>
    <m/>
    <n v="-5"/>
    <x v="1"/>
    <x v="1"/>
    <x v="1"/>
  </r>
  <r>
    <x v="1"/>
    <x v="207"/>
    <s v="Green's"/>
    <n v="139.1"/>
    <m/>
    <n v="-139.1"/>
    <x v="4"/>
    <x v="2"/>
    <x v="1"/>
  </r>
  <r>
    <x v="1"/>
    <x v="208"/>
    <s v="Starbucks"/>
    <n v="5"/>
    <m/>
    <n v="-5"/>
    <x v="1"/>
    <x v="1"/>
    <x v="1"/>
  </r>
  <r>
    <x v="1"/>
    <x v="209"/>
    <s v="Starbucks"/>
    <n v="5"/>
    <m/>
    <n v="-5"/>
    <x v="1"/>
    <x v="1"/>
    <x v="1"/>
  </r>
  <r>
    <x v="1"/>
    <x v="210"/>
    <s v="Event Cinemas"/>
    <n v="43.9"/>
    <m/>
    <n v="-43.9"/>
    <x v="7"/>
    <x v="4"/>
    <x v="1"/>
  </r>
  <r>
    <x v="1"/>
    <x v="211"/>
    <s v="Fashionistas"/>
    <n v="101.80000000000001"/>
    <m/>
    <n v="-101.80000000000001"/>
    <x v="8"/>
    <x v="4"/>
    <x v="1"/>
  </r>
  <r>
    <x v="1"/>
    <x v="212"/>
    <s v="Joe's Grill"/>
    <n v="55.9"/>
    <m/>
    <n v="-55.9"/>
    <x v="9"/>
    <x v="1"/>
    <x v="1"/>
  </r>
  <r>
    <x v="1"/>
    <x v="213"/>
    <s v="Taxi Co."/>
    <n v="32"/>
    <m/>
    <n v="-32"/>
    <x v="10"/>
    <x v="3"/>
    <x v="1"/>
  </r>
  <r>
    <x v="0"/>
    <x v="214"/>
    <s v="Muscle Beach"/>
    <n v="30"/>
    <m/>
    <n v="-30"/>
    <x v="11"/>
    <x v="4"/>
    <x v="1"/>
  </r>
  <r>
    <x v="1"/>
    <x v="215"/>
    <s v="Starbucks"/>
    <n v="5"/>
    <m/>
    <n v="-5"/>
    <x v="1"/>
    <x v="1"/>
    <x v="1"/>
  </r>
  <r>
    <x v="1"/>
    <x v="216"/>
    <s v="Starbucks"/>
    <n v="5"/>
    <m/>
    <n v="-5"/>
    <x v="1"/>
    <x v="1"/>
    <x v="1"/>
  </r>
  <r>
    <x v="0"/>
    <x v="217"/>
    <s v="Village Medical"/>
    <n v="75"/>
    <m/>
    <n v="-75"/>
    <x v="16"/>
    <x v="5"/>
    <x v="1"/>
  </r>
  <r>
    <x v="0"/>
    <x v="218"/>
    <s v="Phone Co."/>
    <n v="40"/>
    <m/>
    <n v="-40"/>
    <x v="13"/>
    <x v="2"/>
    <x v="1"/>
  </r>
  <r>
    <x v="1"/>
    <x v="219"/>
    <s v="Sam's Gifts"/>
    <n v="49"/>
    <m/>
    <n v="-49"/>
    <x v="14"/>
    <x v="4"/>
    <x v="1"/>
  </r>
  <r>
    <x v="1"/>
    <x v="220"/>
    <s v="Streaming Co."/>
    <n v="35"/>
    <m/>
    <n v="-35"/>
    <x v="7"/>
    <x v="4"/>
    <x v="1"/>
  </r>
  <r>
    <x v="1"/>
    <x v="221"/>
    <s v="Starbucks"/>
    <n v="5"/>
    <m/>
    <n v="-5"/>
    <x v="1"/>
    <x v="1"/>
    <x v="1"/>
  </r>
  <r>
    <x v="1"/>
    <x v="222"/>
    <s v="Starbucks"/>
    <n v="5"/>
    <m/>
    <n v="-5"/>
    <x v="1"/>
    <x v="1"/>
    <x v="1"/>
  </r>
  <r>
    <x v="1"/>
    <x v="223"/>
    <s v="Starbucks"/>
    <n v="5"/>
    <m/>
    <n v="-5"/>
    <x v="1"/>
    <x v="1"/>
    <x v="1"/>
  </r>
  <r>
    <x v="1"/>
    <x v="224"/>
    <s v="Green's"/>
    <n v="174"/>
    <m/>
    <n v="-174"/>
    <x v="4"/>
    <x v="2"/>
    <x v="1"/>
  </r>
  <r>
    <x v="1"/>
    <x v="225"/>
    <s v="Pizza Pomodoro"/>
    <n v="41.1"/>
    <m/>
    <n v="-41.1"/>
    <x v="9"/>
    <x v="1"/>
    <x v="1"/>
  </r>
  <r>
    <x v="1"/>
    <x v="226"/>
    <s v="Golden Arches"/>
    <n v="16.2"/>
    <m/>
    <n v="-16.2"/>
    <x v="9"/>
    <x v="1"/>
    <x v="1"/>
  </r>
  <r>
    <x v="0"/>
    <x v="227"/>
    <s v="Worldvision"/>
    <n v="55"/>
    <m/>
    <n v="-55"/>
    <x v="15"/>
    <x v="6"/>
    <x v="1"/>
  </r>
  <r>
    <x v="1"/>
    <x v="228"/>
    <s v="Fuel. Co"/>
    <n v="67"/>
    <m/>
    <n v="-67"/>
    <x v="6"/>
    <x v="3"/>
    <x v="1"/>
  </r>
  <r>
    <x v="1"/>
    <x v="229"/>
    <s v="Starbucks"/>
    <n v="5"/>
    <m/>
    <n v="-5"/>
    <x v="1"/>
    <x v="1"/>
    <x v="1"/>
  </r>
  <r>
    <x v="1"/>
    <x v="230"/>
    <s v="Starbucks"/>
    <n v="5"/>
    <m/>
    <n v="-5"/>
    <x v="1"/>
    <x v="1"/>
    <x v="1"/>
  </r>
  <r>
    <x v="1"/>
    <x v="231"/>
    <s v="Starbucks"/>
    <n v="5"/>
    <m/>
    <n v="-5"/>
    <x v="1"/>
    <x v="1"/>
    <x v="1"/>
  </r>
  <r>
    <x v="1"/>
    <x v="232"/>
    <s v="Starbucks"/>
    <n v="5"/>
    <m/>
    <n v="-5"/>
    <x v="1"/>
    <x v="1"/>
    <x v="1"/>
  </r>
  <r>
    <x v="1"/>
    <x v="233"/>
    <s v="Starbucks"/>
    <n v="5"/>
    <m/>
    <n v="-5"/>
    <x v="1"/>
    <x v="1"/>
    <x v="1"/>
  </r>
  <r>
    <x v="1"/>
    <x v="234"/>
    <s v="Green's"/>
    <n v="165.8"/>
    <m/>
    <n v="-165.8"/>
    <x v="4"/>
    <x v="2"/>
    <x v="1"/>
  </r>
  <r>
    <x v="1"/>
    <x v="235"/>
    <s v="Ted's Trainers"/>
    <n v="128.80000000000001"/>
    <m/>
    <n v="-128.80000000000001"/>
    <x v="8"/>
    <x v="4"/>
    <x v="1"/>
  </r>
  <r>
    <x v="1"/>
    <x v="236"/>
    <s v="Home Decorator"/>
    <n v="235"/>
    <m/>
    <n v="-235"/>
    <x v="17"/>
    <x v="4"/>
    <x v="1"/>
  </r>
  <r>
    <x v="1"/>
    <x v="237"/>
    <s v="Fashionistas"/>
    <n v="149.19999999999999"/>
    <m/>
    <n v="-149.19999999999999"/>
    <x v="8"/>
    <x v="4"/>
    <x v="1"/>
  </r>
  <r>
    <x v="1"/>
    <x v="238"/>
    <s v="Taxi Co."/>
    <n v="27.200000000000003"/>
    <m/>
    <n v="-27.200000000000003"/>
    <x v="10"/>
    <x v="3"/>
    <x v="1"/>
  </r>
  <r>
    <x v="1"/>
    <x v="239"/>
    <s v="Foodary"/>
    <n v="15"/>
    <m/>
    <n v="-15"/>
    <x v="9"/>
    <x v="1"/>
    <x v="1"/>
  </r>
  <r>
    <x v="1"/>
    <x v="240"/>
    <s v="Starbucks"/>
    <n v="5"/>
    <m/>
    <n v="-5"/>
    <x v="1"/>
    <x v="1"/>
    <x v="1"/>
  </r>
  <r>
    <x v="1"/>
    <x v="241"/>
    <s v="Starbucks"/>
    <n v="5"/>
    <m/>
    <n v="-5"/>
    <x v="1"/>
    <x v="1"/>
    <x v="1"/>
  </r>
  <r>
    <x v="0"/>
    <x v="242"/>
    <s v="Freelance Pty Ltd"/>
    <m/>
    <n v="7000"/>
    <n v="7000"/>
    <x v="0"/>
    <x v="0"/>
    <x v="0"/>
  </r>
  <r>
    <x v="1"/>
    <x v="243"/>
    <s v="Starbucks"/>
    <n v="5"/>
    <m/>
    <n v="-5"/>
    <x v="1"/>
    <x v="1"/>
    <x v="1"/>
  </r>
  <r>
    <x v="0"/>
    <x v="244"/>
    <s v="Estate Mgt."/>
    <n v="900"/>
    <m/>
    <n v="-900"/>
    <x v="2"/>
    <x v="2"/>
    <x v="1"/>
  </r>
  <r>
    <x v="0"/>
    <x v="245"/>
    <s v="Finance Co."/>
    <n v="150"/>
    <m/>
    <n v="-150"/>
    <x v="3"/>
    <x v="3"/>
    <x v="1"/>
  </r>
  <r>
    <x v="1"/>
    <x v="246"/>
    <s v="Starbucks"/>
    <n v="5"/>
    <m/>
    <n v="-5"/>
    <x v="1"/>
    <x v="1"/>
    <x v="1"/>
  </r>
  <r>
    <x v="1"/>
    <x v="247"/>
    <s v="Starbucks"/>
    <n v="5"/>
    <m/>
    <n v="-5"/>
    <x v="1"/>
    <x v="1"/>
    <x v="1"/>
  </r>
  <r>
    <x v="1"/>
    <x v="248"/>
    <s v="Starbucks"/>
    <n v="5"/>
    <m/>
    <n v="-5"/>
    <x v="1"/>
    <x v="1"/>
    <x v="1"/>
  </r>
  <r>
    <x v="1"/>
    <x v="249"/>
    <s v="Starbucks"/>
    <n v="5"/>
    <m/>
    <n v="-5"/>
    <x v="1"/>
    <x v="1"/>
    <x v="1"/>
  </r>
  <r>
    <x v="1"/>
    <x v="250"/>
    <s v="Green's"/>
    <n v="119"/>
    <m/>
    <n v="-119"/>
    <x v="4"/>
    <x v="2"/>
    <x v="1"/>
  </r>
  <r>
    <x v="0"/>
    <x v="251"/>
    <s v="Elec. Co."/>
    <n v="55"/>
    <m/>
    <n v="-55"/>
    <x v="5"/>
    <x v="2"/>
    <x v="1"/>
  </r>
  <r>
    <x v="1"/>
    <x v="252"/>
    <s v="Starbucks"/>
    <n v="5"/>
    <m/>
    <n v="-5"/>
    <x v="1"/>
    <x v="1"/>
    <x v="1"/>
  </r>
  <r>
    <x v="1"/>
    <x v="253"/>
    <s v="Starbucks"/>
    <n v="5"/>
    <m/>
    <n v="-5"/>
    <x v="1"/>
    <x v="1"/>
    <x v="1"/>
  </r>
  <r>
    <x v="1"/>
    <x v="254"/>
    <s v="Fuel. Co"/>
    <n v="82.1"/>
    <m/>
    <n v="-82.1"/>
    <x v="6"/>
    <x v="3"/>
    <x v="1"/>
  </r>
  <r>
    <x v="1"/>
    <x v="255"/>
    <s v="Starbucks"/>
    <n v="5"/>
    <m/>
    <n v="-5"/>
    <x v="1"/>
    <x v="1"/>
    <x v="1"/>
  </r>
  <r>
    <x v="1"/>
    <x v="256"/>
    <s v="Starbucks"/>
    <n v="5"/>
    <m/>
    <n v="-5"/>
    <x v="1"/>
    <x v="1"/>
    <x v="1"/>
  </r>
  <r>
    <x v="1"/>
    <x v="257"/>
    <s v="Green's"/>
    <n v="140.19999999999999"/>
    <m/>
    <n v="-140.19999999999999"/>
    <x v="4"/>
    <x v="2"/>
    <x v="1"/>
  </r>
  <r>
    <x v="1"/>
    <x v="258"/>
    <s v="Starbucks"/>
    <n v="5"/>
    <m/>
    <n v="-5"/>
    <x v="1"/>
    <x v="1"/>
    <x v="1"/>
  </r>
  <r>
    <x v="1"/>
    <x v="259"/>
    <s v="Starbucks"/>
    <n v="5"/>
    <m/>
    <n v="-5"/>
    <x v="1"/>
    <x v="1"/>
    <x v="1"/>
  </r>
  <r>
    <x v="1"/>
    <x v="260"/>
    <s v="Event Cinemas"/>
    <n v="44.9"/>
    <m/>
    <n v="-44.9"/>
    <x v="7"/>
    <x v="4"/>
    <x v="1"/>
  </r>
  <r>
    <x v="1"/>
    <x v="261"/>
    <s v="Fashionistas"/>
    <n v="102.9"/>
    <m/>
    <n v="-102.9"/>
    <x v="8"/>
    <x v="4"/>
    <x v="1"/>
  </r>
  <r>
    <x v="1"/>
    <x v="262"/>
    <s v="Joe's Grill"/>
    <n v="56.9"/>
    <m/>
    <n v="-56.9"/>
    <x v="9"/>
    <x v="1"/>
    <x v="1"/>
  </r>
  <r>
    <x v="1"/>
    <x v="263"/>
    <s v="Taxi Co."/>
    <n v="33.1"/>
    <m/>
    <n v="-33.1"/>
    <x v="10"/>
    <x v="3"/>
    <x v="1"/>
  </r>
  <r>
    <x v="0"/>
    <x v="264"/>
    <s v="Muscle Beach"/>
    <n v="30"/>
    <m/>
    <n v="-30"/>
    <x v="11"/>
    <x v="4"/>
    <x v="1"/>
  </r>
  <r>
    <x v="1"/>
    <x v="265"/>
    <s v="Starbucks"/>
    <n v="5"/>
    <m/>
    <n v="-5"/>
    <x v="1"/>
    <x v="1"/>
    <x v="1"/>
  </r>
  <r>
    <x v="1"/>
    <x v="266"/>
    <s v="Starbucks"/>
    <n v="5"/>
    <m/>
    <n v="-5"/>
    <x v="1"/>
    <x v="1"/>
    <x v="1"/>
  </r>
  <r>
    <x v="0"/>
    <x v="267"/>
    <s v="Phone Co."/>
    <n v="40"/>
    <m/>
    <n v="-40"/>
    <x v="13"/>
    <x v="2"/>
    <x v="1"/>
  </r>
  <r>
    <x v="1"/>
    <x v="268"/>
    <s v="Sam's Gifts"/>
    <n v="50.1"/>
    <m/>
    <n v="-50.1"/>
    <x v="14"/>
    <x v="4"/>
    <x v="1"/>
  </r>
  <r>
    <x v="1"/>
    <x v="269"/>
    <s v="Streaming Co."/>
    <n v="35"/>
    <m/>
    <n v="-35"/>
    <x v="7"/>
    <x v="4"/>
    <x v="1"/>
  </r>
  <r>
    <x v="1"/>
    <x v="270"/>
    <s v="Starbucks"/>
    <n v="5"/>
    <m/>
    <n v="-5"/>
    <x v="1"/>
    <x v="1"/>
    <x v="1"/>
  </r>
  <r>
    <x v="1"/>
    <x v="271"/>
    <s v="Starbucks"/>
    <n v="5"/>
    <m/>
    <n v="-5"/>
    <x v="1"/>
    <x v="1"/>
    <x v="1"/>
  </r>
  <r>
    <x v="1"/>
    <x v="272"/>
    <s v="Starbucks"/>
    <n v="5"/>
    <m/>
    <n v="-5"/>
    <x v="1"/>
    <x v="1"/>
    <x v="1"/>
  </r>
  <r>
    <x v="1"/>
    <x v="273"/>
    <s v="Green's"/>
    <n v="234"/>
    <m/>
    <n v="-234"/>
    <x v="4"/>
    <x v="2"/>
    <x v="1"/>
  </r>
  <r>
    <x v="1"/>
    <x v="274"/>
    <s v="Pizza Pomodoro"/>
    <n v="42.1"/>
    <m/>
    <n v="-42.1"/>
    <x v="9"/>
    <x v="1"/>
    <x v="1"/>
  </r>
  <r>
    <x v="1"/>
    <x v="275"/>
    <s v="Golden Arches"/>
    <n v="17.099999999999998"/>
    <m/>
    <n v="-17.099999999999998"/>
    <x v="9"/>
    <x v="1"/>
    <x v="1"/>
  </r>
  <r>
    <x v="0"/>
    <x v="276"/>
    <s v="Worldvision"/>
    <n v="55"/>
    <m/>
    <n v="-55"/>
    <x v="15"/>
    <x v="6"/>
    <x v="1"/>
  </r>
  <r>
    <x v="1"/>
    <x v="277"/>
    <s v="Fuel. Co"/>
    <n v="67.900000000000006"/>
    <m/>
    <n v="-67.900000000000006"/>
    <x v="6"/>
    <x v="3"/>
    <x v="1"/>
  </r>
  <r>
    <x v="1"/>
    <x v="278"/>
    <s v="Starbucks"/>
    <n v="5"/>
    <m/>
    <n v="-5"/>
    <x v="1"/>
    <x v="1"/>
    <x v="1"/>
  </r>
  <r>
    <x v="1"/>
    <x v="279"/>
    <s v="Starbucks"/>
    <n v="5"/>
    <m/>
    <n v="-5"/>
    <x v="1"/>
    <x v="1"/>
    <x v="1"/>
  </r>
  <r>
    <x v="1"/>
    <x v="280"/>
    <s v="Starbucks"/>
    <n v="5"/>
    <m/>
    <n v="-5"/>
    <x v="1"/>
    <x v="1"/>
    <x v="1"/>
  </r>
  <r>
    <x v="1"/>
    <x v="281"/>
    <s v="Starbucks"/>
    <n v="5"/>
    <m/>
    <n v="-5"/>
    <x v="1"/>
    <x v="1"/>
    <x v="1"/>
  </r>
  <r>
    <x v="1"/>
    <x v="282"/>
    <s v="Starbucks"/>
    <n v="5"/>
    <m/>
    <n v="-5"/>
    <x v="1"/>
    <x v="1"/>
    <x v="1"/>
  </r>
  <r>
    <x v="1"/>
    <x v="283"/>
    <s v="Green's"/>
    <n v="166.9"/>
    <m/>
    <n v="-166.9"/>
    <x v="4"/>
    <x v="2"/>
    <x v="1"/>
  </r>
  <r>
    <x v="1"/>
    <x v="284"/>
    <s v="Ted's Trainers"/>
    <n v="129.9"/>
    <m/>
    <n v="-129.9"/>
    <x v="8"/>
    <x v="4"/>
    <x v="1"/>
  </r>
  <r>
    <x v="1"/>
    <x v="285"/>
    <s v="Ticketek"/>
    <n v="180.29999999999998"/>
    <m/>
    <n v="-180.29999999999998"/>
    <x v="7"/>
    <x v="4"/>
    <x v="1"/>
  </r>
  <r>
    <x v="1"/>
    <x v="286"/>
    <s v="Fashionistas"/>
    <n v="150.1"/>
    <m/>
    <n v="-150.1"/>
    <x v="8"/>
    <x v="4"/>
    <x v="1"/>
  </r>
  <r>
    <x v="1"/>
    <x v="287"/>
    <s v="Taxi Co."/>
    <n v="28.200000000000003"/>
    <m/>
    <n v="-28.200000000000003"/>
    <x v="10"/>
    <x v="3"/>
    <x v="1"/>
  </r>
  <r>
    <x v="1"/>
    <x v="288"/>
    <s v="Foodary"/>
    <n v="15"/>
    <m/>
    <n v="-15"/>
    <x v="9"/>
    <x v="1"/>
    <x v="1"/>
  </r>
  <r>
    <x v="1"/>
    <x v="289"/>
    <s v="Starbucks"/>
    <n v="5"/>
    <m/>
    <n v="-5"/>
    <x v="1"/>
    <x v="1"/>
    <x v="1"/>
  </r>
  <r>
    <x v="1"/>
    <x v="290"/>
    <s v="Starbucks"/>
    <n v="5"/>
    <m/>
    <n v="-5"/>
    <x v="1"/>
    <x v="1"/>
    <x v="1"/>
  </r>
  <r>
    <x v="0"/>
    <x v="291"/>
    <s v="Freelance Pty Ltd"/>
    <m/>
    <n v="4000"/>
    <n v="4000"/>
    <x v="0"/>
    <x v="0"/>
    <x v="0"/>
  </r>
  <r>
    <x v="1"/>
    <x v="292"/>
    <s v="Starbucks"/>
    <n v="5"/>
    <m/>
    <n v="-5"/>
    <x v="1"/>
    <x v="1"/>
    <x v="1"/>
  </r>
  <r>
    <x v="0"/>
    <x v="293"/>
    <s v="Estate Mgt."/>
    <n v="900"/>
    <m/>
    <n v="-900"/>
    <x v="2"/>
    <x v="2"/>
    <x v="1"/>
  </r>
  <r>
    <x v="0"/>
    <x v="294"/>
    <s v="Finance Co."/>
    <n v="150"/>
    <m/>
    <n v="-150"/>
    <x v="3"/>
    <x v="3"/>
    <x v="1"/>
  </r>
  <r>
    <x v="1"/>
    <x v="295"/>
    <s v="Fodary"/>
    <n v="15"/>
    <m/>
    <n v="-15"/>
    <x v="9"/>
    <x v="1"/>
    <x v="1"/>
  </r>
  <r>
    <x v="1"/>
    <x v="296"/>
    <s v="Starbucks"/>
    <n v="5"/>
    <m/>
    <n v="-5"/>
    <x v="1"/>
    <x v="1"/>
    <x v="1"/>
  </r>
  <r>
    <x v="1"/>
    <x v="297"/>
    <s v="Starbucks"/>
    <n v="5"/>
    <m/>
    <n v="-5"/>
    <x v="1"/>
    <x v="1"/>
    <x v="1"/>
  </r>
  <r>
    <x v="1"/>
    <x v="298"/>
    <s v="Starbucks"/>
    <n v="5"/>
    <m/>
    <n v="-5"/>
    <x v="1"/>
    <x v="1"/>
    <x v="1"/>
  </r>
  <r>
    <x v="1"/>
    <x v="299"/>
    <s v="Green's"/>
    <n v="180"/>
    <m/>
    <n v="-180"/>
    <x v="4"/>
    <x v="2"/>
    <x v="1"/>
  </r>
  <r>
    <x v="0"/>
    <x v="300"/>
    <s v="Elec. Co."/>
    <n v="56.1"/>
    <m/>
    <n v="-56.1"/>
    <x v="5"/>
    <x v="2"/>
    <x v="1"/>
  </r>
  <r>
    <x v="1"/>
    <x v="301"/>
    <s v="Starbucks"/>
    <n v="5"/>
    <m/>
    <n v="-5"/>
    <x v="1"/>
    <x v="1"/>
    <x v="1"/>
  </r>
  <r>
    <x v="1"/>
    <x v="302"/>
    <s v="Starbucks"/>
    <n v="5"/>
    <m/>
    <n v="-5"/>
    <x v="1"/>
    <x v="1"/>
    <x v="1"/>
  </r>
  <r>
    <x v="1"/>
    <x v="303"/>
    <s v="Fuel. Co"/>
    <n v="83.1"/>
    <m/>
    <n v="-83.1"/>
    <x v="6"/>
    <x v="3"/>
    <x v="1"/>
  </r>
  <r>
    <x v="1"/>
    <x v="304"/>
    <s v="Starbucks"/>
    <n v="5"/>
    <m/>
    <n v="-5"/>
    <x v="1"/>
    <x v="1"/>
    <x v="1"/>
  </r>
  <r>
    <x v="1"/>
    <x v="305"/>
    <s v="Starbucks"/>
    <n v="5"/>
    <m/>
    <n v="-5"/>
    <x v="1"/>
    <x v="1"/>
    <x v="1"/>
  </r>
  <r>
    <x v="1"/>
    <x v="306"/>
    <s v="Green's"/>
    <n v="141.1"/>
    <m/>
    <n v="-141.1"/>
    <x v="4"/>
    <x v="2"/>
    <x v="1"/>
  </r>
  <r>
    <x v="1"/>
    <x v="307"/>
    <s v="Starbucks"/>
    <n v="5"/>
    <m/>
    <n v="-5"/>
    <x v="1"/>
    <x v="1"/>
    <x v="1"/>
  </r>
  <r>
    <x v="1"/>
    <x v="308"/>
    <s v="Starbucks"/>
    <n v="5"/>
    <m/>
    <n v="-5"/>
    <x v="1"/>
    <x v="1"/>
    <x v="1"/>
  </r>
  <r>
    <x v="1"/>
    <x v="309"/>
    <s v="Event Cinemas"/>
    <n v="45.8"/>
    <m/>
    <n v="-45.8"/>
    <x v="7"/>
    <x v="4"/>
    <x v="1"/>
  </r>
  <r>
    <x v="1"/>
    <x v="310"/>
    <s v="Fashionistas"/>
    <n v="103.80000000000001"/>
    <m/>
    <n v="-103.80000000000001"/>
    <x v="8"/>
    <x v="4"/>
    <x v="1"/>
  </r>
  <r>
    <x v="1"/>
    <x v="311"/>
    <s v="Joe's Grill"/>
    <n v="58"/>
    <m/>
    <n v="-58"/>
    <x v="9"/>
    <x v="1"/>
    <x v="1"/>
  </r>
  <r>
    <x v="1"/>
    <x v="312"/>
    <s v="Taxi Co."/>
    <n v="34.200000000000003"/>
    <m/>
    <n v="-34.200000000000003"/>
    <x v="10"/>
    <x v="3"/>
    <x v="1"/>
  </r>
  <r>
    <x v="0"/>
    <x v="313"/>
    <s v="Muscle Beach"/>
    <n v="30"/>
    <m/>
    <n v="-30"/>
    <x v="11"/>
    <x v="4"/>
    <x v="1"/>
  </r>
  <r>
    <x v="1"/>
    <x v="314"/>
    <s v="Starbucks"/>
    <n v="5"/>
    <m/>
    <n v="-5"/>
    <x v="1"/>
    <x v="1"/>
    <x v="1"/>
  </r>
  <r>
    <x v="1"/>
    <x v="315"/>
    <s v="Starbucks"/>
    <n v="5"/>
    <m/>
    <n v="-5"/>
    <x v="1"/>
    <x v="1"/>
    <x v="1"/>
  </r>
  <r>
    <x v="0"/>
    <x v="316"/>
    <s v="Phone Co."/>
    <n v="40"/>
    <m/>
    <n v="-40"/>
    <x v="13"/>
    <x v="2"/>
    <x v="1"/>
  </r>
  <r>
    <x v="1"/>
    <x v="317"/>
    <s v="Sam's Gifts"/>
    <n v="51.1"/>
    <m/>
    <n v="-51.1"/>
    <x v="14"/>
    <x v="4"/>
    <x v="1"/>
  </r>
  <r>
    <x v="1"/>
    <x v="318"/>
    <s v="Streaming Co."/>
    <n v="35"/>
    <m/>
    <n v="-35"/>
    <x v="7"/>
    <x v="4"/>
    <x v="1"/>
  </r>
  <r>
    <x v="1"/>
    <x v="319"/>
    <s v="Starbucks"/>
    <n v="5"/>
    <m/>
    <n v="-5"/>
    <x v="1"/>
    <x v="1"/>
    <x v="1"/>
  </r>
  <r>
    <x v="1"/>
    <x v="320"/>
    <s v="Starbucks"/>
    <n v="5"/>
    <m/>
    <n v="-5"/>
    <x v="1"/>
    <x v="1"/>
    <x v="1"/>
  </r>
  <r>
    <x v="1"/>
    <x v="321"/>
    <s v="Starbucks"/>
    <n v="5"/>
    <m/>
    <n v="-5"/>
    <x v="1"/>
    <x v="1"/>
    <x v="1"/>
  </r>
  <r>
    <x v="1"/>
    <x v="322"/>
    <s v="Green's"/>
    <n v="176"/>
    <m/>
    <n v="-176"/>
    <x v="4"/>
    <x v="2"/>
    <x v="1"/>
  </r>
  <r>
    <x v="1"/>
    <x v="323"/>
    <s v="Pizza Pomodoro"/>
    <n v="43.1"/>
    <m/>
    <n v="-43.1"/>
    <x v="9"/>
    <x v="1"/>
    <x v="1"/>
  </r>
  <r>
    <x v="1"/>
    <x v="324"/>
    <s v="Golden Arches"/>
    <n v="18.2"/>
    <m/>
    <n v="-18.2"/>
    <x v="9"/>
    <x v="1"/>
    <x v="1"/>
  </r>
  <r>
    <x v="0"/>
    <x v="325"/>
    <s v="Worldvision"/>
    <n v="55"/>
    <m/>
    <n v="-55"/>
    <x v="15"/>
    <x v="6"/>
    <x v="1"/>
  </r>
  <r>
    <x v="1"/>
    <x v="326"/>
    <s v="Fuel. Co"/>
    <n v="68.800000000000011"/>
    <m/>
    <n v="-68.800000000000011"/>
    <x v="6"/>
    <x v="3"/>
    <x v="1"/>
  </r>
  <r>
    <x v="1"/>
    <x v="327"/>
    <s v="Starbucks"/>
    <n v="5"/>
    <m/>
    <n v="-5"/>
    <x v="1"/>
    <x v="1"/>
    <x v="1"/>
  </r>
  <r>
    <x v="1"/>
    <x v="328"/>
    <s v="Starbucks"/>
    <n v="5"/>
    <m/>
    <n v="-5"/>
    <x v="1"/>
    <x v="1"/>
    <x v="1"/>
  </r>
  <r>
    <x v="1"/>
    <x v="329"/>
    <s v="Starbucks"/>
    <n v="5"/>
    <m/>
    <n v="-5"/>
    <x v="1"/>
    <x v="1"/>
    <x v="1"/>
  </r>
  <r>
    <x v="1"/>
    <x v="330"/>
    <s v="Starbucks"/>
    <n v="5"/>
    <m/>
    <n v="-5"/>
    <x v="1"/>
    <x v="1"/>
    <x v="1"/>
  </r>
  <r>
    <x v="1"/>
    <x v="331"/>
    <s v="Starbucks"/>
    <n v="5"/>
    <m/>
    <n v="-5"/>
    <x v="1"/>
    <x v="1"/>
    <x v="1"/>
  </r>
  <r>
    <x v="1"/>
    <x v="332"/>
    <s v="Green's"/>
    <n v="193"/>
    <m/>
    <n v="-193"/>
    <x v="4"/>
    <x v="2"/>
    <x v="1"/>
  </r>
  <r>
    <x v="1"/>
    <x v="333"/>
    <s v="Ted's Trainers"/>
    <n v="130.80000000000001"/>
    <m/>
    <n v="-130.80000000000001"/>
    <x v="8"/>
    <x v="4"/>
    <x v="1"/>
  </r>
  <r>
    <x v="1"/>
    <x v="334"/>
    <s v="Home Decorator"/>
    <n v="181.39999999999998"/>
    <m/>
    <n v="-181.39999999999998"/>
    <x v="17"/>
    <x v="4"/>
    <x v="1"/>
  </r>
  <r>
    <x v="1"/>
    <x v="335"/>
    <s v="Fashionistas"/>
    <n v="151.19999999999999"/>
    <m/>
    <n v="-151.19999999999999"/>
    <x v="8"/>
    <x v="4"/>
    <x v="1"/>
  </r>
  <r>
    <x v="1"/>
    <x v="336"/>
    <s v="Taxi Co."/>
    <n v="29.300000000000004"/>
    <m/>
    <n v="-29.300000000000004"/>
    <x v="10"/>
    <x v="3"/>
    <x v="1"/>
  </r>
  <r>
    <x v="1"/>
    <x v="337"/>
    <s v="Foodary"/>
    <n v="15"/>
    <m/>
    <n v="-15"/>
    <x v="9"/>
    <x v="1"/>
    <x v="1"/>
  </r>
  <r>
    <x v="1"/>
    <x v="338"/>
    <s v="Starbucks"/>
    <n v="5"/>
    <m/>
    <n v="-5"/>
    <x v="1"/>
    <x v="1"/>
    <x v="1"/>
  </r>
  <r>
    <x v="1"/>
    <x v="339"/>
    <s v="Starbucks"/>
    <n v="5"/>
    <m/>
    <n v="-5"/>
    <x v="1"/>
    <x v="1"/>
    <x v="1"/>
  </r>
  <r>
    <x v="0"/>
    <x v="340"/>
    <s v="Freelance Pty Ltd"/>
    <m/>
    <n v="6000"/>
    <n v="6000"/>
    <x v="0"/>
    <x v="0"/>
    <x v="0"/>
  </r>
  <r>
    <x v="1"/>
    <x v="341"/>
    <s v="Starbucks"/>
    <n v="5"/>
    <m/>
    <n v="-5"/>
    <x v="1"/>
    <x v="1"/>
    <x v="1"/>
  </r>
  <r>
    <x v="0"/>
    <x v="342"/>
    <s v="Estate Mgt."/>
    <n v="900"/>
    <m/>
    <n v="-900"/>
    <x v="2"/>
    <x v="2"/>
    <x v="1"/>
  </r>
  <r>
    <x v="0"/>
    <x v="343"/>
    <s v="Finance Co."/>
    <n v="150"/>
    <m/>
    <n v="-150"/>
    <x v="3"/>
    <x v="3"/>
    <x v="1"/>
  </r>
  <r>
    <x v="1"/>
    <x v="344"/>
    <s v="Starbucks"/>
    <n v="5"/>
    <m/>
    <n v="-5"/>
    <x v="1"/>
    <x v="1"/>
    <x v="1"/>
  </r>
  <r>
    <x v="1"/>
    <x v="345"/>
    <s v="Starbucks"/>
    <n v="5"/>
    <m/>
    <n v="-5"/>
    <x v="1"/>
    <x v="1"/>
    <x v="1"/>
  </r>
  <r>
    <x v="1"/>
    <x v="346"/>
    <s v="Starbucks"/>
    <n v="5"/>
    <m/>
    <n v="-5"/>
    <x v="1"/>
    <x v="1"/>
    <x v="1"/>
  </r>
  <r>
    <x v="1"/>
    <x v="347"/>
    <s v="Starbucks"/>
    <n v="5"/>
    <m/>
    <n v="-5"/>
    <x v="1"/>
    <x v="1"/>
    <x v="1"/>
  </r>
  <r>
    <x v="1"/>
    <x v="348"/>
    <s v="Green's"/>
    <n v="137"/>
    <m/>
    <n v="-137"/>
    <x v="4"/>
    <x v="2"/>
    <x v="1"/>
  </r>
  <r>
    <x v="0"/>
    <x v="349"/>
    <s v="Elec. Co."/>
    <n v="57"/>
    <m/>
    <n v="-57"/>
    <x v="5"/>
    <x v="2"/>
    <x v="1"/>
  </r>
  <r>
    <x v="1"/>
    <x v="350"/>
    <s v="Starbucks"/>
    <n v="5"/>
    <m/>
    <n v="-5"/>
    <x v="1"/>
    <x v="1"/>
    <x v="1"/>
  </r>
  <r>
    <x v="1"/>
    <x v="351"/>
    <s v="Starbucks"/>
    <n v="5"/>
    <m/>
    <n v="-5"/>
    <x v="1"/>
    <x v="1"/>
    <x v="1"/>
  </r>
  <r>
    <x v="1"/>
    <x v="352"/>
    <s v="Fuel. Co"/>
    <n v="84.199999999999989"/>
    <m/>
    <n v="-84.199999999999989"/>
    <x v="6"/>
    <x v="3"/>
    <x v="1"/>
  </r>
  <r>
    <x v="1"/>
    <x v="353"/>
    <s v="Starbucks"/>
    <n v="5"/>
    <m/>
    <n v="-5"/>
    <x v="1"/>
    <x v="1"/>
    <x v="1"/>
  </r>
  <r>
    <x v="1"/>
    <x v="354"/>
    <s v="Starbucks"/>
    <n v="5"/>
    <m/>
    <n v="-5"/>
    <x v="1"/>
    <x v="1"/>
    <x v="1"/>
  </r>
  <r>
    <x v="1"/>
    <x v="355"/>
    <s v="Green's"/>
    <n v="142.1"/>
    <m/>
    <n v="-142.1"/>
    <x v="4"/>
    <x v="2"/>
    <x v="1"/>
  </r>
  <r>
    <x v="1"/>
    <x v="356"/>
    <s v="Starbucks"/>
    <n v="5"/>
    <m/>
    <n v="-5"/>
    <x v="1"/>
    <x v="1"/>
    <x v="1"/>
  </r>
  <r>
    <x v="1"/>
    <x v="357"/>
    <s v="Starbucks"/>
    <n v="5"/>
    <m/>
    <n v="-5"/>
    <x v="1"/>
    <x v="1"/>
    <x v="1"/>
  </r>
  <r>
    <x v="1"/>
    <x v="358"/>
    <s v="Event Cinemas"/>
    <n v="46.8"/>
    <m/>
    <n v="-46.8"/>
    <x v="7"/>
    <x v="4"/>
    <x v="1"/>
  </r>
  <r>
    <x v="1"/>
    <x v="359"/>
    <s v="Fashionistas"/>
    <n v="104.70000000000002"/>
    <m/>
    <n v="-104.70000000000002"/>
    <x v="8"/>
    <x v="4"/>
    <x v="1"/>
  </r>
  <r>
    <x v="1"/>
    <x v="360"/>
    <s v="Joe's Grill"/>
    <n v="59.1"/>
    <m/>
    <n v="-59.1"/>
    <x v="9"/>
    <x v="1"/>
    <x v="1"/>
  </r>
  <r>
    <x v="1"/>
    <x v="361"/>
    <s v="Taxi Co."/>
    <n v="35.1"/>
    <m/>
    <n v="-35.1"/>
    <x v="10"/>
    <x v="3"/>
    <x v="1"/>
  </r>
  <r>
    <x v="0"/>
    <x v="362"/>
    <s v="Muscle Beach"/>
    <n v="30"/>
    <m/>
    <n v="-30"/>
    <x v="11"/>
    <x v="4"/>
    <x v="1"/>
  </r>
  <r>
    <x v="1"/>
    <x v="363"/>
    <s v="Starbucks"/>
    <n v="5"/>
    <m/>
    <n v="-5"/>
    <x v="1"/>
    <x v="1"/>
    <x v="1"/>
  </r>
  <r>
    <x v="1"/>
    <x v="364"/>
    <s v="Starbucks"/>
    <n v="5"/>
    <m/>
    <n v="-5"/>
    <x v="1"/>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74C95F5-3D66-4077-ABE9-C3B3C8EA43E0}" name="Slicer" cacheId="13"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rowHeaderCaption="Category">
  <location ref="V3:V9" firstHeaderRow="1" firstDataRow="1" firstDataCol="1" rowPageCount="1" colPageCount="1"/>
  <pivotFields count="9">
    <pivotField showAll="0"/>
    <pivotField numFmtId="14" showAll="0"/>
    <pivotField showAll="0"/>
    <pivotField showAll="0"/>
    <pivotField showAll="0"/>
    <pivotField showAll="0"/>
    <pivotField showAll="0"/>
    <pivotField axis="axisRow" showAll="0">
      <items count="8">
        <item x="6"/>
        <item x="1"/>
        <item x="4"/>
        <item x="2"/>
        <item x="5"/>
        <item x="0"/>
        <item x="3"/>
        <item t="default"/>
      </items>
    </pivotField>
    <pivotField axis="axisPage" showAll="0">
      <items count="3">
        <item x="1"/>
        <item x="0"/>
        <item t="default"/>
      </items>
    </pivotField>
  </pivotFields>
  <rowFields count="1">
    <field x="7"/>
  </rowFields>
  <rowItems count="6">
    <i>
      <x/>
    </i>
    <i>
      <x v="1"/>
    </i>
    <i>
      <x v="2"/>
    </i>
    <i>
      <x v="3"/>
    </i>
    <i>
      <x v="4"/>
    </i>
    <i>
      <x v="6"/>
    </i>
  </rowItems>
  <colItems count="1">
    <i/>
  </colItems>
  <pageFields count="1">
    <pageField fld="8" item="0"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7353232-8645-4FCE-B39B-CFA1D29DB0A7}" name="Top5" cacheId="13"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rowHeaderCaption="Category">
  <location ref="A22:B27" firstHeaderRow="1" firstDataRow="1" firstDataCol="1"/>
  <pivotFields count="9">
    <pivotField showAll="0"/>
    <pivotField numFmtId="14" showAll="0">
      <items count="15">
        <item x="0"/>
        <item x="1"/>
        <item x="2"/>
        <item x="3"/>
        <item x="4"/>
        <item x="5"/>
        <item x="6"/>
        <item x="7"/>
        <item x="8"/>
        <item x="9"/>
        <item x="10"/>
        <item x="11"/>
        <item x="12"/>
        <item x="13"/>
        <item t="default"/>
      </items>
    </pivotField>
    <pivotField showAll="0"/>
    <pivotField dataField="1" showAll="0"/>
    <pivotField showAll="0"/>
    <pivotField showAll="0"/>
    <pivotField showAll="0"/>
    <pivotField axis="axisRow" showAll="0" measureFilter="1" sortType="descending">
      <items count="8">
        <item x="6"/>
        <item x="1"/>
        <item x="4"/>
        <item x="2"/>
        <item x="5"/>
        <item x="0"/>
        <item x="3"/>
        <item t="default"/>
      </items>
      <autoSortScope>
        <pivotArea dataOnly="0" outline="0" fieldPosition="0">
          <references count="1">
            <reference field="4294967294" count="1" selected="0">
              <x v="0"/>
            </reference>
          </references>
        </pivotArea>
      </autoSortScope>
    </pivotField>
    <pivotField showAll="0"/>
  </pivotFields>
  <rowFields count="1">
    <field x="7"/>
  </rowFields>
  <rowItems count="5">
    <i>
      <x v="3"/>
    </i>
    <i>
      <x v="2"/>
    </i>
    <i>
      <x v="6"/>
    </i>
    <i>
      <x v="1"/>
    </i>
    <i>
      <x/>
    </i>
  </rowItems>
  <colItems count="1">
    <i/>
  </colItems>
  <dataFields count="1">
    <dataField name="Sum of Debit" fld="3" baseField="0" baseItem="0" numFmtId="165"/>
  </dataFields>
  <pivotTableStyleInfo name="PivotStyleLight16" showRowHeaders="1" showColHeaders="1" showRowStripes="0" showColStripes="0" showLastColumn="1"/>
  <filters count="1">
    <filter fld="7"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03305AE-42FE-44BB-AEAE-1161F655AC41}" name="Water" cacheId="13" applyNumberFormats="0" applyBorderFormats="0" applyFontFormats="0" applyPatternFormats="0" applyAlignmentFormats="0" applyWidthHeightFormats="1" dataCaption="Values" grandTotalCaption="Net" updatedVersion="8" minRefreshableVersion="3" useAutoFormatting="1" itemPrintTitles="1" createdVersion="8" indent="0" outline="1" outlineData="1" multipleFieldFilters="0" rowHeaderCaption="Category">
  <location ref="R25:S33" firstHeaderRow="1" firstDataRow="1" firstDataCol="1" rowPageCount="1" colPageCount="1"/>
  <pivotFields count="9">
    <pivotField showAll="0"/>
    <pivotField axis="axisPage" numFmtId="14" multipleItemSelectionAllowed="1" showAll="0">
      <items count="15">
        <item x="0"/>
        <item x="1"/>
        <item x="2"/>
        <item x="3"/>
        <item x="4"/>
        <item x="5"/>
        <item x="6"/>
        <item x="7"/>
        <item x="8"/>
        <item x="9"/>
        <item x="10"/>
        <item x="11"/>
        <item x="12"/>
        <item x="13"/>
        <item t="default"/>
      </items>
    </pivotField>
    <pivotField showAll="0"/>
    <pivotField showAll="0"/>
    <pivotField showAll="0"/>
    <pivotField dataField="1" showAll="0"/>
    <pivotField showAll="0"/>
    <pivotField axis="axisRow">
      <items count="8">
        <item x="0"/>
        <item x="2"/>
        <item x="4"/>
        <item x="3"/>
        <item x="1"/>
        <item x="6"/>
        <item x="5"/>
        <item t="default"/>
      </items>
    </pivotField>
    <pivotField showAll="0"/>
  </pivotFields>
  <rowFields count="1">
    <field x="7"/>
  </rowFields>
  <rowItems count="8">
    <i>
      <x/>
    </i>
    <i>
      <x v="1"/>
    </i>
    <i>
      <x v="2"/>
    </i>
    <i>
      <x v="3"/>
    </i>
    <i>
      <x v="4"/>
    </i>
    <i>
      <x v="5"/>
    </i>
    <i>
      <x v="6"/>
    </i>
    <i t="grand">
      <x/>
    </i>
  </rowItems>
  <colItems count="1">
    <i/>
  </colItems>
  <pageFields count="1">
    <pageField fld="1" hier="-1"/>
  </pageFields>
  <dataFields count="1">
    <dataField name="Sum of Amount" fld="5" baseField="0" baseItem="0" numFmtId="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4C00516-392C-454D-AC98-11E627BCD24E}" name="PTTree" cacheId="13" applyNumberFormats="0" applyBorderFormats="0" applyFontFormats="0" applyPatternFormats="0" applyAlignmentFormats="0" applyWidthHeightFormats="1" dataCaption="Values" updatedVersion="8" minRefreshableVersion="3" useAutoFormatting="1" rowGrandTotals="0" itemPrintTitles="1" createdVersion="8" indent="0" compact="0" compactData="0" multipleFieldFilters="0">
  <location ref="R3:T20" firstHeaderRow="1" firstDataRow="1" firstDataCol="2" rowPageCount="1" colPageCount="1"/>
  <pivotFields count="9">
    <pivotField compact="0" outline="0" showAll="0"/>
    <pivotField compact="0" numFmtId="14" outline="0" showAll="0">
      <items count="15">
        <item x="0"/>
        <item x="1"/>
        <item x="2"/>
        <item x="3"/>
        <item x="4"/>
        <item x="5"/>
        <item x="6"/>
        <item x="7"/>
        <item x="8"/>
        <item x="9"/>
        <item x="10"/>
        <item x="11"/>
        <item x="12"/>
        <item x="13"/>
        <item t="default"/>
      </items>
    </pivotField>
    <pivotField compact="0" outline="0" showAll="0"/>
    <pivotField dataField="1" compact="0" outline="0" showAll="0"/>
    <pivotField compact="0" outline="0" showAll="0"/>
    <pivotField compact="0" outline="0" showAll="0"/>
    <pivotField axis="axisRow" compact="0" outline="0" showAll="0">
      <items count="19">
        <item x="8"/>
        <item x="1"/>
        <item x="12"/>
        <item x="16"/>
        <item x="15"/>
        <item x="7"/>
        <item x="17"/>
        <item x="5"/>
        <item x="14"/>
        <item x="4"/>
        <item x="11"/>
        <item x="6"/>
        <item x="3"/>
        <item x="13"/>
        <item x="2"/>
        <item x="9"/>
        <item x="0"/>
        <item x="10"/>
        <item t="default"/>
      </items>
    </pivotField>
    <pivotField axis="axisRow" compact="0" outline="0" showAll="0" defaultSubtotal="0">
      <items count="7">
        <item x="6"/>
        <item x="1"/>
        <item x="4"/>
        <item x="2"/>
        <item x="5"/>
        <item x="0"/>
        <item x="3"/>
      </items>
    </pivotField>
    <pivotField axis="axisPage" compact="0" outline="0" showAll="0">
      <items count="3">
        <item x="1"/>
        <item x="0"/>
        <item t="default"/>
      </items>
    </pivotField>
  </pivotFields>
  <rowFields count="2">
    <field x="7"/>
    <field x="6"/>
  </rowFields>
  <rowItems count="17">
    <i>
      <x/>
      <x v="4"/>
    </i>
    <i>
      <x v="1"/>
      <x v="1"/>
    </i>
    <i r="1">
      <x v="15"/>
    </i>
    <i>
      <x v="2"/>
      <x/>
    </i>
    <i r="1">
      <x v="5"/>
    </i>
    <i r="1">
      <x v="6"/>
    </i>
    <i r="1">
      <x v="8"/>
    </i>
    <i r="1">
      <x v="10"/>
    </i>
    <i>
      <x v="3"/>
      <x v="7"/>
    </i>
    <i r="1">
      <x v="9"/>
    </i>
    <i r="1">
      <x v="13"/>
    </i>
    <i r="1">
      <x v="14"/>
    </i>
    <i>
      <x v="4"/>
      <x v="2"/>
    </i>
    <i r="1">
      <x v="3"/>
    </i>
    <i>
      <x v="6"/>
      <x v="11"/>
    </i>
    <i r="1">
      <x v="12"/>
    </i>
    <i r="1">
      <x v="17"/>
    </i>
  </rowItems>
  <colItems count="1">
    <i/>
  </colItems>
  <pageFields count="1">
    <pageField fld="8" item="0" hier="-1"/>
  </pageFields>
  <dataFields count="1">
    <dataField name="Sum of Debit" fld="3" baseField="0" baseItem="0"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56C450D-BDA1-462F-9710-1CB5F5B434E2}" name="PivotTable5" cacheId="13"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7" rowHeaderCaption="Date" colHeaderCaption="Category">
  <location ref="J3:P16" firstHeaderRow="1" firstDataRow="2" firstDataCol="1" rowPageCount="1" colPageCount="1"/>
  <pivotFields count="9">
    <pivotField showAll="0"/>
    <pivotField axis="axisRow" numFmtId="14" showAll="0">
      <items count="15">
        <item x="0"/>
        <item x="1"/>
        <item x="2"/>
        <item x="3"/>
        <item x="4"/>
        <item x="5"/>
        <item x="6"/>
        <item x="7"/>
        <item x="8"/>
        <item x="9"/>
        <item x="10"/>
        <item x="11"/>
        <item x="12"/>
        <item x="13"/>
        <item t="default"/>
      </items>
    </pivotField>
    <pivotField showAll="0"/>
    <pivotField dataField="1" showAll="0"/>
    <pivotField showAll="0"/>
    <pivotField showAll="0"/>
    <pivotField showAll="0"/>
    <pivotField axis="axisCol" showAll="0" sortType="descending">
      <items count="8">
        <item x="6"/>
        <item x="1"/>
        <item x="4"/>
        <item x="2"/>
        <item x="5"/>
        <item x="0"/>
        <item x="3"/>
        <item t="default"/>
      </items>
      <autoSortScope>
        <pivotArea dataOnly="0" outline="0" fieldPosition="0">
          <references count="1">
            <reference field="4294967294" count="1" selected="0">
              <x v="0"/>
            </reference>
          </references>
        </pivotArea>
      </autoSortScope>
    </pivotField>
    <pivotField axis="axisPage" showAll="0">
      <items count="3">
        <item x="1"/>
        <item x="0"/>
        <item t="default"/>
      </items>
    </pivotField>
  </pivotFields>
  <rowFields count="1">
    <field x="1"/>
  </rowFields>
  <rowItems count="12">
    <i>
      <x v="1"/>
    </i>
    <i>
      <x v="2"/>
    </i>
    <i>
      <x v="3"/>
    </i>
    <i>
      <x v="4"/>
    </i>
    <i>
      <x v="5"/>
    </i>
    <i>
      <x v="6"/>
    </i>
    <i>
      <x v="7"/>
    </i>
    <i>
      <x v="8"/>
    </i>
    <i>
      <x v="9"/>
    </i>
    <i>
      <x v="10"/>
    </i>
    <i>
      <x v="11"/>
    </i>
    <i>
      <x v="12"/>
    </i>
  </rowItems>
  <colFields count="1">
    <field x="7"/>
  </colFields>
  <colItems count="6">
    <i>
      <x v="3"/>
    </i>
    <i>
      <x v="2"/>
    </i>
    <i>
      <x v="6"/>
    </i>
    <i>
      <x v="1"/>
    </i>
    <i>
      <x/>
    </i>
    <i>
      <x v="4"/>
    </i>
  </colItems>
  <pageFields count="1">
    <pageField fld="8" item="0" hier="-1"/>
  </pageFields>
  <dataFields count="1">
    <dataField name="Sum of Debit" fld="3" baseField="0" baseItem="0" numFmtId="165"/>
  </dataFields>
  <chartFormats count="8">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6" format="12" series="1">
      <pivotArea type="data" outline="0" fieldPosition="0">
        <references count="2">
          <reference field="4294967294" count="1" selected="0">
            <x v="0"/>
          </reference>
          <reference field="7" count="1" selected="0">
            <x v="3"/>
          </reference>
        </references>
      </pivotArea>
    </chartFormat>
    <chartFormat chart="6" format="13" series="1">
      <pivotArea type="data" outline="0" fieldPosition="0">
        <references count="2">
          <reference field="4294967294" count="1" selected="0">
            <x v="0"/>
          </reference>
          <reference field="7" count="1" selected="0">
            <x v="2"/>
          </reference>
        </references>
      </pivotArea>
    </chartFormat>
    <chartFormat chart="6" format="14" series="1">
      <pivotArea type="data" outline="0" fieldPosition="0">
        <references count="2">
          <reference field="4294967294" count="1" selected="0">
            <x v="0"/>
          </reference>
          <reference field="7" count="1" selected="0">
            <x v="6"/>
          </reference>
        </references>
      </pivotArea>
    </chartFormat>
    <chartFormat chart="6" format="15" series="1">
      <pivotArea type="data" outline="0" fieldPosition="0">
        <references count="2">
          <reference field="4294967294" count="1" selected="0">
            <x v="0"/>
          </reference>
          <reference field="7" count="1" selected="0">
            <x v="1"/>
          </reference>
        </references>
      </pivotArea>
    </chartFormat>
    <chartFormat chart="6" format="16" series="1">
      <pivotArea type="data" outline="0" fieldPosition="0">
        <references count="2">
          <reference field="4294967294" count="1" selected="0">
            <x v="0"/>
          </reference>
          <reference field="7" count="1" selected="0">
            <x v="0"/>
          </reference>
        </references>
      </pivotArea>
    </chartFormat>
    <chartFormat chart="6" format="17" series="1">
      <pivotArea type="data" outline="0" fieldPosition="0">
        <references count="2">
          <reference field="4294967294" count="1" selected="0">
            <x v="0"/>
          </reference>
          <reference field="7"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9B4DB8B-36E1-492D-B5E5-04B10AFB1E0D}" name="PTNet" cacheId="13" applyNumberFormats="0" applyBorderFormats="0" applyFontFormats="0" applyPatternFormats="0" applyAlignmentFormats="0" applyWidthHeightFormats="1" dataCaption="Values" grandTotalCaption="Net" updatedVersion="8" minRefreshableVersion="3" useAutoFormatting="1" itemPrintTitles="1" createdVersion="8" indent="0" outline="1" outlineData="1" multipleFieldFilters="0" chartFormat="6" rowHeaderCaption="Date">
  <location ref="G3:H16" firstHeaderRow="1" firstDataRow="1" firstDataCol="1"/>
  <pivotFields count="9">
    <pivotField showAll="0"/>
    <pivotField axis="axisRow" numFmtId="14" showAll="0">
      <items count="15">
        <item x="0"/>
        <item x="1"/>
        <item x="2"/>
        <item x="3"/>
        <item x="4"/>
        <item x="5"/>
        <item x="6"/>
        <item x="7"/>
        <item x="8"/>
        <item x="9"/>
        <item x="10"/>
        <item x="11"/>
        <item x="12"/>
        <item x="13"/>
        <item t="default"/>
      </items>
    </pivotField>
    <pivotField showAll="0"/>
    <pivotField showAll="0"/>
    <pivotField showAll="0"/>
    <pivotField dataField="1" showAll="0"/>
    <pivotField showAll="0"/>
    <pivotField showAll="0"/>
    <pivotField showAll="0">
      <items count="3">
        <item x="1"/>
        <item x="0"/>
        <item t="default"/>
      </items>
    </pivotField>
  </pivotFields>
  <rowFields count="1">
    <field x="1"/>
  </rowFields>
  <rowItems count="13">
    <i>
      <x v="1"/>
    </i>
    <i>
      <x v="2"/>
    </i>
    <i>
      <x v="3"/>
    </i>
    <i>
      <x v="4"/>
    </i>
    <i>
      <x v="5"/>
    </i>
    <i>
      <x v="6"/>
    </i>
    <i>
      <x v="7"/>
    </i>
    <i>
      <x v="8"/>
    </i>
    <i>
      <x v="9"/>
    </i>
    <i>
      <x v="10"/>
    </i>
    <i>
      <x v="11"/>
    </i>
    <i>
      <x v="12"/>
    </i>
    <i t="grand">
      <x/>
    </i>
  </rowItems>
  <colItems count="1">
    <i/>
  </colItems>
  <dataFields count="1">
    <dataField name="Sum of Amount" fld="5" baseField="0" baseItem="0" numFmtId="166"/>
  </dataFields>
  <chartFormats count="1">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F95D5ED-C78E-4751-85AB-30C6B18E3EC2}" name="PTExpCC"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Date">
  <location ref="D3:E16" firstHeaderRow="1" firstDataRow="1" firstDataCol="1" rowPageCount="1" colPageCount="1"/>
  <pivotFields count="9">
    <pivotField showAll="0"/>
    <pivotField axis="axisRow" numFmtId="14" showAll="0">
      <items count="15">
        <item x="0"/>
        <item x="1"/>
        <item x="2"/>
        <item x="3"/>
        <item x="4"/>
        <item x="5"/>
        <item x="6"/>
        <item x="7"/>
        <item x="8"/>
        <item x="9"/>
        <item x="10"/>
        <item x="11"/>
        <item x="12"/>
        <item x="13"/>
        <item t="default"/>
      </items>
    </pivotField>
    <pivotField showAll="0"/>
    <pivotField dataField="1" showAll="0"/>
    <pivotField showAll="0"/>
    <pivotField showAll="0"/>
    <pivotField showAll="0"/>
    <pivotField showAll="0">
      <items count="8">
        <item x="6"/>
        <item x="1"/>
        <item x="4"/>
        <item x="2"/>
        <item x="5"/>
        <item x="0"/>
        <item x="3"/>
        <item t="default"/>
      </items>
    </pivotField>
    <pivotField axis="axisPage" showAll="0">
      <items count="3">
        <item x="1"/>
        <item x="0"/>
        <item t="default"/>
      </items>
    </pivotField>
  </pivotFields>
  <rowFields count="1">
    <field x="1"/>
  </rowFields>
  <rowItems count="13">
    <i>
      <x v="1"/>
    </i>
    <i>
      <x v="2"/>
    </i>
    <i>
      <x v="3"/>
    </i>
    <i>
      <x v="4"/>
    </i>
    <i>
      <x v="5"/>
    </i>
    <i>
      <x v="6"/>
    </i>
    <i>
      <x v="7"/>
    </i>
    <i>
      <x v="8"/>
    </i>
    <i>
      <x v="9"/>
    </i>
    <i>
      <x v="10"/>
    </i>
    <i>
      <x v="11"/>
    </i>
    <i>
      <x v="12"/>
    </i>
    <i t="grand">
      <x/>
    </i>
  </rowItems>
  <colItems count="1">
    <i/>
  </colItems>
  <pageFields count="1">
    <pageField fld="8" item="0" hier="-1"/>
  </pageFields>
  <dataFields count="1">
    <dataField name="Sum of Debit" fld="3" baseField="0" baseItem="0" numFmtId="165"/>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442058-B3E7-4DED-9887-BD4CC10BA679}" name="PTDunkin"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Account">
  <location ref="A15:B18" firstHeaderRow="1" firstDataRow="1" firstDataCol="1"/>
  <pivotFields count="9">
    <pivotField axis="axisRow" showAll="0">
      <items count="3">
        <item x="0"/>
        <item x="1"/>
        <item t="default"/>
      </items>
    </pivotField>
    <pivotField numFmtId="14" showAll="0">
      <items count="15">
        <item x="0"/>
        <item x="1"/>
        <item x="2"/>
        <item x="3"/>
        <item x="4"/>
        <item x="5"/>
        <item x="6"/>
        <item x="7"/>
        <item x="8"/>
        <item x="9"/>
        <item x="10"/>
        <item x="11"/>
        <item x="12"/>
        <item x="13"/>
        <item t="default"/>
      </items>
    </pivotField>
    <pivotField showAll="0"/>
    <pivotField dataField="1" showAll="0"/>
    <pivotField showAll="0"/>
    <pivotField showAll="0"/>
    <pivotField showAll="0"/>
    <pivotField showAll="0"/>
    <pivotField showAll="0"/>
  </pivotFields>
  <rowFields count="1">
    <field x="0"/>
  </rowFields>
  <rowItems count="3">
    <i>
      <x/>
    </i>
    <i>
      <x v="1"/>
    </i>
    <i t="grand">
      <x/>
    </i>
  </rowItems>
  <colItems count="1">
    <i/>
  </colItems>
  <dataFields count="1">
    <dataField name="Sum of Debit" fld="3" baseField="0" baseItem="0" numFmtId="165"/>
  </dataFields>
  <chartFormats count="3">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0" count="1" selected="0">
            <x v="0"/>
          </reference>
        </references>
      </pivotArea>
    </chartFormat>
    <chartFormat chart="2" format="6">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2302489-CDBC-4909-AD24-C291E6F80D0D}" name="PtHeadline"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Category">
  <location ref="A3:B10" firstHeaderRow="1" firstDataRow="1" firstDataCol="1"/>
  <pivotFields count="9">
    <pivotField showAll="0"/>
    <pivotField numFmtId="14" showAll="0">
      <items count="15">
        <item x="0"/>
        <item x="1"/>
        <item x="2"/>
        <item x="3"/>
        <item x="4"/>
        <item x="5"/>
        <item x="6"/>
        <item x="7"/>
        <item x="8"/>
        <item x="9"/>
        <item x="10"/>
        <item x="11"/>
        <item x="12"/>
        <item x="13"/>
        <item t="default"/>
      </items>
    </pivotField>
    <pivotField showAll="0"/>
    <pivotField dataField="1" showAll="0"/>
    <pivotField showAll="0"/>
    <pivotField showAll="0"/>
    <pivotField showAll="0"/>
    <pivotField axis="axisRow" showAll="0" sortType="descending">
      <items count="8">
        <item x="6"/>
        <item x="1"/>
        <item x="4"/>
        <item x="2"/>
        <item x="5"/>
        <item h="1" x="0"/>
        <item x="3"/>
        <item t="default"/>
      </items>
      <autoSortScope>
        <pivotArea dataOnly="0" outline="0" fieldPosition="0">
          <references count="1">
            <reference field="4294967294" count="1" selected="0">
              <x v="0"/>
            </reference>
          </references>
        </pivotArea>
      </autoSortScope>
    </pivotField>
    <pivotField showAll="0"/>
  </pivotFields>
  <rowFields count="1">
    <field x="7"/>
  </rowFields>
  <rowItems count="7">
    <i>
      <x v="3"/>
    </i>
    <i>
      <x v="2"/>
    </i>
    <i>
      <x v="6"/>
    </i>
    <i>
      <x v="1"/>
    </i>
    <i>
      <x/>
    </i>
    <i>
      <x v="4"/>
    </i>
    <i t="grand">
      <x/>
    </i>
  </rowItems>
  <colItems count="1">
    <i/>
  </colItems>
  <dataFields count="1">
    <dataField name="Sum of Debit" fld="3" baseField="0" baseItem="0"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B386C473-C56F-4603-B438-78E741930FE6}" sourceName="Category">
  <pivotTables>
    <pivotTable tabId="6" name="PTTree"/>
    <pivotTable tabId="6" name="PTExpCC"/>
    <pivotTable tabId="6" name="Slicer"/>
  </pivotTables>
  <data>
    <tabular pivotCacheId="822653485">
      <items count="7">
        <i x="6" s="1"/>
        <i x="1" s="1"/>
        <i x="4" s="1"/>
        <i x="2" s="1"/>
        <i x="5" s="1"/>
        <i x="3" s="1"/>
        <i x="0"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6FD19DB1-DA2C-4B95-88A4-2A9C134A2C33}" sourceName="Date">
  <pivotTables>
    <pivotTable tabId="6" name="PTTree"/>
    <pivotTable tabId="6" name="Top5"/>
    <pivotTable tabId="6" name="Water"/>
  </pivotTables>
  <data>
    <tabular pivotCacheId="822653485">
      <items count="14">
        <i x="1" s="1"/>
        <i x="2" s="1"/>
        <i x="3" s="1"/>
        <i x="4" s="1"/>
        <i x="5" s="1"/>
        <i x="6" s="1"/>
        <i x="7" s="1"/>
        <i x="8" s="1"/>
        <i x="9" s="1"/>
        <i x="10" s="1"/>
        <i x="11" s="1"/>
        <i x="12" s="1"/>
        <i x="0" s="1" nd="1"/>
        <i x="1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988A0D7D-976F-48C1-BB39-F3ED1461DBB2}" cache="Slicer_Category" caption="Category" style="SlicerStyleDark1" rowHeight="241300"/>
  <slicer name="Date" xr10:uid="{A0A51DB1-41AE-432C-9D22-8D5331AFA624}" cache="Slicer_Date" caption="Month" columnCount="2" style="SlicerStyleDark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45AF9EA-27E3-4893-B438-82824540A94E}" name="Table8" displayName="Table8" ref="A1:E366" totalsRowShown="0">
  <autoFilter ref="A1:E366" xr:uid="{745AF9EA-27E3-4893-B438-82824540A94E}"/>
  <tableColumns count="5">
    <tableColumn id="1" xr3:uid="{DEC5817E-CEE9-4A08-BFBF-82D8054ED7D6}" name="Account"/>
    <tableColumn id="2" xr3:uid="{C02771A6-D5CC-482C-A352-CD122EC21374}" name="Date" dataDxfId="3"/>
    <tableColumn id="3" xr3:uid="{0616B289-497E-4331-B2C9-A329913A9367}" name="Description"/>
    <tableColumn id="4" xr3:uid="{39D4B229-902E-4005-8013-B5397504BC24}" name="Debit"/>
    <tableColumn id="5" xr3:uid="{EADC8171-8648-4754-A1AB-0FDEB0783D0A}" name="Credit"/>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6CD907FC-5EBA-485E-99A1-3E6D14E9086F}" name="Table9" displayName="Table9" ref="F1:I366" totalsRowShown="0">
  <autoFilter ref="F1:I366" xr:uid="{6CD907FC-5EBA-485E-99A1-3E6D14E9086F}"/>
  <tableColumns count="4">
    <tableColumn id="1" xr3:uid="{A60E08BD-79E5-436B-AFF7-EC7B514316E9}" name="Amount" dataDxfId="2">
      <calculatedColumnFormula>Table8[[#This Row],[Credit]]-Table8[[#This Row],[Debit]]</calculatedColumnFormula>
    </tableColumn>
    <tableColumn id="2" xr3:uid="{41806B1F-895B-477A-9704-5E3DDB417994}" name="Sub-category"/>
    <tableColumn id="3" xr3:uid="{ABA697AD-408C-4FCA-AE26-ACD027772B8C}" name="Category" dataDxfId="1">
      <calculatedColumnFormula>_xlfn.XLOOKUP(Table9[[#This Row],[Sub-category]],Table5[Sub-category],Table5[Category])</calculatedColumnFormula>
    </tableColumn>
    <tableColumn id="4" xr3:uid="{BFF62197-FA5A-47BF-86C8-5FD9F4C19DA1}" name="Category Type" dataDxfId="0">
      <calculatedColumnFormula>_xlfn.XLOOKUP(Table9[[#This Row],[Sub-category]],Table5[Sub-category],Table5[Category Type])</calculatedColumnFormula>
    </tableColumn>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8AD7A7B-683E-4605-9FCE-FE5C0BCCE2A1}" name="Table5" displayName="Table5" ref="A1:C19" totalsRowShown="0" tableBorderDxfId="7">
  <autoFilter ref="A1:C19" xr:uid="{48AD7A7B-683E-4605-9FCE-FE5C0BCCE2A1}"/>
  <tableColumns count="3">
    <tableColumn id="1" xr3:uid="{16BCF489-9932-4026-89C8-D9553369F99D}" name="Sub-category" dataDxfId="6"/>
    <tableColumn id="2" xr3:uid="{CCF3C34E-2B2A-4EA3-9F77-EBB29B039952}" name="Category" dataDxfId="5"/>
    <tableColumn id="3" xr3:uid="{A15776F6-4137-464D-8E55-39B83C2ED637}" name="Category Type" dataDxfId="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printerSettings" Target="../printerSettings/printerSettings1.bin"/><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I1:K31"/>
  <sheetViews>
    <sheetView showGridLines="0" tabSelected="1" workbookViewId="0">
      <selection activeCell="I36" sqref="I36"/>
    </sheetView>
  </sheetViews>
  <sheetFormatPr defaultRowHeight="15" x14ac:dyDescent="0.25"/>
  <cols>
    <col min="8" max="8" width="10.42578125" customWidth="1"/>
    <col min="9" max="9" width="15" customWidth="1"/>
    <col min="12" max="12" width="9.140625" customWidth="1"/>
  </cols>
  <sheetData>
    <row r="1" ht="46.5" customHeight="1" x14ac:dyDescent="0.25"/>
    <row r="26" spans="9:11" x14ac:dyDescent="0.25">
      <c r="I26" t="s">
        <v>81</v>
      </c>
    </row>
    <row r="27" spans="9:11" x14ac:dyDescent="0.25">
      <c r="I27" t="str">
        <f>Analysis!A23</f>
        <v>Living Expenses</v>
      </c>
      <c r="J27" s="13">
        <f>Analysis!B23</f>
        <v>12744.600000000002</v>
      </c>
      <c r="K27" s="13">
        <f>J27</f>
        <v>12744.600000000002</v>
      </c>
    </row>
    <row r="28" spans="9:11" x14ac:dyDescent="0.25">
      <c r="I28" t="str">
        <f>Analysis!A24</f>
        <v>Discretionary</v>
      </c>
      <c r="J28" s="13">
        <f>Analysis!B24</f>
        <v>5293.7000000000016</v>
      </c>
      <c r="K28" s="13">
        <f t="shared" ref="K28:K31" si="0">J28</f>
        <v>5293.7000000000016</v>
      </c>
    </row>
    <row r="29" spans="9:11" x14ac:dyDescent="0.25">
      <c r="I29" t="str">
        <f>Analysis!A25</f>
        <v>Transport</v>
      </c>
      <c r="J29" s="13">
        <f>Analysis!B25</f>
        <v>2741.1999999999994</v>
      </c>
      <c r="K29" s="13">
        <f t="shared" si="0"/>
        <v>2741.1999999999994</v>
      </c>
    </row>
    <row r="30" spans="9:11" x14ac:dyDescent="0.25">
      <c r="I30" t="str">
        <f>Analysis!A26</f>
        <v>Dining Out</v>
      </c>
      <c r="J30" s="13">
        <f>Analysis!B26</f>
        <v>1764.5999999999997</v>
      </c>
      <c r="K30" s="13">
        <f t="shared" si="0"/>
        <v>1764.5999999999997</v>
      </c>
    </row>
    <row r="31" spans="9:11" x14ac:dyDescent="0.25">
      <c r="I31" t="str">
        <f>Analysis!A27</f>
        <v>Charity</v>
      </c>
      <c r="J31" s="13">
        <f>Analysis!B27</f>
        <v>385</v>
      </c>
      <c r="K31" s="13">
        <f t="shared" si="0"/>
        <v>385</v>
      </c>
    </row>
  </sheetData>
  <conditionalFormatting sqref="K27:K31">
    <cfRule type="dataBar" priority="1">
      <dataBar showValue="0">
        <cfvo type="min"/>
        <cfvo type="max"/>
        <color rgb="FF638EC6"/>
      </dataBar>
      <extLst>
        <ext xmlns:x14="http://schemas.microsoft.com/office/spreadsheetml/2009/9/main" uri="{B025F937-C7B1-47D3-B67F-A62EFF666E3E}">
          <x14:id>{E8DD40B7-077C-4F6F-B47E-9453C144D98F}</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E8DD40B7-077C-4F6F-B47E-9453C144D98F}">
            <x14:dataBar minLength="0" maxLength="100" border="1" negativeBarBorderColorSameAsPositive="0">
              <x14:cfvo type="autoMin"/>
              <x14:cfvo type="autoMax"/>
              <x14:borderColor rgb="FF638EC6"/>
              <x14:negativeFillColor rgb="FFFF0000"/>
              <x14:negativeBorderColor rgb="FFFF0000"/>
              <x14:axisColor rgb="FF000000"/>
            </x14:dataBar>
          </x14:cfRule>
          <xm:sqref>K27:K31</xm:sqref>
        </x14:conditionalFormatting>
      </x14:conditionalFormattings>
    </ex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F8C91-F2B0-41A3-8E68-C7BE7A0511CF}">
  <dimension ref="A1:W33"/>
  <sheetViews>
    <sheetView topLeftCell="K1" workbookViewId="0">
      <selection activeCell="T1" sqref="T1"/>
    </sheetView>
  </sheetViews>
  <sheetFormatPr defaultRowHeight="15" x14ac:dyDescent="0.25"/>
  <cols>
    <col min="1" max="1" width="15" bestFit="1" customWidth="1"/>
    <col min="2" max="2" width="12.42578125" bestFit="1" customWidth="1"/>
    <col min="4" max="4" width="13.7109375" bestFit="1" customWidth="1"/>
    <col min="5" max="5" width="12.42578125" bestFit="1" customWidth="1"/>
    <col min="7" max="7" width="7.42578125" bestFit="1" customWidth="1"/>
    <col min="8" max="8" width="14.85546875" bestFit="1" customWidth="1"/>
    <col min="10" max="10" width="13.7109375" bestFit="1" customWidth="1"/>
    <col min="11" max="11" width="15" bestFit="1" customWidth="1"/>
    <col min="12" max="12" width="12.7109375" bestFit="1" customWidth="1"/>
    <col min="13" max="13" width="9.42578125" bestFit="1" customWidth="1"/>
    <col min="14" max="14" width="10.42578125" bestFit="1" customWidth="1"/>
    <col min="15" max="15" width="7.28515625" bestFit="1" customWidth="1"/>
    <col min="16" max="16" width="8.140625" bestFit="1" customWidth="1"/>
    <col min="17" max="17" width="6.28515625" bestFit="1" customWidth="1"/>
    <col min="18" max="18" width="15" bestFit="1" customWidth="1"/>
    <col min="19" max="19" width="14.85546875" bestFit="1" customWidth="1"/>
    <col min="20" max="20" width="28.5703125" bestFit="1" customWidth="1"/>
    <col min="21" max="21" width="7.42578125" bestFit="1" customWidth="1"/>
    <col min="22" max="22" width="15" bestFit="1" customWidth="1"/>
    <col min="23" max="23" width="23.5703125" bestFit="1" customWidth="1"/>
    <col min="24" max="24" width="14" bestFit="1" customWidth="1"/>
    <col min="25" max="25" width="11.140625" bestFit="1" customWidth="1"/>
    <col min="26" max="26" width="12.42578125" bestFit="1" customWidth="1"/>
    <col min="27" max="27" width="6" bestFit="1" customWidth="1"/>
    <col min="28" max="28" width="9.5703125" bestFit="1" customWidth="1"/>
    <col min="29" max="29" width="5.140625" bestFit="1" customWidth="1"/>
    <col min="30" max="30" width="8.42578125" bestFit="1" customWidth="1"/>
    <col min="31" max="31" width="8.7109375" bestFit="1" customWidth="1"/>
    <col min="32" max="32" width="6.7109375" bestFit="1" customWidth="1"/>
    <col min="33" max="33" width="5.140625" bestFit="1" customWidth="1"/>
    <col min="34" max="34" width="10.5703125" bestFit="1" customWidth="1"/>
    <col min="35" max="35" width="6.28515625" bestFit="1" customWidth="1"/>
    <col min="36" max="36" width="6" bestFit="1" customWidth="1"/>
    <col min="37" max="37" width="11.28515625" bestFit="1" customWidth="1"/>
  </cols>
  <sheetData>
    <row r="1" spans="1:23" x14ac:dyDescent="0.25">
      <c r="D1" s="11" t="s">
        <v>61</v>
      </c>
      <c r="E1" t="s">
        <v>35</v>
      </c>
      <c r="J1" s="11" t="s">
        <v>61</v>
      </c>
      <c r="K1" t="s">
        <v>35</v>
      </c>
      <c r="R1" s="11" t="s">
        <v>61</v>
      </c>
      <c r="S1" t="s">
        <v>35</v>
      </c>
      <c r="T1" t="str" cm="1">
        <f t="array" ref="T1">W3&amp;" - "&amp;_xlfn.IFS(S23="(All)","Finance",S23="(Multiple Items)"," Multiple Periods",TRUE,S23)</f>
        <v>All Expenses - Finance</v>
      </c>
      <c r="V1" s="11" t="s">
        <v>61</v>
      </c>
      <c r="W1" t="s">
        <v>35</v>
      </c>
    </row>
    <row r="3" spans="1:23" x14ac:dyDescent="0.25">
      <c r="A3" s="11" t="s">
        <v>60</v>
      </c>
      <c r="B3" t="s">
        <v>65</v>
      </c>
      <c r="D3" s="11" t="s">
        <v>30</v>
      </c>
      <c r="E3" t="s">
        <v>65</v>
      </c>
      <c r="G3" s="11" t="s">
        <v>30</v>
      </c>
      <c r="H3" t="s">
        <v>79</v>
      </c>
      <c r="J3" s="11" t="s">
        <v>65</v>
      </c>
      <c r="K3" s="11" t="s">
        <v>60</v>
      </c>
      <c r="R3" s="11" t="s">
        <v>60</v>
      </c>
      <c r="S3" s="11" t="s">
        <v>59</v>
      </c>
      <c r="T3" t="s">
        <v>65</v>
      </c>
      <c r="V3" s="11" t="s">
        <v>60</v>
      </c>
      <c r="W3" t="str" cm="1">
        <f t="array" ref="W3">_xlfn.IFS(NOT(ISBLANK(V9)),"All Expenses",TRUE,_xlfn.TEXTJOIN(", ",TRUE,V4:V9))</f>
        <v>All Expenses</v>
      </c>
    </row>
    <row r="4" spans="1:23" x14ac:dyDescent="0.25">
      <c r="A4" s="12" t="s">
        <v>46</v>
      </c>
      <c r="B4" s="13">
        <v>12744.600000000002</v>
      </c>
      <c r="D4" s="14" t="s">
        <v>67</v>
      </c>
      <c r="E4" s="13">
        <v>2061</v>
      </c>
      <c r="G4" s="14" t="s">
        <v>67</v>
      </c>
      <c r="H4" s="15">
        <v>2939</v>
      </c>
      <c r="J4" s="11" t="s">
        <v>30</v>
      </c>
      <c r="K4" t="s">
        <v>46</v>
      </c>
      <c r="L4" t="s">
        <v>34</v>
      </c>
      <c r="M4" t="s">
        <v>51</v>
      </c>
      <c r="N4" t="s">
        <v>37</v>
      </c>
      <c r="O4" t="s">
        <v>42</v>
      </c>
      <c r="P4" t="s">
        <v>39</v>
      </c>
      <c r="R4" t="s">
        <v>42</v>
      </c>
      <c r="S4" t="s">
        <v>41</v>
      </c>
      <c r="T4" s="13">
        <v>385</v>
      </c>
      <c r="V4" s="12" t="s">
        <v>42</v>
      </c>
    </row>
    <row r="5" spans="1:23" x14ac:dyDescent="0.25">
      <c r="A5" s="12" t="s">
        <v>34</v>
      </c>
      <c r="B5" s="13">
        <v>5293.7000000000016</v>
      </c>
      <c r="D5" s="14" t="s">
        <v>68</v>
      </c>
      <c r="E5" s="13">
        <v>2338.1</v>
      </c>
      <c r="G5" s="14" t="s">
        <v>68</v>
      </c>
      <c r="H5" s="15">
        <v>3661.9</v>
      </c>
      <c r="J5" s="14" t="s">
        <v>67</v>
      </c>
      <c r="K5" s="13">
        <v>1280</v>
      </c>
      <c r="L5" s="13">
        <v>245</v>
      </c>
      <c r="M5" s="13">
        <v>255</v>
      </c>
      <c r="N5" s="13">
        <v>127</v>
      </c>
      <c r="O5" s="13"/>
      <c r="P5" s="13">
        <v>154</v>
      </c>
      <c r="R5" t="s">
        <v>37</v>
      </c>
      <c r="S5" t="s">
        <v>36</v>
      </c>
      <c r="T5" s="13">
        <v>845</v>
      </c>
      <c r="V5" s="12" t="s">
        <v>37</v>
      </c>
    </row>
    <row r="6" spans="1:23" x14ac:dyDescent="0.25">
      <c r="A6" s="12" t="s">
        <v>51</v>
      </c>
      <c r="B6" s="13">
        <v>2741.1999999999994</v>
      </c>
      <c r="D6" s="14" t="s">
        <v>69</v>
      </c>
      <c r="E6" s="13">
        <v>1286.3000000000002</v>
      </c>
      <c r="G6" s="14" t="s">
        <v>69</v>
      </c>
      <c r="H6" s="15">
        <v>-1286.3000000000002</v>
      </c>
      <c r="J6" s="14" t="s">
        <v>68</v>
      </c>
      <c r="K6" s="13">
        <v>1488.1</v>
      </c>
      <c r="L6" s="13">
        <v>445</v>
      </c>
      <c r="M6" s="13">
        <v>236</v>
      </c>
      <c r="N6" s="13">
        <v>114</v>
      </c>
      <c r="O6" s="13">
        <v>55</v>
      </c>
      <c r="P6" s="13"/>
      <c r="S6" t="s">
        <v>55</v>
      </c>
      <c r="T6" s="13">
        <v>919.60000000000025</v>
      </c>
      <c r="V6" s="12" t="s">
        <v>34</v>
      </c>
    </row>
    <row r="7" spans="1:23" x14ac:dyDescent="0.25">
      <c r="A7" s="12" t="s">
        <v>37</v>
      </c>
      <c r="B7" s="13">
        <v>1764.6</v>
      </c>
      <c r="D7" s="14" t="s">
        <v>70</v>
      </c>
      <c r="E7" s="13">
        <v>2209.9</v>
      </c>
      <c r="G7" s="14" t="s">
        <v>70</v>
      </c>
      <c r="H7" s="15">
        <v>4790.1000000000004</v>
      </c>
      <c r="J7" s="14" t="s">
        <v>69</v>
      </c>
      <c r="K7" s="13">
        <v>509.79999999999995</v>
      </c>
      <c r="L7" s="13">
        <v>376.70000000000005</v>
      </c>
      <c r="M7" s="13">
        <v>171</v>
      </c>
      <c r="N7" s="13">
        <v>173.8</v>
      </c>
      <c r="O7" s="13">
        <v>55</v>
      </c>
      <c r="P7" s="13"/>
      <c r="R7" t="s">
        <v>34</v>
      </c>
      <c r="S7" t="s">
        <v>33</v>
      </c>
      <c r="T7" s="13">
        <v>3057.3</v>
      </c>
      <c r="V7" s="12" t="s">
        <v>46</v>
      </c>
    </row>
    <row r="8" spans="1:23" x14ac:dyDescent="0.25">
      <c r="A8" s="12" t="s">
        <v>42</v>
      </c>
      <c r="B8" s="13">
        <v>385</v>
      </c>
      <c r="D8" s="14" t="s">
        <v>71</v>
      </c>
      <c r="E8" s="13">
        <v>2252</v>
      </c>
      <c r="G8" s="14" t="s">
        <v>71</v>
      </c>
      <c r="H8" s="15">
        <v>3748</v>
      </c>
      <c r="J8" s="14" t="s">
        <v>70</v>
      </c>
      <c r="K8" s="13">
        <v>1278.0999999999999</v>
      </c>
      <c r="L8" s="13">
        <v>454.80000000000007</v>
      </c>
      <c r="M8" s="13">
        <v>283</v>
      </c>
      <c r="N8" s="13">
        <v>119</v>
      </c>
      <c r="O8" s="13"/>
      <c r="P8" s="13">
        <v>75</v>
      </c>
      <c r="S8" t="s">
        <v>43</v>
      </c>
      <c r="T8" s="13">
        <v>1244.1999999999998</v>
      </c>
      <c r="V8" s="12" t="s">
        <v>39</v>
      </c>
    </row>
    <row r="9" spans="1:23" x14ac:dyDescent="0.25">
      <c r="A9" s="12" t="s">
        <v>39</v>
      </c>
      <c r="B9" s="13">
        <v>304</v>
      </c>
      <c r="D9" s="14" t="s">
        <v>72</v>
      </c>
      <c r="E9" s="13">
        <v>1185.9999999999998</v>
      </c>
      <c r="G9" s="14" t="s">
        <v>72</v>
      </c>
      <c r="H9" s="15">
        <v>-1185.9999999999998</v>
      </c>
      <c r="J9" s="14" t="s">
        <v>71</v>
      </c>
      <c r="K9" s="13">
        <v>1280.9000000000001</v>
      </c>
      <c r="L9" s="13">
        <v>533.1</v>
      </c>
      <c r="M9" s="13">
        <v>240</v>
      </c>
      <c r="N9" s="13">
        <v>143</v>
      </c>
      <c r="O9" s="13">
        <v>55</v>
      </c>
      <c r="P9" s="13"/>
      <c r="S9" t="s">
        <v>44</v>
      </c>
      <c r="T9" s="13">
        <v>416.4</v>
      </c>
      <c r="V9" s="12" t="s">
        <v>51</v>
      </c>
    </row>
    <row r="10" spans="1:23" x14ac:dyDescent="0.25">
      <c r="A10" s="12" t="s">
        <v>64</v>
      </c>
      <c r="B10" s="13">
        <v>23233.100000000002</v>
      </c>
      <c r="D10" s="14" t="s">
        <v>73</v>
      </c>
      <c r="E10" s="13">
        <v>2501.9</v>
      </c>
      <c r="G10" s="14" t="s">
        <v>73</v>
      </c>
      <c r="H10" s="15">
        <v>3498.1</v>
      </c>
      <c r="J10" s="14" t="s">
        <v>72</v>
      </c>
      <c r="K10" s="13">
        <v>522.4</v>
      </c>
      <c r="L10" s="13">
        <v>256.60000000000002</v>
      </c>
      <c r="M10" s="13">
        <v>176.9</v>
      </c>
      <c r="N10" s="13">
        <v>175.1</v>
      </c>
      <c r="O10" s="13">
        <v>55</v>
      </c>
      <c r="P10" s="13"/>
      <c r="S10" t="s">
        <v>47</v>
      </c>
      <c r="T10" s="13">
        <v>335.8</v>
      </c>
    </row>
    <row r="11" spans="1:23" x14ac:dyDescent="0.25">
      <c r="D11" s="14" t="s">
        <v>74</v>
      </c>
      <c r="E11" s="13">
        <v>1451.2</v>
      </c>
      <c r="G11" s="14" t="s">
        <v>74</v>
      </c>
      <c r="H11" s="15">
        <v>5548.8</v>
      </c>
      <c r="J11" s="14" t="s">
        <v>73</v>
      </c>
      <c r="K11" s="13">
        <v>1428.1</v>
      </c>
      <c r="L11" s="13">
        <v>721.7</v>
      </c>
      <c r="M11" s="13">
        <v>257.10000000000002</v>
      </c>
      <c r="N11" s="13">
        <v>95</v>
      </c>
      <c r="O11" s="13"/>
      <c r="P11" s="13"/>
      <c r="S11" t="s">
        <v>49</v>
      </c>
      <c r="T11" s="13">
        <v>240</v>
      </c>
    </row>
    <row r="12" spans="1:23" x14ac:dyDescent="0.25">
      <c r="D12" s="14" t="s">
        <v>75</v>
      </c>
      <c r="E12" s="13">
        <v>1919.2</v>
      </c>
      <c r="G12" s="14" t="s">
        <v>75</v>
      </c>
      <c r="H12" s="15">
        <v>-1919.2</v>
      </c>
      <c r="J12" s="14" t="s">
        <v>74</v>
      </c>
      <c r="K12" s="13">
        <v>379.8</v>
      </c>
      <c r="L12" s="13">
        <v>627</v>
      </c>
      <c r="M12" s="13">
        <v>126.2</v>
      </c>
      <c r="N12" s="13">
        <v>188.2</v>
      </c>
      <c r="O12" s="13">
        <v>55</v>
      </c>
      <c r="P12" s="13">
        <v>75</v>
      </c>
      <c r="R12" t="s">
        <v>46</v>
      </c>
      <c r="S12" t="s">
        <v>45</v>
      </c>
      <c r="T12" s="13">
        <v>428.6</v>
      </c>
    </row>
    <row r="13" spans="1:23" x14ac:dyDescent="0.25">
      <c r="D13" s="14" t="s">
        <v>76</v>
      </c>
      <c r="E13" s="13">
        <v>2535.6999999999998</v>
      </c>
      <c r="G13" s="14" t="s">
        <v>76</v>
      </c>
      <c r="H13" s="15">
        <v>1464.3000000000002</v>
      </c>
      <c r="J13" s="14" t="s">
        <v>75</v>
      </c>
      <c r="K13" s="13">
        <v>1254.2</v>
      </c>
      <c r="L13" s="13">
        <v>262.89999999999998</v>
      </c>
      <c r="M13" s="13">
        <v>265.2</v>
      </c>
      <c r="N13" s="13">
        <v>136.9</v>
      </c>
      <c r="O13" s="13"/>
      <c r="P13" s="13"/>
      <c r="S13" t="s">
        <v>48</v>
      </c>
      <c r="T13" s="13">
        <v>4836.0000000000009</v>
      </c>
    </row>
    <row r="14" spans="1:23" x14ac:dyDescent="0.25">
      <c r="D14" s="14" t="s">
        <v>77</v>
      </c>
      <c r="E14" s="13">
        <v>1293.9000000000001</v>
      </c>
      <c r="G14" s="14" t="s">
        <v>77</v>
      </c>
      <c r="H14" s="15">
        <v>-1293.9000000000001</v>
      </c>
      <c r="J14" s="14" t="s">
        <v>76</v>
      </c>
      <c r="K14" s="13">
        <v>1537</v>
      </c>
      <c r="L14" s="13">
        <v>460.29999999999995</v>
      </c>
      <c r="M14" s="13">
        <v>329.20000000000005</v>
      </c>
      <c r="N14" s="13">
        <v>154.19999999999999</v>
      </c>
      <c r="O14" s="13">
        <v>55</v>
      </c>
      <c r="P14" s="13"/>
      <c r="S14" t="s">
        <v>53</v>
      </c>
      <c r="T14" s="13">
        <v>280</v>
      </c>
    </row>
    <row r="15" spans="1:23" x14ac:dyDescent="0.25">
      <c r="A15" s="11" t="s">
        <v>29</v>
      </c>
      <c r="B15" t="s">
        <v>65</v>
      </c>
      <c r="D15" s="14" t="s">
        <v>78</v>
      </c>
      <c r="E15" s="13">
        <v>2197.9</v>
      </c>
      <c r="G15" s="14" t="s">
        <v>78</v>
      </c>
      <c r="H15" s="15">
        <v>3802.1000000000004</v>
      </c>
      <c r="J15" s="14" t="s">
        <v>77</v>
      </c>
      <c r="K15" s="13">
        <v>550.1</v>
      </c>
      <c r="L15" s="13">
        <v>396.50000000000006</v>
      </c>
      <c r="M15" s="13">
        <v>103.00000000000001</v>
      </c>
      <c r="N15" s="13">
        <v>189.29999999999998</v>
      </c>
      <c r="O15" s="13">
        <v>55</v>
      </c>
      <c r="P15" s="13"/>
      <c r="S15" t="s">
        <v>54</v>
      </c>
      <c r="T15" s="13">
        <v>7200</v>
      </c>
    </row>
    <row r="16" spans="1:23" x14ac:dyDescent="0.25">
      <c r="A16" s="12" t="s">
        <v>0</v>
      </c>
      <c r="B16" s="13">
        <v>10037.6</v>
      </c>
      <c r="D16" s="14" t="s">
        <v>64</v>
      </c>
      <c r="E16" s="13">
        <v>23233.100000000006</v>
      </c>
      <c r="G16" s="14" t="s">
        <v>80</v>
      </c>
      <c r="H16" s="15">
        <v>23766.9</v>
      </c>
      <c r="J16" s="14" t="s">
        <v>78</v>
      </c>
      <c r="K16" s="13">
        <v>1236.0999999999999</v>
      </c>
      <c r="L16" s="13">
        <v>514.09999999999991</v>
      </c>
      <c r="M16" s="13">
        <v>298.60000000000002</v>
      </c>
      <c r="N16" s="13">
        <v>149.1</v>
      </c>
      <c r="O16" s="13"/>
      <c r="P16" s="13"/>
      <c r="R16" t="s">
        <v>39</v>
      </c>
      <c r="S16" t="s">
        <v>38</v>
      </c>
      <c r="T16" s="13">
        <v>154</v>
      </c>
    </row>
    <row r="17" spans="1:23" x14ac:dyDescent="0.25">
      <c r="A17" s="12" t="s">
        <v>1</v>
      </c>
      <c r="B17" s="13">
        <v>13195.500000000004</v>
      </c>
      <c r="S17" t="s">
        <v>40</v>
      </c>
      <c r="T17" s="13">
        <v>150</v>
      </c>
    </row>
    <row r="18" spans="1:23" x14ac:dyDescent="0.25">
      <c r="A18" s="12" t="s">
        <v>64</v>
      </c>
      <c r="B18" s="13">
        <v>23233.100000000006</v>
      </c>
      <c r="R18" t="s">
        <v>51</v>
      </c>
      <c r="S18" t="s">
        <v>50</v>
      </c>
      <c r="T18" s="13">
        <v>1106</v>
      </c>
    </row>
    <row r="19" spans="1:23" x14ac:dyDescent="0.25">
      <c r="S19" t="s">
        <v>52</v>
      </c>
      <c r="T19" s="13">
        <v>1200</v>
      </c>
    </row>
    <row r="20" spans="1:23" x14ac:dyDescent="0.25">
      <c r="S20" t="s">
        <v>58</v>
      </c>
      <c r="T20" s="13">
        <v>435.2</v>
      </c>
    </row>
    <row r="22" spans="1:23" x14ac:dyDescent="0.25">
      <c r="A22" s="11" t="s">
        <v>60</v>
      </c>
      <c r="B22" t="s">
        <v>65</v>
      </c>
      <c r="S22" t="str" cm="1">
        <f t="array" ref="S22">"Expenses by Category -"&amp;_xlfn.IFS(S23="(All)","Finance",S23="(Multiple Items)"," Multiple Periods",TRUE,S23)</f>
        <v>Expenses by Category -Finance</v>
      </c>
    </row>
    <row r="23" spans="1:23" x14ac:dyDescent="0.25">
      <c r="A23" s="12" t="s">
        <v>46</v>
      </c>
      <c r="B23" s="13">
        <v>12744.600000000002</v>
      </c>
      <c r="R23" s="11" t="s">
        <v>30</v>
      </c>
      <c r="S23" t="s">
        <v>66</v>
      </c>
    </row>
    <row r="24" spans="1:23" x14ac:dyDescent="0.25">
      <c r="A24" s="12" t="s">
        <v>34</v>
      </c>
      <c r="B24" s="13">
        <v>5293.7000000000016</v>
      </c>
    </row>
    <row r="25" spans="1:23" x14ac:dyDescent="0.25">
      <c r="A25" s="12" t="s">
        <v>51</v>
      </c>
      <c r="B25" s="13">
        <v>2741.1999999999994</v>
      </c>
      <c r="R25" s="11" t="s">
        <v>60</v>
      </c>
      <c r="S25" t="s">
        <v>79</v>
      </c>
      <c r="V25" t="s">
        <v>60</v>
      </c>
      <c r="W25" t="s">
        <v>79</v>
      </c>
    </row>
    <row r="26" spans="1:23" x14ac:dyDescent="0.25">
      <c r="A26" s="12" t="s">
        <v>37</v>
      </c>
      <c r="B26" s="13">
        <v>1764.5999999999997</v>
      </c>
      <c r="R26" s="12" t="s">
        <v>56</v>
      </c>
      <c r="S26" s="16">
        <v>47000</v>
      </c>
      <c r="V26" t="s">
        <v>56</v>
      </c>
      <c r="W26">
        <v>47000</v>
      </c>
    </row>
    <row r="27" spans="1:23" x14ac:dyDescent="0.25">
      <c r="A27" s="12" t="s">
        <v>42</v>
      </c>
      <c r="B27" s="13">
        <v>385</v>
      </c>
      <c r="R27" s="12" t="s">
        <v>46</v>
      </c>
      <c r="S27" s="16">
        <v>-12744.600000000002</v>
      </c>
      <c r="V27" t="s">
        <v>46</v>
      </c>
      <c r="W27">
        <v>-12744.600000000002</v>
      </c>
    </row>
    <row r="28" spans="1:23" x14ac:dyDescent="0.25">
      <c r="R28" s="12" t="s">
        <v>34</v>
      </c>
      <c r="S28" s="16">
        <v>-5293.7000000000016</v>
      </c>
      <c r="V28" t="s">
        <v>34</v>
      </c>
      <c r="W28">
        <v>-5293.7000000000016</v>
      </c>
    </row>
    <row r="29" spans="1:23" x14ac:dyDescent="0.25">
      <c r="R29" s="12" t="s">
        <v>51</v>
      </c>
      <c r="S29" s="16">
        <v>-2741.1999999999994</v>
      </c>
      <c r="V29" t="s">
        <v>51</v>
      </c>
      <c r="W29">
        <v>-2741.1999999999994</v>
      </c>
    </row>
    <row r="30" spans="1:23" x14ac:dyDescent="0.25">
      <c r="R30" s="12" t="s">
        <v>37</v>
      </c>
      <c r="S30" s="16">
        <v>-1764.5999999999997</v>
      </c>
      <c r="V30" t="s">
        <v>37</v>
      </c>
      <c r="W30">
        <v>-1764.5999999999997</v>
      </c>
    </row>
    <row r="31" spans="1:23" x14ac:dyDescent="0.25">
      <c r="R31" s="12" t="s">
        <v>42</v>
      </c>
      <c r="S31" s="16">
        <v>-385</v>
      </c>
      <c r="V31" t="s">
        <v>42</v>
      </c>
      <c r="W31">
        <v>-385</v>
      </c>
    </row>
    <row r="32" spans="1:23" x14ac:dyDescent="0.25">
      <c r="R32" s="12" t="s">
        <v>39</v>
      </c>
      <c r="S32" s="16">
        <v>-304</v>
      </c>
      <c r="V32" t="s">
        <v>39</v>
      </c>
      <c r="W32">
        <v>-304</v>
      </c>
    </row>
    <row r="33" spans="18:23" x14ac:dyDescent="0.25">
      <c r="R33" s="12" t="s">
        <v>80</v>
      </c>
      <c r="S33" s="16">
        <v>23766.899999999994</v>
      </c>
      <c r="V33" t="s">
        <v>64</v>
      </c>
      <c r="W33">
        <v>23766.899999999994</v>
      </c>
    </row>
  </sheetData>
  <pageMargins left="0.7" right="0.7" top="0.75" bottom="0.75" header="0.3" footer="0.3"/>
  <pageSetup orientation="portrait"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59D48-5B8D-40DA-B988-6C456922DAE3}">
  <dimension ref="A1:I366"/>
  <sheetViews>
    <sheetView workbookViewId="0">
      <selection activeCell="I366" sqref="A2:I366"/>
    </sheetView>
  </sheetViews>
  <sheetFormatPr defaultRowHeight="15" x14ac:dyDescent="0.25"/>
  <cols>
    <col min="1" max="5" width="17.140625" customWidth="1"/>
    <col min="6" max="7" width="15.28515625" customWidth="1"/>
    <col min="8" max="8" width="17.42578125" customWidth="1"/>
    <col min="9" max="9" width="18" customWidth="1"/>
  </cols>
  <sheetData>
    <row r="1" spans="1:9" x14ac:dyDescent="0.25">
      <c r="A1" t="s">
        <v>29</v>
      </c>
      <c r="B1" t="s">
        <v>30</v>
      </c>
      <c r="C1" t="s">
        <v>31</v>
      </c>
      <c r="D1" t="s">
        <v>28</v>
      </c>
      <c r="E1" t="s">
        <v>1</v>
      </c>
      <c r="F1" t="s">
        <v>32</v>
      </c>
      <c r="G1" t="s">
        <v>59</v>
      </c>
      <c r="H1" t="s">
        <v>60</v>
      </c>
      <c r="I1" t="s">
        <v>61</v>
      </c>
    </row>
    <row r="2" spans="1:9" x14ac:dyDescent="0.25">
      <c r="A2" t="s">
        <v>0</v>
      </c>
      <c r="B2" s="10">
        <v>44562</v>
      </c>
      <c r="C2" t="s">
        <v>62</v>
      </c>
      <c r="E2">
        <v>5000</v>
      </c>
      <c r="F2">
        <f>Table8[[#This Row],[Credit]]-Table8[[#This Row],[Debit]]</f>
        <v>5000</v>
      </c>
      <c r="G2" t="s">
        <v>56</v>
      </c>
      <c r="H2" t="str">
        <f>_xlfn.XLOOKUP(Table9[[#This Row],[Sub-category]],Table5[Sub-category],Table5[Category])</f>
        <v>Salary</v>
      </c>
      <c r="I2" t="str">
        <f>_xlfn.XLOOKUP(Table9[[#This Row],[Sub-category]],Table5[Sub-category],Table5[Category Type])</f>
        <v>Income</v>
      </c>
    </row>
    <row r="3" spans="1:9" x14ac:dyDescent="0.25">
      <c r="A3" t="s">
        <v>1</v>
      </c>
      <c r="B3" s="10">
        <v>44563</v>
      </c>
      <c r="C3" t="s">
        <v>63</v>
      </c>
      <c r="D3">
        <v>5</v>
      </c>
      <c r="F3">
        <f>Table8[[#This Row],[Credit]]-Table8[[#This Row],[Debit]]</f>
        <v>-5</v>
      </c>
      <c r="G3" t="s">
        <v>36</v>
      </c>
      <c r="H3" t="str">
        <f>_xlfn.XLOOKUP(Table9[[#This Row],[Sub-category]],Table5[Sub-category],Table5[Category])</f>
        <v>Dining Out</v>
      </c>
      <c r="I3" t="str">
        <f>_xlfn.XLOOKUP(Table9[[#This Row],[Sub-category]],Table5[Sub-category],Table5[Category Type])</f>
        <v>Expense</v>
      </c>
    </row>
    <row r="4" spans="1:9" x14ac:dyDescent="0.25">
      <c r="A4" t="s">
        <v>0</v>
      </c>
      <c r="B4" s="10">
        <v>44564</v>
      </c>
      <c r="C4" t="s">
        <v>2</v>
      </c>
      <c r="D4">
        <v>900</v>
      </c>
      <c r="F4">
        <f>Table8[[#This Row],[Credit]]-Table8[[#This Row],[Debit]]</f>
        <v>-900</v>
      </c>
      <c r="G4" t="s">
        <v>54</v>
      </c>
      <c r="H4" t="str">
        <f>_xlfn.XLOOKUP(Table9[[#This Row],[Sub-category]],Table5[Sub-category],Table5[Category])</f>
        <v>Living Expenses</v>
      </c>
      <c r="I4" t="str">
        <f>_xlfn.XLOOKUP(Table9[[#This Row],[Sub-category]],Table5[Sub-category],Table5[Category Type])</f>
        <v>Expense</v>
      </c>
    </row>
    <row r="5" spans="1:9" x14ac:dyDescent="0.25">
      <c r="A5" t="s">
        <v>0</v>
      </c>
      <c r="B5" s="10">
        <v>44565</v>
      </c>
      <c r="C5" t="s">
        <v>3</v>
      </c>
      <c r="D5">
        <v>150</v>
      </c>
      <c r="F5">
        <f>Table8[[#This Row],[Credit]]-Table8[[#This Row],[Debit]]</f>
        <v>-150</v>
      </c>
      <c r="G5" t="s">
        <v>52</v>
      </c>
      <c r="H5" t="str">
        <f>_xlfn.XLOOKUP(Table9[[#This Row],[Sub-category]],Table5[Sub-category],Table5[Category])</f>
        <v>Transport</v>
      </c>
      <c r="I5" t="str">
        <f>_xlfn.XLOOKUP(Table9[[#This Row],[Sub-category]],Table5[Sub-category],Table5[Category Type])</f>
        <v>Expense</v>
      </c>
    </row>
    <row r="6" spans="1:9" x14ac:dyDescent="0.25">
      <c r="A6" t="s">
        <v>1</v>
      </c>
      <c r="B6" s="10">
        <v>44566</v>
      </c>
      <c r="C6" t="s">
        <v>63</v>
      </c>
      <c r="D6">
        <v>5</v>
      </c>
      <c r="F6">
        <f>Table8[[#This Row],[Credit]]-Table8[[#This Row],[Debit]]</f>
        <v>-5</v>
      </c>
      <c r="G6" t="s">
        <v>36</v>
      </c>
      <c r="H6" t="str">
        <f>_xlfn.XLOOKUP(Table9[[#This Row],[Sub-category]],Table5[Sub-category],Table5[Category])</f>
        <v>Dining Out</v>
      </c>
      <c r="I6" t="str">
        <f>_xlfn.XLOOKUP(Table9[[#This Row],[Sub-category]],Table5[Sub-category],Table5[Category Type])</f>
        <v>Expense</v>
      </c>
    </row>
    <row r="7" spans="1:9" x14ac:dyDescent="0.25">
      <c r="A7" t="s">
        <v>1</v>
      </c>
      <c r="B7" s="10">
        <v>44567</v>
      </c>
      <c r="C7" t="s">
        <v>63</v>
      </c>
      <c r="D7">
        <v>5</v>
      </c>
      <c r="F7">
        <f>Table8[[#This Row],[Credit]]-Table8[[#This Row],[Debit]]</f>
        <v>-5</v>
      </c>
      <c r="G7" t="s">
        <v>36</v>
      </c>
      <c r="H7" t="str">
        <f>_xlfn.XLOOKUP(Table9[[#This Row],[Sub-category]],Table5[Sub-category],Table5[Category])</f>
        <v>Dining Out</v>
      </c>
      <c r="I7" t="str">
        <f>_xlfn.XLOOKUP(Table9[[#This Row],[Sub-category]],Table5[Sub-category],Table5[Category Type])</f>
        <v>Expense</v>
      </c>
    </row>
    <row r="8" spans="1:9" x14ac:dyDescent="0.25">
      <c r="A8" t="s">
        <v>1</v>
      </c>
      <c r="B8" s="10">
        <v>44568</v>
      </c>
      <c r="C8" t="s">
        <v>63</v>
      </c>
      <c r="D8">
        <v>5</v>
      </c>
      <c r="F8">
        <f>Table8[[#This Row],[Credit]]-Table8[[#This Row],[Debit]]</f>
        <v>-5</v>
      </c>
      <c r="G8" t="s">
        <v>36</v>
      </c>
      <c r="H8" t="str">
        <f>_xlfn.XLOOKUP(Table9[[#This Row],[Sub-category]],Table5[Sub-category],Table5[Category])</f>
        <v>Dining Out</v>
      </c>
      <c r="I8" t="str">
        <f>_xlfn.XLOOKUP(Table9[[#This Row],[Sub-category]],Table5[Sub-category],Table5[Category Type])</f>
        <v>Expense</v>
      </c>
    </row>
    <row r="9" spans="1:9" x14ac:dyDescent="0.25">
      <c r="A9" t="s">
        <v>1</v>
      </c>
      <c r="B9" s="10">
        <v>44569</v>
      </c>
      <c r="C9" t="s">
        <v>63</v>
      </c>
      <c r="D9">
        <v>5</v>
      </c>
      <c r="F9">
        <f>Table8[[#This Row],[Credit]]-Table8[[#This Row],[Debit]]</f>
        <v>-5</v>
      </c>
      <c r="G9" t="s">
        <v>36</v>
      </c>
      <c r="H9" t="str">
        <f>_xlfn.XLOOKUP(Table9[[#This Row],[Sub-category]],Table5[Sub-category],Table5[Category])</f>
        <v>Dining Out</v>
      </c>
      <c r="I9" t="str">
        <f>_xlfn.XLOOKUP(Table9[[#This Row],[Sub-category]],Table5[Sub-category],Table5[Category Type])</f>
        <v>Expense</v>
      </c>
    </row>
    <row r="10" spans="1:9" x14ac:dyDescent="0.25">
      <c r="A10" t="s">
        <v>1</v>
      </c>
      <c r="B10" s="10">
        <v>44570</v>
      </c>
      <c r="C10" t="s">
        <v>4</v>
      </c>
      <c r="D10">
        <v>155</v>
      </c>
      <c r="F10">
        <f>Table8[[#This Row],[Credit]]-Table8[[#This Row],[Debit]]</f>
        <v>-155</v>
      </c>
      <c r="G10" t="s">
        <v>48</v>
      </c>
      <c r="H10" t="str">
        <f>_xlfn.XLOOKUP(Table9[[#This Row],[Sub-category]],Table5[Sub-category],Table5[Category])</f>
        <v>Living Expenses</v>
      </c>
      <c r="I10" t="str">
        <f>_xlfn.XLOOKUP(Table9[[#This Row],[Sub-category]],Table5[Sub-category],Table5[Category Type])</f>
        <v>Expense</v>
      </c>
    </row>
    <row r="11" spans="1:9" x14ac:dyDescent="0.25">
      <c r="A11" t="s">
        <v>0</v>
      </c>
      <c r="B11" s="10">
        <v>44571</v>
      </c>
      <c r="C11" t="s">
        <v>5</v>
      </c>
      <c r="D11">
        <v>50</v>
      </c>
      <c r="F11">
        <f>Table8[[#This Row],[Credit]]-Table8[[#This Row],[Debit]]</f>
        <v>-50</v>
      </c>
      <c r="G11" t="s">
        <v>45</v>
      </c>
      <c r="H11" t="str">
        <f>_xlfn.XLOOKUP(Table9[[#This Row],[Sub-category]],Table5[Sub-category],Table5[Category])</f>
        <v>Living Expenses</v>
      </c>
      <c r="I11" t="str">
        <f>_xlfn.XLOOKUP(Table9[[#This Row],[Sub-category]],Table5[Sub-category],Table5[Category Type])</f>
        <v>Expense</v>
      </c>
    </row>
    <row r="12" spans="1:9" x14ac:dyDescent="0.25">
      <c r="A12" t="s">
        <v>1</v>
      </c>
      <c r="B12" s="10">
        <v>44572</v>
      </c>
      <c r="C12" t="s">
        <v>63</v>
      </c>
      <c r="D12">
        <v>5</v>
      </c>
      <c r="F12">
        <f>Table8[[#This Row],[Credit]]-Table8[[#This Row],[Debit]]</f>
        <v>-5</v>
      </c>
      <c r="G12" t="s">
        <v>36</v>
      </c>
      <c r="H12" t="str">
        <f>_xlfn.XLOOKUP(Table9[[#This Row],[Sub-category]],Table5[Sub-category],Table5[Category])</f>
        <v>Dining Out</v>
      </c>
      <c r="I12" t="str">
        <f>_xlfn.XLOOKUP(Table9[[#This Row],[Sub-category]],Table5[Sub-category],Table5[Category Type])</f>
        <v>Expense</v>
      </c>
    </row>
    <row r="13" spans="1:9" x14ac:dyDescent="0.25">
      <c r="A13" t="s">
        <v>1</v>
      </c>
      <c r="B13" s="10">
        <v>44573</v>
      </c>
      <c r="C13" t="s">
        <v>63</v>
      </c>
      <c r="D13">
        <v>5</v>
      </c>
      <c r="F13">
        <f>Table8[[#This Row],[Credit]]-Table8[[#This Row],[Debit]]</f>
        <v>-5</v>
      </c>
      <c r="G13" t="s">
        <v>36</v>
      </c>
      <c r="H13" t="str">
        <f>_xlfn.XLOOKUP(Table9[[#This Row],[Sub-category]],Table5[Sub-category],Table5[Category])</f>
        <v>Dining Out</v>
      </c>
      <c r="I13" t="str">
        <f>_xlfn.XLOOKUP(Table9[[#This Row],[Sub-category]],Table5[Sub-category],Table5[Category Type])</f>
        <v>Expense</v>
      </c>
    </row>
    <row r="14" spans="1:9" x14ac:dyDescent="0.25">
      <c r="A14" t="s">
        <v>1</v>
      </c>
      <c r="B14" s="10">
        <v>44574</v>
      </c>
      <c r="C14" t="s">
        <v>6</v>
      </c>
      <c r="D14">
        <v>77</v>
      </c>
      <c r="F14">
        <f>Table8[[#This Row],[Credit]]-Table8[[#This Row],[Debit]]</f>
        <v>-77</v>
      </c>
      <c r="G14" t="s">
        <v>50</v>
      </c>
      <c r="H14" t="str">
        <f>_xlfn.XLOOKUP(Table9[[#This Row],[Sub-category]],Table5[Sub-category],Table5[Category])</f>
        <v>Transport</v>
      </c>
      <c r="I14" t="str">
        <f>_xlfn.XLOOKUP(Table9[[#This Row],[Sub-category]],Table5[Sub-category],Table5[Category Type])</f>
        <v>Expense</v>
      </c>
    </row>
    <row r="15" spans="1:9" x14ac:dyDescent="0.25">
      <c r="A15" t="s">
        <v>1</v>
      </c>
      <c r="B15" s="10">
        <v>44575</v>
      </c>
      <c r="C15" t="s">
        <v>63</v>
      </c>
      <c r="D15">
        <v>5</v>
      </c>
      <c r="F15">
        <f>Table8[[#This Row],[Credit]]-Table8[[#This Row],[Debit]]</f>
        <v>-5</v>
      </c>
      <c r="G15" t="s">
        <v>36</v>
      </c>
      <c r="H15" t="str">
        <f>_xlfn.XLOOKUP(Table9[[#This Row],[Sub-category]],Table5[Sub-category],Table5[Category])</f>
        <v>Dining Out</v>
      </c>
      <c r="I15" t="str">
        <f>_xlfn.XLOOKUP(Table9[[#This Row],[Sub-category]],Table5[Sub-category],Table5[Category Type])</f>
        <v>Expense</v>
      </c>
    </row>
    <row r="16" spans="1:9" x14ac:dyDescent="0.25">
      <c r="A16" t="s">
        <v>1</v>
      </c>
      <c r="B16" s="10">
        <v>44576</v>
      </c>
      <c r="C16" t="s">
        <v>63</v>
      </c>
      <c r="D16">
        <v>5</v>
      </c>
      <c r="F16">
        <f>Table8[[#This Row],[Credit]]-Table8[[#This Row],[Debit]]</f>
        <v>-5</v>
      </c>
      <c r="G16" t="s">
        <v>36</v>
      </c>
      <c r="H16" t="str">
        <f>_xlfn.XLOOKUP(Table9[[#This Row],[Sub-category]],Table5[Sub-category],Table5[Category])</f>
        <v>Dining Out</v>
      </c>
      <c r="I16" t="str">
        <f>_xlfn.XLOOKUP(Table9[[#This Row],[Sub-category]],Table5[Sub-category],Table5[Category Type])</f>
        <v>Expense</v>
      </c>
    </row>
    <row r="17" spans="1:9" x14ac:dyDescent="0.25">
      <c r="A17" t="s">
        <v>1</v>
      </c>
      <c r="B17" s="10">
        <v>44577</v>
      </c>
      <c r="C17" t="s">
        <v>4</v>
      </c>
      <c r="D17">
        <v>135</v>
      </c>
      <c r="F17">
        <f>Table8[[#This Row],[Credit]]-Table8[[#This Row],[Debit]]</f>
        <v>-135</v>
      </c>
      <c r="G17" t="s">
        <v>48</v>
      </c>
      <c r="H17" t="str">
        <f>_xlfn.XLOOKUP(Table9[[#This Row],[Sub-category]],Table5[Sub-category],Table5[Category])</f>
        <v>Living Expenses</v>
      </c>
      <c r="I17" t="str">
        <f>_xlfn.XLOOKUP(Table9[[#This Row],[Sub-category]],Table5[Sub-category],Table5[Category Type])</f>
        <v>Expense</v>
      </c>
    </row>
    <row r="18" spans="1:9" x14ac:dyDescent="0.25">
      <c r="A18" t="s">
        <v>1</v>
      </c>
      <c r="B18" s="10">
        <v>44578</v>
      </c>
      <c r="C18" t="s">
        <v>63</v>
      </c>
      <c r="D18">
        <v>5</v>
      </c>
      <c r="F18">
        <f>Table8[[#This Row],[Credit]]-Table8[[#This Row],[Debit]]</f>
        <v>-5</v>
      </c>
      <c r="G18" t="s">
        <v>36</v>
      </c>
      <c r="H18" t="str">
        <f>_xlfn.XLOOKUP(Table9[[#This Row],[Sub-category]],Table5[Sub-category],Table5[Category])</f>
        <v>Dining Out</v>
      </c>
      <c r="I18" t="str">
        <f>_xlfn.XLOOKUP(Table9[[#This Row],[Sub-category]],Table5[Sub-category],Table5[Category Type])</f>
        <v>Expense</v>
      </c>
    </row>
    <row r="19" spans="1:9" x14ac:dyDescent="0.25">
      <c r="A19" t="s">
        <v>1</v>
      </c>
      <c r="B19" s="10">
        <v>44579</v>
      </c>
      <c r="C19" t="s">
        <v>63</v>
      </c>
      <c r="D19">
        <v>5</v>
      </c>
      <c r="F19">
        <f>Table8[[#This Row],[Credit]]-Table8[[#This Row],[Debit]]</f>
        <v>-5</v>
      </c>
      <c r="G19" t="s">
        <v>36</v>
      </c>
      <c r="H19" t="str">
        <f>_xlfn.XLOOKUP(Table9[[#This Row],[Sub-category]],Table5[Sub-category],Table5[Category])</f>
        <v>Dining Out</v>
      </c>
      <c r="I19" t="str">
        <f>_xlfn.XLOOKUP(Table9[[#This Row],[Sub-category]],Table5[Sub-category],Table5[Category Type])</f>
        <v>Expense</v>
      </c>
    </row>
    <row r="20" spans="1:9" x14ac:dyDescent="0.25">
      <c r="A20" t="s">
        <v>1</v>
      </c>
      <c r="B20" s="10">
        <v>44580</v>
      </c>
      <c r="C20" t="s">
        <v>7</v>
      </c>
      <c r="D20">
        <v>40</v>
      </c>
      <c r="F20">
        <f>Table8[[#This Row],[Credit]]-Table8[[#This Row],[Debit]]</f>
        <v>-40</v>
      </c>
      <c r="G20" t="s">
        <v>43</v>
      </c>
      <c r="H20" t="str">
        <f>_xlfn.XLOOKUP(Table9[[#This Row],[Sub-category]],Table5[Sub-category],Table5[Category])</f>
        <v>Discretionary</v>
      </c>
      <c r="I20" t="str">
        <f>_xlfn.XLOOKUP(Table9[[#This Row],[Sub-category]],Table5[Sub-category],Table5[Category Type])</f>
        <v>Expense</v>
      </c>
    </row>
    <row r="21" spans="1:9" x14ac:dyDescent="0.25">
      <c r="A21" t="s">
        <v>1</v>
      </c>
      <c r="B21" s="10">
        <v>44581</v>
      </c>
      <c r="C21" t="s">
        <v>8</v>
      </c>
      <c r="D21">
        <v>98</v>
      </c>
      <c r="F21">
        <f>Table8[[#This Row],[Credit]]-Table8[[#This Row],[Debit]]</f>
        <v>-98</v>
      </c>
      <c r="G21" t="s">
        <v>33</v>
      </c>
      <c r="H21" t="str">
        <f>_xlfn.XLOOKUP(Table9[[#This Row],[Sub-category]],Table5[Sub-category],Table5[Category])</f>
        <v>Discretionary</v>
      </c>
      <c r="I21" t="str">
        <f>_xlfn.XLOOKUP(Table9[[#This Row],[Sub-category]],Table5[Sub-category],Table5[Category Type])</f>
        <v>Expense</v>
      </c>
    </row>
    <row r="22" spans="1:9" x14ac:dyDescent="0.25">
      <c r="A22" t="s">
        <v>1</v>
      </c>
      <c r="B22" s="10">
        <v>44582</v>
      </c>
      <c r="C22" t="s">
        <v>9</v>
      </c>
      <c r="D22">
        <v>52</v>
      </c>
      <c r="F22">
        <f>Table8[[#This Row],[Credit]]-Table8[[#This Row],[Debit]]</f>
        <v>-52</v>
      </c>
      <c r="G22" t="s">
        <v>55</v>
      </c>
      <c r="H22" t="str">
        <f>_xlfn.XLOOKUP(Table9[[#This Row],[Sub-category]],Table5[Sub-category],Table5[Category])</f>
        <v>Dining Out</v>
      </c>
      <c r="I22" t="str">
        <f>_xlfn.XLOOKUP(Table9[[#This Row],[Sub-category]],Table5[Sub-category],Table5[Category Type])</f>
        <v>Expense</v>
      </c>
    </row>
    <row r="23" spans="1:9" x14ac:dyDescent="0.25">
      <c r="A23" t="s">
        <v>1</v>
      </c>
      <c r="B23" s="10">
        <v>44583</v>
      </c>
      <c r="C23" t="s">
        <v>10</v>
      </c>
      <c r="D23">
        <v>28</v>
      </c>
      <c r="F23">
        <f>Table8[[#This Row],[Credit]]-Table8[[#This Row],[Debit]]</f>
        <v>-28</v>
      </c>
      <c r="G23" t="s">
        <v>58</v>
      </c>
      <c r="H23" t="str">
        <f>_xlfn.XLOOKUP(Table9[[#This Row],[Sub-category]],Table5[Sub-category],Table5[Category])</f>
        <v>Transport</v>
      </c>
      <c r="I23" t="str">
        <f>_xlfn.XLOOKUP(Table9[[#This Row],[Sub-category]],Table5[Sub-category],Table5[Category Type])</f>
        <v>Expense</v>
      </c>
    </row>
    <row r="24" spans="1:9" x14ac:dyDescent="0.25">
      <c r="A24" t="s">
        <v>0</v>
      </c>
      <c r="B24" s="10">
        <v>44584</v>
      </c>
      <c r="C24" t="s">
        <v>11</v>
      </c>
      <c r="D24">
        <v>30</v>
      </c>
      <c r="F24">
        <f>Table8[[#This Row],[Credit]]-Table8[[#This Row],[Debit]]</f>
        <v>-30</v>
      </c>
      <c r="G24" t="s">
        <v>49</v>
      </c>
      <c r="H24" t="str">
        <f>_xlfn.XLOOKUP(Table9[[#This Row],[Sub-category]],Table5[Sub-category],Table5[Category])</f>
        <v>Discretionary</v>
      </c>
      <c r="I24" t="str">
        <f>_xlfn.XLOOKUP(Table9[[#This Row],[Sub-category]],Table5[Sub-category],Table5[Category Type])</f>
        <v>Expense</v>
      </c>
    </row>
    <row r="25" spans="1:9" x14ac:dyDescent="0.25">
      <c r="A25" t="s">
        <v>1</v>
      </c>
      <c r="B25" s="10">
        <v>44585</v>
      </c>
      <c r="C25" t="s">
        <v>63</v>
      </c>
      <c r="D25">
        <v>5</v>
      </c>
      <c r="F25">
        <f>Table8[[#This Row],[Credit]]-Table8[[#This Row],[Debit]]</f>
        <v>-5</v>
      </c>
      <c r="G25" t="s">
        <v>36</v>
      </c>
      <c r="H25" t="str">
        <f>_xlfn.XLOOKUP(Table9[[#This Row],[Sub-category]],Table5[Sub-category],Table5[Category])</f>
        <v>Dining Out</v>
      </c>
      <c r="I25" t="str">
        <f>_xlfn.XLOOKUP(Table9[[#This Row],[Sub-category]],Table5[Sub-category],Table5[Category Type])</f>
        <v>Expense</v>
      </c>
    </row>
    <row r="26" spans="1:9" x14ac:dyDescent="0.25">
      <c r="A26" t="s">
        <v>1</v>
      </c>
      <c r="B26" s="10">
        <v>44586</v>
      </c>
      <c r="C26" t="s">
        <v>63</v>
      </c>
      <c r="D26">
        <v>5</v>
      </c>
      <c r="F26">
        <f>Table8[[#This Row],[Credit]]-Table8[[#This Row],[Debit]]</f>
        <v>-5</v>
      </c>
      <c r="G26" t="s">
        <v>36</v>
      </c>
      <c r="H26" t="str">
        <f>_xlfn.XLOOKUP(Table9[[#This Row],[Sub-category]],Table5[Sub-category],Table5[Category])</f>
        <v>Dining Out</v>
      </c>
      <c r="I26" t="str">
        <f>_xlfn.XLOOKUP(Table9[[#This Row],[Sub-category]],Table5[Sub-category],Table5[Category Type])</f>
        <v>Expense</v>
      </c>
    </row>
    <row r="27" spans="1:9" x14ac:dyDescent="0.25">
      <c r="A27" t="s">
        <v>0</v>
      </c>
      <c r="B27" s="10">
        <v>44587</v>
      </c>
      <c r="C27" t="s">
        <v>12</v>
      </c>
      <c r="D27">
        <v>154</v>
      </c>
      <c r="F27">
        <f>Table8[[#This Row],[Credit]]-Table8[[#This Row],[Debit]]</f>
        <v>-154</v>
      </c>
      <c r="G27" t="s">
        <v>38</v>
      </c>
      <c r="H27" t="str">
        <f>_xlfn.XLOOKUP(Table9[[#This Row],[Sub-category]],Table5[Sub-category],Table5[Category])</f>
        <v>Medical</v>
      </c>
      <c r="I27" t="str">
        <f>_xlfn.XLOOKUP(Table9[[#This Row],[Sub-category]],Table5[Sub-category],Table5[Category Type])</f>
        <v>Expense</v>
      </c>
    </row>
    <row r="28" spans="1:9" x14ac:dyDescent="0.25">
      <c r="A28" t="s">
        <v>0</v>
      </c>
      <c r="B28" s="10">
        <v>44588</v>
      </c>
      <c r="C28" t="s">
        <v>13</v>
      </c>
      <c r="D28">
        <v>40</v>
      </c>
      <c r="F28">
        <f>Table8[[#This Row],[Credit]]-Table8[[#This Row],[Debit]]</f>
        <v>-40</v>
      </c>
      <c r="G28" t="s">
        <v>53</v>
      </c>
      <c r="H28" t="str">
        <f>_xlfn.XLOOKUP(Table9[[#This Row],[Sub-category]],Table5[Sub-category],Table5[Category])</f>
        <v>Living Expenses</v>
      </c>
      <c r="I28" t="str">
        <f>_xlfn.XLOOKUP(Table9[[#This Row],[Sub-category]],Table5[Sub-category],Table5[Category Type])</f>
        <v>Expense</v>
      </c>
    </row>
    <row r="29" spans="1:9" x14ac:dyDescent="0.25">
      <c r="A29" t="s">
        <v>1</v>
      </c>
      <c r="B29" s="10">
        <v>44589</v>
      </c>
      <c r="C29" t="s">
        <v>14</v>
      </c>
      <c r="D29">
        <v>45</v>
      </c>
      <c r="F29">
        <f>Table8[[#This Row],[Credit]]-Table8[[#This Row],[Debit]]</f>
        <v>-45</v>
      </c>
      <c r="G29" t="s">
        <v>47</v>
      </c>
      <c r="H29" t="str">
        <f>_xlfn.XLOOKUP(Table9[[#This Row],[Sub-category]],Table5[Sub-category],Table5[Category])</f>
        <v>Discretionary</v>
      </c>
      <c r="I29" t="str">
        <f>_xlfn.XLOOKUP(Table9[[#This Row],[Sub-category]],Table5[Sub-category],Table5[Category Type])</f>
        <v>Expense</v>
      </c>
    </row>
    <row r="30" spans="1:9" x14ac:dyDescent="0.25">
      <c r="A30" t="s">
        <v>1</v>
      </c>
      <c r="B30" s="10">
        <v>44590</v>
      </c>
      <c r="C30" t="s">
        <v>15</v>
      </c>
      <c r="D30">
        <v>32</v>
      </c>
      <c r="F30">
        <f>Table8[[#This Row],[Credit]]-Table8[[#This Row],[Debit]]</f>
        <v>-32</v>
      </c>
      <c r="G30" t="s">
        <v>43</v>
      </c>
      <c r="H30" t="str">
        <f>_xlfn.XLOOKUP(Table9[[#This Row],[Sub-category]],Table5[Sub-category],Table5[Category])</f>
        <v>Discretionary</v>
      </c>
      <c r="I30" t="str">
        <f>_xlfn.XLOOKUP(Table9[[#This Row],[Sub-category]],Table5[Sub-category],Table5[Category Type])</f>
        <v>Expense</v>
      </c>
    </row>
    <row r="31" spans="1:9" x14ac:dyDescent="0.25">
      <c r="A31" t="s">
        <v>1</v>
      </c>
      <c r="B31" s="10">
        <v>44591</v>
      </c>
      <c r="C31" t="s">
        <v>63</v>
      </c>
      <c r="D31">
        <v>5</v>
      </c>
      <c r="F31">
        <f>Table8[[#This Row],[Credit]]-Table8[[#This Row],[Debit]]</f>
        <v>-5</v>
      </c>
      <c r="G31" t="s">
        <v>36</v>
      </c>
      <c r="H31" t="str">
        <f>_xlfn.XLOOKUP(Table9[[#This Row],[Sub-category]],Table5[Sub-category],Table5[Category])</f>
        <v>Dining Out</v>
      </c>
      <c r="I31" t="str">
        <f>_xlfn.XLOOKUP(Table9[[#This Row],[Sub-category]],Table5[Sub-category],Table5[Category Type])</f>
        <v>Expense</v>
      </c>
    </row>
    <row r="32" spans="1:9" x14ac:dyDescent="0.25">
      <c r="A32" t="s">
        <v>1</v>
      </c>
      <c r="B32" s="10">
        <v>44592</v>
      </c>
      <c r="C32" t="s">
        <v>63</v>
      </c>
      <c r="D32">
        <v>5</v>
      </c>
      <c r="F32">
        <f>Table8[[#This Row],[Credit]]-Table8[[#This Row],[Debit]]</f>
        <v>-5</v>
      </c>
      <c r="G32" t="s">
        <v>36</v>
      </c>
      <c r="H32" t="str">
        <f>_xlfn.XLOOKUP(Table9[[#This Row],[Sub-category]],Table5[Sub-category],Table5[Category])</f>
        <v>Dining Out</v>
      </c>
      <c r="I32" t="str">
        <f>_xlfn.XLOOKUP(Table9[[#This Row],[Sub-category]],Table5[Sub-category],Table5[Category Type])</f>
        <v>Expense</v>
      </c>
    </row>
    <row r="33" spans="1:9" x14ac:dyDescent="0.25">
      <c r="A33" t="s">
        <v>1</v>
      </c>
      <c r="B33" s="10">
        <v>44593</v>
      </c>
      <c r="C33" t="s">
        <v>63</v>
      </c>
      <c r="D33">
        <v>5</v>
      </c>
      <c r="F33">
        <f>Table8[[#This Row],[Credit]]-Table8[[#This Row],[Debit]]</f>
        <v>-5</v>
      </c>
      <c r="G33" t="s">
        <v>36</v>
      </c>
      <c r="H33" t="str">
        <f>_xlfn.XLOOKUP(Table9[[#This Row],[Sub-category]],Table5[Sub-category],Table5[Category])</f>
        <v>Dining Out</v>
      </c>
      <c r="I33" t="str">
        <f>_xlfn.XLOOKUP(Table9[[#This Row],[Sub-category]],Table5[Sub-category],Table5[Category Type])</f>
        <v>Expense</v>
      </c>
    </row>
    <row r="34" spans="1:9" x14ac:dyDescent="0.25">
      <c r="A34" t="s">
        <v>1</v>
      </c>
      <c r="B34" s="10">
        <v>44594</v>
      </c>
      <c r="C34" t="s">
        <v>4</v>
      </c>
      <c r="D34">
        <v>170</v>
      </c>
      <c r="F34">
        <f>Table8[[#This Row],[Credit]]-Table8[[#This Row],[Debit]]</f>
        <v>-170</v>
      </c>
      <c r="G34" t="s">
        <v>48</v>
      </c>
      <c r="H34" t="str">
        <f>_xlfn.XLOOKUP(Table9[[#This Row],[Sub-category]],Table5[Sub-category],Table5[Category])</f>
        <v>Living Expenses</v>
      </c>
      <c r="I34" t="str">
        <f>_xlfn.XLOOKUP(Table9[[#This Row],[Sub-category]],Table5[Sub-category],Table5[Category Type])</f>
        <v>Expense</v>
      </c>
    </row>
    <row r="35" spans="1:9" x14ac:dyDescent="0.25">
      <c r="A35" t="s">
        <v>1</v>
      </c>
      <c r="B35" s="10">
        <v>44595</v>
      </c>
      <c r="C35" t="s">
        <v>16</v>
      </c>
      <c r="D35">
        <v>37</v>
      </c>
      <c r="F35">
        <f>Table8[[#This Row],[Credit]]-Table8[[#This Row],[Debit]]</f>
        <v>-37</v>
      </c>
      <c r="G35" t="s">
        <v>55</v>
      </c>
      <c r="H35" t="str">
        <f>_xlfn.XLOOKUP(Table9[[#This Row],[Sub-category]],Table5[Sub-category],Table5[Category])</f>
        <v>Dining Out</v>
      </c>
      <c r="I35" t="str">
        <f>_xlfn.XLOOKUP(Table9[[#This Row],[Sub-category]],Table5[Sub-category],Table5[Category Type])</f>
        <v>Expense</v>
      </c>
    </row>
    <row r="36" spans="1:9" x14ac:dyDescent="0.25">
      <c r="A36" t="s">
        <v>1</v>
      </c>
      <c r="B36" s="10">
        <v>44596</v>
      </c>
      <c r="C36" t="s">
        <v>17</v>
      </c>
      <c r="D36">
        <v>12</v>
      </c>
      <c r="F36">
        <f>Table8[[#This Row],[Credit]]-Table8[[#This Row],[Debit]]</f>
        <v>-12</v>
      </c>
      <c r="G36" t="s">
        <v>55</v>
      </c>
      <c r="H36" t="str">
        <f>_xlfn.XLOOKUP(Table9[[#This Row],[Sub-category]],Table5[Sub-category],Table5[Category])</f>
        <v>Dining Out</v>
      </c>
      <c r="I36" t="str">
        <f>_xlfn.XLOOKUP(Table9[[#This Row],[Sub-category]],Table5[Sub-category],Table5[Category Type])</f>
        <v>Expense</v>
      </c>
    </row>
    <row r="37" spans="1:9" x14ac:dyDescent="0.25">
      <c r="A37" t="s">
        <v>0</v>
      </c>
      <c r="B37" s="10">
        <v>44597</v>
      </c>
      <c r="C37" t="s">
        <v>18</v>
      </c>
      <c r="D37">
        <v>55</v>
      </c>
      <c r="F37">
        <f>Table8[[#This Row],[Credit]]-Table8[[#This Row],[Debit]]</f>
        <v>-55</v>
      </c>
      <c r="G37" t="s">
        <v>41</v>
      </c>
      <c r="H37" t="str">
        <f>_xlfn.XLOOKUP(Table9[[#This Row],[Sub-category]],Table5[Sub-category],Table5[Category])</f>
        <v>Charity</v>
      </c>
      <c r="I37" t="str">
        <f>_xlfn.XLOOKUP(Table9[[#This Row],[Sub-category]],Table5[Sub-category],Table5[Category Type])</f>
        <v>Expense</v>
      </c>
    </row>
    <row r="38" spans="1:9" x14ac:dyDescent="0.25">
      <c r="A38" t="s">
        <v>1</v>
      </c>
      <c r="B38" s="10">
        <v>44598</v>
      </c>
      <c r="C38" t="s">
        <v>6</v>
      </c>
      <c r="D38">
        <v>63</v>
      </c>
      <c r="F38">
        <f>Table8[[#This Row],[Credit]]-Table8[[#This Row],[Debit]]</f>
        <v>-63</v>
      </c>
      <c r="G38" t="s">
        <v>50</v>
      </c>
      <c r="H38" t="str">
        <f>_xlfn.XLOOKUP(Table9[[#This Row],[Sub-category]],Table5[Sub-category],Table5[Category])</f>
        <v>Transport</v>
      </c>
      <c r="I38" t="str">
        <f>_xlfn.XLOOKUP(Table9[[#This Row],[Sub-category]],Table5[Sub-category],Table5[Category Type])</f>
        <v>Expense</v>
      </c>
    </row>
    <row r="39" spans="1:9" x14ac:dyDescent="0.25">
      <c r="A39" t="s">
        <v>1</v>
      </c>
      <c r="B39" s="10">
        <v>44599</v>
      </c>
      <c r="C39" t="s">
        <v>63</v>
      </c>
      <c r="D39">
        <v>5</v>
      </c>
      <c r="F39">
        <f>Table8[[#This Row],[Credit]]-Table8[[#This Row],[Debit]]</f>
        <v>-5</v>
      </c>
      <c r="G39" t="s">
        <v>36</v>
      </c>
      <c r="H39" t="str">
        <f>_xlfn.XLOOKUP(Table9[[#This Row],[Sub-category]],Table5[Sub-category],Table5[Category])</f>
        <v>Dining Out</v>
      </c>
      <c r="I39" t="str">
        <f>_xlfn.XLOOKUP(Table9[[#This Row],[Sub-category]],Table5[Sub-category],Table5[Category Type])</f>
        <v>Expense</v>
      </c>
    </row>
    <row r="40" spans="1:9" x14ac:dyDescent="0.25">
      <c r="A40" t="s">
        <v>1</v>
      </c>
      <c r="B40" s="10">
        <v>44600</v>
      </c>
      <c r="C40" t="s">
        <v>63</v>
      </c>
      <c r="D40">
        <v>5</v>
      </c>
      <c r="F40">
        <f>Table8[[#This Row],[Credit]]-Table8[[#This Row],[Debit]]</f>
        <v>-5</v>
      </c>
      <c r="G40" t="s">
        <v>36</v>
      </c>
      <c r="H40" t="str">
        <f>_xlfn.XLOOKUP(Table9[[#This Row],[Sub-category]],Table5[Sub-category],Table5[Category])</f>
        <v>Dining Out</v>
      </c>
      <c r="I40" t="str">
        <f>_xlfn.XLOOKUP(Table9[[#This Row],[Sub-category]],Table5[Sub-category],Table5[Category Type])</f>
        <v>Expense</v>
      </c>
    </row>
    <row r="41" spans="1:9" x14ac:dyDescent="0.25">
      <c r="A41" t="s">
        <v>1</v>
      </c>
      <c r="B41" s="10">
        <v>44601</v>
      </c>
      <c r="C41" t="s">
        <v>63</v>
      </c>
      <c r="D41">
        <v>5</v>
      </c>
      <c r="F41">
        <f>Table8[[#This Row],[Credit]]-Table8[[#This Row],[Debit]]</f>
        <v>-5</v>
      </c>
      <c r="G41" t="s">
        <v>36</v>
      </c>
      <c r="H41" t="str">
        <f>_xlfn.XLOOKUP(Table9[[#This Row],[Sub-category]],Table5[Sub-category],Table5[Category])</f>
        <v>Dining Out</v>
      </c>
      <c r="I41" t="str">
        <f>_xlfn.XLOOKUP(Table9[[#This Row],[Sub-category]],Table5[Sub-category],Table5[Category Type])</f>
        <v>Expense</v>
      </c>
    </row>
    <row r="42" spans="1:9" x14ac:dyDescent="0.25">
      <c r="A42" t="s">
        <v>1</v>
      </c>
      <c r="B42" s="10">
        <v>44602</v>
      </c>
      <c r="C42" t="s">
        <v>63</v>
      </c>
      <c r="D42">
        <v>5</v>
      </c>
      <c r="F42">
        <f>Table8[[#This Row],[Credit]]-Table8[[#This Row],[Debit]]</f>
        <v>-5</v>
      </c>
      <c r="G42" t="s">
        <v>36</v>
      </c>
      <c r="H42" t="str">
        <f>_xlfn.XLOOKUP(Table9[[#This Row],[Sub-category]],Table5[Sub-category],Table5[Category])</f>
        <v>Dining Out</v>
      </c>
      <c r="I42" t="str">
        <f>_xlfn.XLOOKUP(Table9[[#This Row],[Sub-category]],Table5[Sub-category],Table5[Category Type])</f>
        <v>Expense</v>
      </c>
    </row>
    <row r="43" spans="1:9" x14ac:dyDescent="0.25">
      <c r="A43" t="s">
        <v>1</v>
      </c>
      <c r="B43" s="10">
        <v>44603</v>
      </c>
      <c r="C43" t="s">
        <v>63</v>
      </c>
      <c r="D43">
        <v>5</v>
      </c>
      <c r="F43">
        <f>Table8[[#This Row],[Credit]]-Table8[[#This Row],[Debit]]</f>
        <v>-5</v>
      </c>
      <c r="G43" t="s">
        <v>36</v>
      </c>
      <c r="H43" t="str">
        <f>_xlfn.XLOOKUP(Table9[[#This Row],[Sub-category]],Table5[Sub-category],Table5[Category])</f>
        <v>Dining Out</v>
      </c>
      <c r="I43" t="str">
        <f>_xlfn.XLOOKUP(Table9[[#This Row],[Sub-category]],Table5[Sub-category],Table5[Category Type])</f>
        <v>Expense</v>
      </c>
    </row>
    <row r="44" spans="1:9" x14ac:dyDescent="0.25">
      <c r="A44" t="s">
        <v>1</v>
      </c>
      <c r="B44" s="10">
        <v>44604</v>
      </c>
      <c r="C44" t="s">
        <v>4</v>
      </c>
      <c r="D44">
        <v>162</v>
      </c>
      <c r="F44">
        <f>Table8[[#This Row],[Credit]]-Table8[[#This Row],[Debit]]</f>
        <v>-162</v>
      </c>
      <c r="G44" t="s">
        <v>48</v>
      </c>
      <c r="H44" t="str">
        <f>_xlfn.XLOOKUP(Table9[[#This Row],[Sub-category]],Table5[Sub-category],Table5[Category])</f>
        <v>Living Expenses</v>
      </c>
      <c r="I44" t="str">
        <f>_xlfn.XLOOKUP(Table9[[#This Row],[Sub-category]],Table5[Sub-category],Table5[Category Type])</f>
        <v>Expense</v>
      </c>
    </row>
    <row r="45" spans="1:9" x14ac:dyDescent="0.25">
      <c r="A45" t="s">
        <v>1</v>
      </c>
      <c r="B45" s="10">
        <v>44605</v>
      </c>
      <c r="C45" t="s">
        <v>19</v>
      </c>
      <c r="D45">
        <v>125</v>
      </c>
      <c r="F45">
        <f>Table8[[#This Row],[Credit]]-Table8[[#This Row],[Debit]]</f>
        <v>-125</v>
      </c>
      <c r="G45" t="s">
        <v>33</v>
      </c>
      <c r="H45" t="str">
        <f>_xlfn.XLOOKUP(Table9[[#This Row],[Sub-category]],Table5[Sub-category],Table5[Category])</f>
        <v>Discretionary</v>
      </c>
      <c r="I45" t="str">
        <f>_xlfn.XLOOKUP(Table9[[#This Row],[Sub-category]],Table5[Sub-category],Table5[Category Type])</f>
        <v>Expense</v>
      </c>
    </row>
    <row r="46" spans="1:9" x14ac:dyDescent="0.25">
      <c r="A46" t="s">
        <v>1</v>
      </c>
      <c r="B46" s="10">
        <v>44606</v>
      </c>
      <c r="C46" t="s">
        <v>20</v>
      </c>
      <c r="D46">
        <v>175</v>
      </c>
      <c r="F46">
        <f>Table8[[#This Row],[Credit]]-Table8[[#This Row],[Debit]]</f>
        <v>-175</v>
      </c>
      <c r="G46" t="s">
        <v>43</v>
      </c>
      <c r="H46" t="str">
        <f>_xlfn.XLOOKUP(Table9[[#This Row],[Sub-category]],Table5[Sub-category],Table5[Category])</f>
        <v>Discretionary</v>
      </c>
      <c r="I46" t="str">
        <f>_xlfn.XLOOKUP(Table9[[#This Row],[Sub-category]],Table5[Sub-category],Table5[Category Type])</f>
        <v>Expense</v>
      </c>
    </row>
    <row r="47" spans="1:9" x14ac:dyDescent="0.25">
      <c r="A47" t="s">
        <v>1</v>
      </c>
      <c r="B47" s="10">
        <v>44607</v>
      </c>
      <c r="C47" t="s">
        <v>8</v>
      </c>
      <c r="D47">
        <v>145</v>
      </c>
      <c r="F47">
        <f>Table8[[#This Row],[Credit]]-Table8[[#This Row],[Debit]]</f>
        <v>-145</v>
      </c>
      <c r="G47" t="s">
        <v>33</v>
      </c>
      <c r="H47" t="str">
        <f>_xlfn.XLOOKUP(Table9[[#This Row],[Sub-category]],Table5[Sub-category],Table5[Category])</f>
        <v>Discretionary</v>
      </c>
      <c r="I47" t="str">
        <f>_xlfn.XLOOKUP(Table9[[#This Row],[Sub-category]],Table5[Sub-category],Table5[Category Type])</f>
        <v>Expense</v>
      </c>
    </row>
    <row r="48" spans="1:9" x14ac:dyDescent="0.25">
      <c r="A48" t="s">
        <v>1</v>
      </c>
      <c r="B48" s="10">
        <v>44608</v>
      </c>
      <c r="C48" t="s">
        <v>10</v>
      </c>
      <c r="D48">
        <v>23</v>
      </c>
      <c r="F48">
        <f>Table8[[#This Row],[Credit]]-Table8[[#This Row],[Debit]]</f>
        <v>-23</v>
      </c>
      <c r="G48" t="s">
        <v>58</v>
      </c>
      <c r="H48" t="str">
        <f>_xlfn.XLOOKUP(Table9[[#This Row],[Sub-category]],Table5[Sub-category],Table5[Category])</f>
        <v>Transport</v>
      </c>
      <c r="I48" t="str">
        <f>_xlfn.XLOOKUP(Table9[[#This Row],[Sub-category]],Table5[Sub-category],Table5[Category Type])</f>
        <v>Expense</v>
      </c>
    </row>
    <row r="49" spans="1:9" x14ac:dyDescent="0.25">
      <c r="A49" t="s">
        <v>0</v>
      </c>
      <c r="B49" s="10">
        <v>44609</v>
      </c>
      <c r="C49" t="s">
        <v>62</v>
      </c>
      <c r="E49">
        <v>6000</v>
      </c>
      <c r="F49">
        <f>Table8[[#This Row],[Credit]]-Table8[[#This Row],[Debit]]</f>
        <v>6000</v>
      </c>
      <c r="G49" t="s">
        <v>56</v>
      </c>
      <c r="H49" t="str">
        <f>_xlfn.XLOOKUP(Table9[[#This Row],[Sub-category]],Table5[Sub-category],Table5[Category])</f>
        <v>Salary</v>
      </c>
      <c r="I49" t="str">
        <f>_xlfn.XLOOKUP(Table9[[#This Row],[Sub-category]],Table5[Sub-category],Table5[Category Type])</f>
        <v>Income</v>
      </c>
    </row>
    <row r="50" spans="1:9" x14ac:dyDescent="0.25">
      <c r="A50" t="s">
        <v>1</v>
      </c>
      <c r="B50" s="10">
        <v>44610</v>
      </c>
      <c r="C50" t="s">
        <v>63</v>
      </c>
      <c r="D50">
        <v>5</v>
      </c>
      <c r="F50">
        <f>Table8[[#This Row],[Credit]]-Table8[[#This Row],[Debit]]</f>
        <v>-5</v>
      </c>
      <c r="G50" t="s">
        <v>36</v>
      </c>
      <c r="H50" t="str">
        <f>_xlfn.XLOOKUP(Table9[[#This Row],[Sub-category]],Table5[Sub-category],Table5[Category])</f>
        <v>Dining Out</v>
      </c>
      <c r="I50" t="str">
        <f>_xlfn.XLOOKUP(Table9[[#This Row],[Sub-category]],Table5[Sub-category],Table5[Category Type])</f>
        <v>Expense</v>
      </c>
    </row>
    <row r="51" spans="1:9" x14ac:dyDescent="0.25">
      <c r="A51" t="s">
        <v>0</v>
      </c>
      <c r="B51" s="10">
        <v>44611</v>
      </c>
      <c r="C51" t="s">
        <v>2</v>
      </c>
      <c r="D51">
        <v>900</v>
      </c>
      <c r="F51">
        <f>Table8[[#This Row],[Credit]]-Table8[[#This Row],[Debit]]</f>
        <v>-900</v>
      </c>
      <c r="G51" t="s">
        <v>54</v>
      </c>
      <c r="H51" t="str">
        <f>_xlfn.XLOOKUP(Table9[[#This Row],[Sub-category]],Table5[Sub-category],Table5[Category])</f>
        <v>Living Expenses</v>
      </c>
      <c r="I51" t="str">
        <f>_xlfn.XLOOKUP(Table9[[#This Row],[Sub-category]],Table5[Sub-category],Table5[Category Type])</f>
        <v>Expense</v>
      </c>
    </row>
    <row r="52" spans="1:9" x14ac:dyDescent="0.25">
      <c r="A52" t="s">
        <v>0</v>
      </c>
      <c r="B52" s="10">
        <v>44612</v>
      </c>
      <c r="C52" t="s">
        <v>3</v>
      </c>
      <c r="D52">
        <v>150</v>
      </c>
      <c r="F52">
        <f>Table8[[#This Row],[Credit]]-Table8[[#This Row],[Debit]]</f>
        <v>-150</v>
      </c>
      <c r="G52" t="s">
        <v>52</v>
      </c>
      <c r="H52" t="str">
        <f>_xlfn.XLOOKUP(Table9[[#This Row],[Sub-category]],Table5[Sub-category],Table5[Category])</f>
        <v>Transport</v>
      </c>
      <c r="I52" t="str">
        <f>_xlfn.XLOOKUP(Table9[[#This Row],[Sub-category]],Table5[Sub-category],Table5[Category Type])</f>
        <v>Expense</v>
      </c>
    </row>
    <row r="53" spans="1:9" x14ac:dyDescent="0.25">
      <c r="A53" t="s">
        <v>1</v>
      </c>
      <c r="B53" s="10">
        <v>44613</v>
      </c>
      <c r="C53" t="s">
        <v>63</v>
      </c>
      <c r="D53">
        <v>5</v>
      </c>
      <c r="F53">
        <f>Table8[[#This Row],[Credit]]-Table8[[#This Row],[Debit]]</f>
        <v>-5</v>
      </c>
      <c r="G53" t="s">
        <v>36</v>
      </c>
      <c r="H53" t="str">
        <f>_xlfn.XLOOKUP(Table9[[#This Row],[Sub-category]],Table5[Sub-category],Table5[Category])</f>
        <v>Dining Out</v>
      </c>
      <c r="I53" t="str">
        <f>_xlfn.XLOOKUP(Table9[[#This Row],[Sub-category]],Table5[Sub-category],Table5[Category Type])</f>
        <v>Expense</v>
      </c>
    </row>
    <row r="54" spans="1:9" x14ac:dyDescent="0.25">
      <c r="A54" t="s">
        <v>1</v>
      </c>
      <c r="B54" s="10">
        <v>44614</v>
      </c>
      <c r="C54" t="s">
        <v>63</v>
      </c>
      <c r="D54">
        <v>5</v>
      </c>
      <c r="F54">
        <f>Table8[[#This Row],[Credit]]-Table8[[#This Row],[Debit]]</f>
        <v>-5</v>
      </c>
      <c r="G54" t="s">
        <v>36</v>
      </c>
      <c r="H54" t="str">
        <f>_xlfn.XLOOKUP(Table9[[#This Row],[Sub-category]],Table5[Sub-category],Table5[Category])</f>
        <v>Dining Out</v>
      </c>
      <c r="I54" t="str">
        <f>_xlfn.XLOOKUP(Table9[[#This Row],[Sub-category]],Table5[Sub-category],Table5[Category Type])</f>
        <v>Expense</v>
      </c>
    </row>
    <row r="55" spans="1:9" x14ac:dyDescent="0.25">
      <c r="A55" t="s">
        <v>1</v>
      </c>
      <c r="B55" s="10">
        <v>44615</v>
      </c>
      <c r="C55" t="s">
        <v>63</v>
      </c>
      <c r="D55">
        <v>5</v>
      </c>
      <c r="F55">
        <f>Table8[[#This Row],[Credit]]-Table8[[#This Row],[Debit]]</f>
        <v>-5</v>
      </c>
      <c r="G55" t="s">
        <v>36</v>
      </c>
      <c r="H55" t="str">
        <f>_xlfn.XLOOKUP(Table9[[#This Row],[Sub-category]],Table5[Sub-category],Table5[Category])</f>
        <v>Dining Out</v>
      </c>
      <c r="I55" t="str">
        <f>_xlfn.XLOOKUP(Table9[[#This Row],[Sub-category]],Table5[Sub-category],Table5[Category Type])</f>
        <v>Expense</v>
      </c>
    </row>
    <row r="56" spans="1:9" x14ac:dyDescent="0.25">
      <c r="A56" t="s">
        <v>1</v>
      </c>
      <c r="B56" s="10">
        <v>44616</v>
      </c>
      <c r="C56" t="s">
        <v>63</v>
      </c>
      <c r="D56">
        <v>5</v>
      </c>
      <c r="F56">
        <f>Table8[[#This Row],[Credit]]-Table8[[#This Row],[Debit]]</f>
        <v>-5</v>
      </c>
      <c r="G56" t="s">
        <v>36</v>
      </c>
      <c r="H56" t="str">
        <f>_xlfn.XLOOKUP(Table9[[#This Row],[Sub-category]],Table5[Sub-category],Table5[Category])</f>
        <v>Dining Out</v>
      </c>
      <c r="I56" t="str">
        <f>_xlfn.XLOOKUP(Table9[[#This Row],[Sub-category]],Table5[Sub-category],Table5[Category Type])</f>
        <v>Expense</v>
      </c>
    </row>
    <row r="57" spans="1:9" x14ac:dyDescent="0.25">
      <c r="A57" t="s">
        <v>1</v>
      </c>
      <c r="B57" s="10">
        <v>44617</v>
      </c>
      <c r="C57" t="s">
        <v>4</v>
      </c>
      <c r="D57">
        <v>205</v>
      </c>
      <c r="F57">
        <f>Table8[[#This Row],[Credit]]-Table8[[#This Row],[Debit]]</f>
        <v>-205</v>
      </c>
      <c r="G57" t="s">
        <v>48</v>
      </c>
      <c r="H57" t="str">
        <f>_xlfn.XLOOKUP(Table9[[#This Row],[Sub-category]],Table5[Sub-category],Table5[Category])</f>
        <v>Living Expenses</v>
      </c>
      <c r="I57" t="str">
        <f>_xlfn.XLOOKUP(Table9[[#This Row],[Sub-category]],Table5[Sub-category],Table5[Category Type])</f>
        <v>Expense</v>
      </c>
    </row>
    <row r="58" spans="1:9" x14ac:dyDescent="0.25">
      <c r="A58" t="s">
        <v>0</v>
      </c>
      <c r="B58" s="10">
        <v>44618</v>
      </c>
      <c r="C58" t="s">
        <v>5</v>
      </c>
      <c r="D58">
        <v>51.1</v>
      </c>
      <c r="F58">
        <f>Table8[[#This Row],[Credit]]-Table8[[#This Row],[Debit]]</f>
        <v>-51.1</v>
      </c>
      <c r="G58" t="s">
        <v>45</v>
      </c>
      <c r="H58" t="str">
        <f>_xlfn.XLOOKUP(Table9[[#This Row],[Sub-category]],Table5[Sub-category],Table5[Category])</f>
        <v>Living Expenses</v>
      </c>
      <c r="I58" t="str">
        <f>_xlfn.XLOOKUP(Table9[[#This Row],[Sub-category]],Table5[Sub-category],Table5[Category Type])</f>
        <v>Expense</v>
      </c>
    </row>
    <row r="59" spans="1:9" x14ac:dyDescent="0.25">
      <c r="A59" t="s">
        <v>1</v>
      </c>
      <c r="B59" s="10">
        <v>44619</v>
      </c>
      <c r="C59" t="s">
        <v>63</v>
      </c>
      <c r="D59">
        <v>5</v>
      </c>
      <c r="F59">
        <f>Table8[[#This Row],[Credit]]-Table8[[#This Row],[Debit]]</f>
        <v>-5</v>
      </c>
      <c r="G59" t="s">
        <v>36</v>
      </c>
      <c r="H59" t="str">
        <f>_xlfn.XLOOKUP(Table9[[#This Row],[Sub-category]],Table5[Sub-category],Table5[Category])</f>
        <v>Dining Out</v>
      </c>
      <c r="I59" t="str">
        <f>_xlfn.XLOOKUP(Table9[[#This Row],[Sub-category]],Table5[Sub-category],Table5[Category Type])</f>
        <v>Expense</v>
      </c>
    </row>
    <row r="60" spans="1:9" x14ac:dyDescent="0.25">
      <c r="A60" t="s">
        <v>1</v>
      </c>
      <c r="B60" s="10">
        <v>44620</v>
      </c>
      <c r="C60" t="s">
        <v>63</v>
      </c>
      <c r="D60">
        <v>5</v>
      </c>
      <c r="F60">
        <f>Table8[[#This Row],[Credit]]-Table8[[#This Row],[Debit]]</f>
        <v>-5</v>
      </c>
      <c r="G60" t="s">
        <v>36</v>
      </c>
      <c r="H60" t="str">
        <f>_xlfn.XLOOKUP(Table9[[#This Row],[Sub-category]],Table5[Sub-category],Table5[Category])</f>
        <v>Dining Out</v>
      </c>
      <c r="I60" t="str">
        <f>_xlfn.XLOOKUP(Table9[[#This Row],[Sub-category]],Table5[Sub-category],Table5[Category Type])</f>
        <v>Expense</v>
      </c>
    </row>
    <row r="61" spans="1:9" x14ac:dyDescent="0.25">
      <c r="A61" t="s">
        <v>1</v>
      </c>
      <c r="B61" s="10">
        <v>44621</v>
      </c>
      <c r="C61" t="s">
        <v>6</v>
      </c>
      <c r="D61">
        <v>78</v>
      </c>
      <c r="F61">
        <f>Table8[[#This Row],[Credit]]-Table8[[#This Row],[Debit]]</f>
        <v>-78</v>
      </c>
      <c r="G61" t="s">
        <v>50</v>
      </c>
      <c r="H61" t="str">
        <f>_xlfn.XLOOKUP(Table9[[#This Row],[Sub-category]],Table5[Sub-category],Table5[Category])</f>
        <v>Transport</v>
      </c>
      <c r="I61" t="str">
        <f>_xlfn.XLOOKUP(Table9[[#This Row],[Sub-category]],Table5[Sub-category],Table5[Category Type])</f>
        <v>Expense</v>
      </c>
    </row>
    <row r="62" spans="1:9" x14ac:dyDescent="0.25">
      <c r="A62" t="s">
        <v>1</v>
      </c>
      <c r="B62" s="10">
        <v>44622</v>
      </c>
      <c r="C62" t="s">
        <v>63</v>
      </c>
      <c r="D62">
        <v>5</v>
      </c>
      <c r="F62">
        <f>Table8[[#This Row],[Credit]]-Table8[[#This Row],[Debit]]</f>
        <v>-5</v>
      </c>
      <c r="G62" t="s">
        <v>36</v>
      </c>
      <c r="H62" t="str">
        <f>_xlfn.XLOOKUP(Table9[[#This Row],[Sub-category]],Table5[Sub-category],Table5[Category])</f>
        <v>Dining Out</v>
      </c>
      <c r="I62" t="str">
        <f>_xlfn.XLOOKUP(Table9[[#This Row],[Sub-category]],Table5[Sub-category],Table5[Category Type])</f>
        <v>Expense</v>
      </c>
    </row>
    <row r="63" spans="1:9" x14ac:dyDescent="0.25">
      <c r="A63" t="s">
        <v>1</v>
      </c>
      <c r="B63" s="10">
        <v>44623</v>
      </c>
      <c r="C63" t="s">
        <v>63</v>
      </c>
      <c r="D63">
        <v>5</v>
      </c>
      <c r="F63">
        <f>Table8[[#This Row],[Credit]]-Table8[[#This Row],[Debit]]</f>
        <v>-5</v>
      </c>
      <c r="G63" t="s">
        <v>36</v>
      </c>
      <c r="H63" t="str">
        <f>_xlfn.XLOOKUP(Table9[[#This Row],[Sub-category]],Table5[Sub-category],Table5[Category])</f>
        <v>Dining Out</v>
      </c>
      <c r="I63" t="str">
        <f>_xlfn.XLOOKUP(Table9[[#This Row],[Sub-category]],Table5[Sub-category],Table5[Category Type])</f>
        <v>Expense</v>
      </c>
    </row>
    <row r="64" spans="1:9" x14ac:dyDescent="0.25">
      <c r="A64" t="s">
        <v>1</v>
      </c>
      <c r="B64" s="10">
        <v>44624</v>
      </c>
      <c r="C64" t="s">
        <v>4</v>
      </c>
      <c r="D64">
        <v>135.9</v>
      </c>
      <c r="F64">
        <f>Table8[[#This Row],[Credit]]-Table8[[#This Row],[Debit]]</f>
        <v>-135.9</v>
      </c>
      <c r="G64" t="s">
        <v>48</v>
      </c>
      <c r="H64" t="str">
        <f>_xlfn.XLOOKUP(Table9[[#This Row],[Sub-category]],Table5[Sub-category],Table5[Category])</f>
        <v>Living Expenses</v>
      </c>
      <c r="I64" t="str">
        <f>_xlfn.XLOOKUP(Table9[[#This Row],[Sub-category]],Table5[Sub-category],Table5[Category Type])</f>
        <v>Expense</v>
      </c>
    </row>
    <row r="65" spans="1:9" x14ac:dyDescent="0.25">
      <c r="A65" t="s">
        <v>1</v>
      </c>
      <c r="B65" s="10">
        <v>44625</v>
      </c>
      <c r="C65" t="s">
        <v>63</v>
      </c>
      <c r="D65">
        <v>5</v>
      </c>
      <c r="F65">
        <f>Table8[[#This Row],[Credit]]-Table8[[#This Row],[Debit]]</f>
        <v>-5</v>
      </c>
      <c r="G65" t="s">
        <v>36</v>
      </c>
      <c r="H65" t="str">
        <f>_xlfn.XLOOKUP(Table9[[#This Row],[Sub-category]],Table5[Sub-category],Table5[Category])</f>
        <v>Dining Out</v>
      </c>
      <c r="I65" t="str">
        <f>_xlfn.XLOOKUP(Table9[[#This Row],[Sub-category]],Table5[Sub-category],Table5[Category Type])</f>
        <v>Expense</v>
      </c>
    </row>
    <row r="66" spans="1:9" x14ac:dyDescent="0.25">
      <c r="A66" t="s">
        <v>1</v>
      </c>
      <c r="B66" s="10">
        <v>44626</v>
      </c>
      <c r="C66" t="s">
        <v>63</v>
      </c>
      <c r="D66">
        <v>5</v>
      </c>
      <c r="F66">
        <f>Table8[[#This Row],[Credit]]-Table8[[#This Row],[Debit]]</f>
        <v>-5</v>
      </c>
      <c r="G66" t="s">
        <v>36</v>
      </c>
      <c r="H66" t="str">
        <f>_xlfn.XLOOKUP(Table9[[#This Row],[Sub-category]],Table5[Sub-category],Table5[Category])</f>
        <v>Dining Out</v>
      </c>
      <c r="I66" t="str">
        <f>_xlfn.XLOOKUP(Table9[[#This Row],[Sub-category]],Table5[Sub-category],Table5[Category Type])</f>
        <v>Expense</v>
      </c>
    </row>
    <row r="67" spans="1:9" x14ac:dyDescent="0.25">
      <c r="A67" t="s">
        <v>1</v>
      </c>
      <c r="B67" s="10">
        <v>44627</v>
      </c>
      <c r="C67" t="s">
        <v>7</v>
      </c>
      <c r="D67">
        <v>40.9</v>
      </c>
      <c r="F67">
        <f>Table8[[#This Row],[Credit]]-Table8[[#This Row],[Debit]]</f>
        <v>-40.9</v>
      </c>
      <c r="G67" t="s">
        <v>43</v>
      </c>
      <c r="H67" t="str">
        <f>_xlfn.XLOOKUP(Table9[[#This Row],[Sub-category]],Table5[Sub-category],Table5[Category])</f>
        <v>Discretionary</v>
      </c>
      <c r="I67" t="str">
        <f>_xlfn.XLOOKUP(Table9[[#This Row],[Sub-category]],Table5[Sub-category],Table5[Category Type])</f>
        <v>Expense</v>
      </c>
    </row>
    <row r="68" spans="1:9" x14ac:dyDescent="0.25">
      <c r="A68" t="s">
        <v>1</v>
      </c>
      <c r="B68" s="10">
        <v>44628</v>
      </c>
      <c r="C68" t="s">
        <v>8</v>
      </c>
      <c r="D68">
        <v>99</v>
      </c>
      <c r="F68">
        <f>Table8[[#This Row],[Credit]]-Table8[[#This Row],[Debit]]</f>
        <v>-99</v>
      </c>
      <c r="G68" t="s">
        <v>33</v>
      </c>
      <c r="H68" t="str">
        <f>_xlfn.XLOOKUP(Table9[[#This Row],[Sub-category]],Table5[Sub-category],Table5[Category])</f>
        <v>Discretionary</v>
      </c>
      <c r="I68" t="str">
        <f>_xlfn.XLOOKUP(Table9[[#This Row],[Sub-category]],Table5[Sub-category],Table5[Category Type])</f>
        <v>Expense</v>
      </c>
    </row>
    <row r="69" spans="1:9" x14ac:dyDescent="0.25">
      <c r="A69" t="s">
        <v>1</v>
      </c>
      <c r="B69" s="10">
        <v>44629</v>
      </c>
      <c r="C69" t="s">
        <v>9</v>
      </c>
      <c r="D69">
        <v>53</v>
      </c>
      <c r="F69">
        <f>Table8[[#This Row],[Credit]]-Table8[[#This Row],[Debit]]</f>
        <v>-53</v>
      </c>
      <c r="G69" t="s">
        <v>55</v>
      </c>
      <c r="H69" t="str">
        <f>_xlfn.XLOOKUP(Table9[[#This Row],[Sub-category]],Table5[Sub-category],Table5[Category])</f>
        <v>Dining Out</v>
      </c>
      <c r="I69" t="str">
        <f>_xlfn.XLOOKUP(Table9[[#This Row],[Sub-category]],Table5[Sub-category],Table5[Category Type])</f>
        <v>Expense</v>
      </c>
    </row>
    <row r="70" spans="1:9" x14ac:dyDescent="0.25">
      <c r="A70" t="s">
        <v>1</v>
      </c>
      <c r="B70" s="10">
        <v>44630</v>
      </c>
      <c r="C70" t="s">
        <v>10</v>
      </c>
      <c r="D70">
        <v>28.9</v>
      </c>
      <c r="F70">
        <f>Table8[[#This Row],[Credit]]-Table8[[#This Row],[Debit]]</f>
        <v>-28.9</v>
      </c>
      <c r="G70" t="s">
        <v>58</v>
      </c>
      <c r="H70" t="str">
        <f>_xlfn.XLOOKUP(Table9[[#This Row],[Sub-category]],Table5[Sub-category],Table5[Category])</f>
        <v>Transport</v>
      </c>
      <c r="I70" t="str">
        <f>_xlfn.XLOOKUP(Table9[[#This Row],[Sub-category]],Table5[Sub-category],Table5[Category Type])</f>
        <v>Expense</v>
      </c>
    </row>
    <row r="71" spans="1:9" x14ac:dyDescent="0.25">
      <c r="A71" t="s">
        <v>0</v>
      </c>
      <c r="B71" s="10">
        <v>44631</v>
      </c>
      <c r="C71" t="s">
        <v>11</v>
      </c>
      <c r="D71">
        <v>30</v>
      </c>
      <c r="F71">
        <f>Table8[[#This Row],[Credit]]-Table8[[#This Row],[Debit]]</f>
        <v>-30</v>
      </c>
      <c r="G71" t="s">
        <v>49</v>
      </c>
      <c r="H71" t="str">
        <f>_xlfn.XLOOKUP(Table9[[#This Row],[Sub-category]],Table5[Sub-category],Table5[Category])</f>
        <v>Discretionary</v>
      </c>
      <c r="I71" t="str">
        <f>_xlfn.XLOOKUP(Table9[[#This Row],[Sub-category]],Table5[Sub-category],Table5[Category Type])</f>
        <v>Expense</v>
      </c>
    </row>
    <row r="72" spans="1:9" x14ac:dyDescent="0.25">
      <c r="A72" t="s">
        <v>1</v>
      </c>
      <c r="B72" s="10">
        <v>44632</v>
      </c>
      <c r="C72" t="s">
        <v>63</v>
      </c>
      <c r="D72">
        <v>5</v>
      </c>
      <c r="F72">
        <f>Table8[[#This Row],[Credit]]-Table8[[#This Row],[Debit]]</f>
        <v>-5</v>
      </c>
      <c r="G72" t="s">
        <v>36</v>
      </c>
      <c r="H72" t="str">
        <f>_xlfn.XLOOKUP(Table9[[#This Row],[Sub-category]],Table5[Sub-category],Table5[Category])</f>
        <v>Dining Out</v>
      </c>
      <c r="I72" t="str">
        <f>_xlfn.XLOOKUP(Table9[[#This Row],[Sub-category]],Table5[Sub-category],Table5[Category Type])</f>
        <v>Expense</v>
      </c>
    </row>
    <row r="73" spans="1:9" x14ac:dyDescent="0.25">
      <c r="A73" t="s">
        <v>1</v>
      </c>
      <c r="B73" s="10">
        <v>44633</v>
      </c>
      <c r="C73" t="s">
        <v>63</v>
      </c>
      <c r="D73">
        <v>5</v>
      </c>
      <c r="F73">
        <f>Table8[[#This Row],[Credit]]-Table8[[#This Row],[Debit]]</f>
        <v>-5</v>
      </c>
      <c r="G73" t="s">
        <v>36</v>
      </c>
      <c r="H73" t="str">
        <f>_xlfn.XLOOKUP(Table9[[#This Row],[Sub-category]],Table5[Sub-category],Table5[Category])</f>
        <v>Dining Out</v>
      </c>
      <c r="I73" t="str">
        <f>_xlfn.XLOOKUP(Table9[[#This Row],[Sub-category]],Table5[Sub-category],Table5[Category Type])</f>
        <v>Expense</v>
      </c>
    </row>
    <row r="74" spans="1:9" x14ac:dyDescent="0.25">
      <c r="A74" t="s">
        <v>0</v>
      </c>
      <c r="B74" s="10">
        <v>44634</v>
      </c>
      <c r="C74" t="s">
        <v>13</v>
      </c>
      <c r="D74">
        <v>40</v>
      </c>
      <c r="F74">
        <f>Table8[[#This Row],[Credit]]-Table8[[#This Row],[Debit]]</f>
        <v>-40</v>
      </c>
      <c r="G74" t="s">
        <v>53</v>
      </c>
      <c r="H74" t="str">
        <f>_xlfn.XLOOKUP(Table9[[#This Row],[Sub-category]],Table5[Sub-category],Table5[Category])</f>
        <v>Living Expenses</v>
      </c>
      <c r="I74" t="str">
        <f>_xlfn.XLOOKUP(Table9[[#This Row],[Sub-category]],Table5[Sub-category],Table5[Category Type])</f>
        <v>Expense</v>
      </c>
    </row>
    <row r="75" spans="1:9" x14ac:dyDescent="0.25">
      <c r="A75" t="s">
        <v>1</v>
      </c>
      <c r="B75" s="10">
        <v>44635</v>
      </c>
      <c r="C75" t="s">
        <v>14</v>
      </c>
      <c r="D75">
        <v>45.9</v>
      </c>
      <c r="F75">
        <f>Table8[[#This Row],[Credit]]-Table8[[#This Row],[Debit]]</f>
        <v>-45.9</v>
      </c>
      <c r="G75" t="s">
        <v>47</v>
      </c>
      <c r="H75" t="str">
        <f>_xlfn.XLOOKUP(Table9[[#This Row],[Sub-category]],Table5[Sub-category],Table5[Category])</f>
        <v>Discretionary</v>
      </c>
      <c r="I75" t="str">
        <f>_xlfn.XLOOKUP(Table9[[#This Row],[Sub-category]],Table5[Sub-category],Table5[Category Type])</f>
        <v>Expense</v>
      </c>
    </row>
    <row r="76" spans="1:9" x14ac:dyDescent="0.25">
      <c r="A76" t="s">
        <v>1</v>
      </c>
      <c r="B76" s="10">
        <v>44636</v>
      </c>
      <c r="C76" t="s">
        <v>15</v>
      </c>
      <c r="D76">
        <v>35</v>
      </c>
      <c r="F76">
        <f>Table8[[#This Row],[Credit]]-Table8[[#This Row],[Debit]]</f>
        <v>-35</v>
      </c>
      <c r="G76" t="s">
        <v>43</v>
      </c>
      <c r="H76" t="str">
        <f>_xlfn.XLOOKUP(Table9[[#This Row],[Sub-category]],Table5[Sub-category],Table5[Category])</f>
        <v>Discretionary</v>
      </c>
      <c r="I76" t="str">
        <f>_xlfn.XLOOKUP(Table9[[#This Row],[Sub-category]],Table5[Sub-category],Table5[Category Type])</f>
        <v>Expense</v>
      </c>
    </row>
    <row r="77" spans="1:9" x14ac:dyDescent="0.25">
      <c r="A77" t="s">
        <v>1</v>
      </c>
      <c r="B77" s="10">
        <v>44637</v>
      </c>
      <c r="C77" t="s">
        <v>63</v>
      </c>
      <c r="D77">
        <v>5</v>
      </c>
      <c r="F77">
        <f>Table8[[#This Row],[Credit]]-Table8[[#This Row],[Debit]]</f>
        <v>-5</v>
      </c>
      <c r="G77" t="s">
        <v>36</v>
      </c>
      <c r="H77" t="str">
        <f>_xlfn.XLOOKUP(Table9[[#This Row],[Sub-category]],Table5[Sub-category],Table5[Category])</f>
        <v>Dining Out</v>
      </c>
      <c r="I77" t="str">
        <f>_xlfn.XLOOKUP(Table9[[#This Row],[Sub-category]],Table5[Sub-category],Table5[Category Type])</f>
        <v>Expense</v>
      </c>
    </row>
    <row r="78" spans="1:9" x14ac:dyDescent="0.25">
      <c r="A78" t="s">
        <v>1</v>
      </c>
      <c r="B78" s="10">
        <v>44638</v>
      </c>
      <c r="C78" t="s">
        <v>63</v>
      </c>
      <c r="D78">
        <v>5</v>
      </c>
      <c r="F78">
        <f>Table8[[#This Row],[Credit]]-Table8[[#This Row],[Debit]]</f>
        <v>-5</v>
      </c>
      <c r="G78" t="s">
        <v>36</v>
      </c>
      <c r="H78" t="str">
        <f>_xlfn.XLOOKUP(Table9[[#This Row],[Sub-category]],Table5[Sub-category],Table5[Category])</f>
        <v>Dining Out</v>
      </c>
      <c r="I78" t="str">
        <f>_xlfn.XLOOKUP(Table9[[#This Row],[Sub-category]],Table5[Sub-category],Table5[Category Type])</f>
        <v>Expense</v>
      </c>
    </row>
    <row r="79" spans="1:9" x14ac:dyDescent="0.25">
      <c r="A79" t="s">
        <v>1</v>
      </c>
      <c r="B79" s="10">
        <v>44639</v>
      </c>
      <c r="C79" t="s">
        <v>63</v>
      </c>
      <c r="D79">
        <v>5</v>
      </c>
      <c r="F79">
        <f>Table8[[#This Row],[Credit]]-Table8[[#This Row],[Debit]]</f>
        <v>-5</v>
      </c>
      <c r="G79" t="s">
        <v>36</v>
      </c>
      <c r="H79" t="str">
        <f>_xlfn.XLOOKUP(Table9[[#This Row],[Sub-category]],Table5[Sub-category],Table5[Category])</f>
        <v>Dining Out</v>
      </c>
      <c r="I79" t="str">
        <f>_xlfn.XLOOKUP(Table9[[#This Row],[Sub-category]],Table5[Sub-category],Table5[Category Type])</f>
        <v>Expense</v>
      </c>
    </row>
    <row r="80" spans="1:9" x14ac:dyDescent="0.25">
      <c r="A80" t="s">
        <v>1</v>
      </c>
      <c r="B80" s="10">
        <v>44640</v>
      </c>
      <c r="C80" t="s">
        <v>4</v>
      </c>
      <c r="D80">
        <v>171</v>
      </c>
      <c r="F80">
        <f>Table8[[#This Row],[Credit]]-Table8[[#This Row],[Debit]]</f>
        <v>-171</v>
      </c>
      <c r="G80" t="s">
        <v>48</v>
      </c>
      <c r="H80" t="str">
        <f>_xlfn.XLOOKUP(Table9[[#This Row],[Sub-category]],Table5[Sub-category],Table5[Category])</f>
        <v>Living Expenses</v>
      </c>
      <c r="I80" t="str">
        <f>_xlfn.XLOOKUP(Table9[[#This Row],[Sub-category]],Table5[Sub-category],Table5[Category Type])</f>
        <v>Expense</v>
      </c>
    </row>
    <row r="81" spans="1:9" x14ac:dyDescent="0.25">
      <c r="A81" t="s">
        <v>1</v>
      </c>
      <c r="B81" s="10">
        <v>44641</v>
      </c>
      <c r="C81" t="s">
        <v>16</v>
      </c>
      <c r="D81">
        <v>37.9</v>
      </c>
      <c r="F81">
        <f>Table8[[#This Row],[Credit]]-Table8[[#This Row],[Debit]]</f>
        <v>-37.9</v>
      </c>
      <c r="G81" t="s">
        <v>55</v>
      </c>
      <c r="H81" t="str">
        <f>_xlfn.XLOOKUP(Table9[[#This Row],[Sub-category]],Table5[Sub-category],Table5[Category])</f>
        <v>Dining Out</v>
      </c>
      <c r="I81" t="str">
        <f>_xlfn.XLOOKUP(Table9[[#This Row],[Sub-category]],Table5[Sub-category],Table5[Category Type])</f>
        <v>Expense</v>
      </c>
    </row>
    <row r="82" spans="1:9" x14ac:dyDescent="0.25">
      <c r="A82" t="s">
        <v>1</v>
      </c>
      <c r="B82" s="10">
        <v>44642</v>
      </c>
      <c r="C82" t="s">
        <v>17</v>
      </c>
      <c r="D82">
        <v>12.9</v>
      </c>
      <c r="F82">
        <f>Table8[[#This Row],[Credit]]-Table8[[#This Row],[Debit]]</f>
        <v>-12.9</v>
      </c>
      <c r="G82" t="s">
        <v>55</v>
      </c>
      <c r="H82" t="str">
        <f>_xlfn.XLOOKUP(Table9[[#This Row],[Sub-category]],Table5[Sub-category],Table5[Category])</f>
        <v>Dining Out</v>
      </c>
      <c r="I82" t="str">
        <f>_xlfn.XLOOKUP(Table9[[#This Row],[Sub-category]],Table5[Sub-category],Table5[Category Type])</f>
        <v>Expense</v>
      </c>
    </row>
    <row r="83" spans="1:9" x14ac:dyDescent="0.25">
      <c r="A83" t="s">
        <v>0</v>
      </c>
      <c r="B83" s="10">
        <v>44643</v>
      </c>
      <c r="C83" t="s">
        <v>18</v>
      </c>
      <c r="D83">
        <v>55</v>
      </c>
      <c r="F83">
        <f>Table8[[#This Row],[Credit]]-Table8[[#This Row],[Debit]]</f>
        <v>-55</v>
      </c>
      <c r="G83" t="s">
        <v>41</v>
      </c>
      <c r="H83" t="str">
        <f>_xlfn.XLOOKUP(Table9[[#This Row],[Sub-category]],Table5[Sub-category],Table5[Category])</f>
        <v>Charity</v>
      </c>
      <c r="I83" t="str">
        <f>_xlfn.XLOOKUP(Table9[[#This Row],[Sub-category]],Table5[Sub-category],Table5[Category Type])</f>
        <v>Expense</v>
      </c>
    </row>
    <row r="84" spans="1:9" x14ac:dyDescent="0.25">
      <c r="A84" t="s">
        <v>1</v>
      </c>
      <c r="B84" s="10">
        <v>44644</v>
      </c>
      <c r="C84" t="s">
        <v>6</v>
      </c>
      <c r="D84">
        <v>64.099999999999994</v>
      </c>
      <c r="F84">
        <f>Table8[[#This Row],[Credit]]-Table8[[#This Row],[Debit]]</f>
        <v>-64.099999999999994</v>
      </c>
      <c r="G84" t="s">
        <v>50</v>
      </c>
      <c r="H84" t="str">
        <f>_xlfn.XLOOKUP(Table9[[#This Row],[Sub-category]],Table5[Sub-category],Table5[Category])</f>
        <v>Transport</v>
      </c>
      <c r="I84" t="str">
        <f>_xlfn.XLOOKUP(Table9[[#This Row],[Sub-category]],Table5[Sub-category],Table5[Category Type])</f>
        <v>Expense</v>
      </c>
    </row>
    <row r="85" spans="1:9" x14ac:dyDescent="0.25">
      <c r="A85" t="s">
        <v>1</v>
      </c>
      <c r="B85" s="10">
        <v>44645</v>
      </c>
      <c r="C85" t="s">
        <v>63</v>
      </c>
      <c r="D85">
        <v>5</v>
      </c>
      <c r="F85">
        <f>Table8[[#This Row],[Credit]]-Table8[[#This Row],[Debit]]</f>
        <v>-5</v>
      </c>
      <c r="G85" t="s">
        <v>36</v>
      </c>
      <c r="H85" t="str">
        <f>_xlfn.XLOOKUP(Table9[[#This Row],[Sub-category]],Table5[Sub-category],Table5[Category])</f>
        <v>Dining Out</v>
      </c>
      <c r="I85" t="str">
        <f>_xlfn.XLOOKUP(Table9[[#This Row],[Sub-category]],Table5[Sub-category],Table5[Category Type])</f>
        <v>Expense</v>
      </c>
    </row>
    <row r="86" spans="1:9" x14ac:dyDescent="0.25">
      <c r="A86" t="s">
        <v>1</v>
      </c>
      <c r="B86" s="10">
        <v>44646</v>
      </c>
      <c r="C86" t="s">
        <v>63</v>
      </c>
      <c r="D86">
        <v>5</v>
      </c>
      <c r="F86">
        <f>Table8[[#This Row],[Credit]]-Table8[[#This Row],[Debit]]</f>
        <v>-5</v>
      </c>
      <c r="G86" t="s">
        <v>36</v>
      </c>
      <c r="H86" t="str">
        <f>_xlfn.XLOOKUP(Table9[[#This Row],[Sub-category]],Table5[Sub-category],Table5[Category])</f>
        <v>Dining Out</v>
      </c>
      <c r="I86" t="str">
        <f>_xlfn.XLOOKUP(Table9[[#This Row],[Sub-category]],Table5[Sub-category],Table5[Category Type])</f>
        <v>Expense</v>
      </c>
    </row>
    <row r="87" spans="1:9" x14ac:dyDescent="0.25">
      <c r="A87" t="s">
        <v>1</v>
      </c>
      <c r="B87" s="10">
        <v>44647</v>
      </c>
      <c r="C87" t="s">
        <v>63</v>
      </c>
      <c r="D87">
        <v>5</v>
      </c>
      <c r="F87">
        <f>Table8[[#This Row],[Credit]]-Table8[[#This Row],[Debit]]</f>
        <v>-5</v>
      </c>
      <c r="G87" t="s">
        <v>36</v>
      </c>
      <c r="H87" t="str">
        <f>_xlfn.XLOOKUP(Table9[[#This Row],[Sub-category]],Table5[Sub-category],Table5[Category])</f>
        <v>Dining Out</v>
      </c>
      <c r="I87" t="str">
        <f>_xlfn.XLOOKUP(Table9[[#This Row],[Sub-category]],Table5[Sub-category],Table5[Category Type])</f>
        <v>Expense</v>
      </c>
    </row>
    <row r="88" spans="1:9" x14ac:dyDescent="0.25">
      <c r="A88" t="s">
        <v>1</v>
      </c>
      <c r="B88" s="10">
        <v>44648</v>
      </c>
      <c r="C88" t="s">
        <v>63</v>
      </c>
      <c r="D88">
        <v>5</v>
      </c>
      <c r="F88">
        <f>Table8[[#This Row],[Credit]]-Table8[[#This Row],[Debit]]</f>
        <v>-5</v>
      </c>
      <c r="G88" t="s">
        <v>36</v>
      </c>
      <c r="H88" t="str">
        <f>_xlfn.XLOOKUP(Table9[[#This Row],[Sub-category]],Table5[Sub-category],Table5[Category])</f>
        <v>Dining Out</v>
      </c>
      <c r="I88" t="str">
        <f>_xlfn.XLOOKUP(Table9[[#This Row],[Sub-category]],Table5[Sub-category],Table5[Category Type])</f>
        <v>Expense</v>
      </c>
    </row>
    <row r="89" spans="1:9" x14ac:dyDescent="0.25">
      <c r="A89" t="s">
        <v>1</v>
      </c>
      <c r="B89" s="10">
        <v>44649</v>
      </c>
      <c r="C89" t="s">
        <v>63</v>
      </c>
      <c r="D89">
        <v>5</v>
      </c>
      <c r="F89">
        <f>Table8[[#This Row],[Credit]]-Table8[[#This Row],[Debit]]</f>
        <v>-5</v>
      </c>
      <c r="G89" t="s">
        <v>36</v>
      </c>
      <c r="H89" t="str">
        <f>_xlfn.XLOOKUP(Table9[[#This Row],[Sub-category]],Table5[Sub-category],Table5[Category])</f>
        <v>Dining Out</v>
      </c>
      <c r="I89" t="str">
        <f>_xlfn.XLOOKUP(Table9[[#This Row],[Sub-category]],Table5[Sub-category],Table5[Category Type])</f>
        <v>Expense</v>
      </c>
    </row>
    <row r="90" spans="1:9" x14ac:dyDescent="0.25">
      <c r="A90" t="s">
        <v>1</v>
      </c>
      <c r="B90" s="10">
        <v>44650</v>
      </c>
      <c r="C90" t="s">
        <v>4</v>
      </c>
      <c r="D90">
        <v>162.9</v>
      </c>
      <c r="F90">
        <f>Table8[[#This Row],[Credit]]-Table8[[#This Row],[Debit]]</f>
        <v>-162.9</v>
      </c>
      <c r="G90" t="s">
        <v>48</v>
      </c>
      <c r="H90" t="str">
        <f>_xlfn.XLOOKUP(Table9[[#This Row],[Sub-category]],Table5[Sub-category],Table5[Category])</f>
        <v>Living Expenses</v>
      </c>
      <c r="I90" t="str">
        <f>_xlfn.XLOOKUP(Table9[[#This Row],[Sub-category]],Table5[Sub-category],Table5[Category Type])</f>
        <v>Expense</v>
      </c>
    </row>
    <row r="91" spans="1:9" x14ac:dyDescent="0.25">
      <c r="A91" t="s">
        <v>1</v>
      </c>
      <c r="B91" s="10">
        <v>44651</v>
      </c>
      <c r="C91" t="s">
        <v>19</v>
      </c>
      <c r="D91">
        <v>125.9</v>
      </c>
      <c r="F91">
        <f>Table8[[#This Row],[Credit]]-Table8[[#This Row],[Debit]]</f>
        <v>-125.9</v>
      </c>
      <c r="G91" t="s">
        <v>33</v>
      </c>
      <c r="H91" t="str">
        <f>_xlfn.XLOOKUP(Table9[[#This Row],[Sub-category]],Table5[Sub-category],Table5[Category])</f>
        <v>Discretionary</v>
      </c>
      <c r="I91" t="str">
        <f>_xlfn.XLOOKUP(Table9[[#This Row],[Sub-category]],Table5[Sub-category],Table5[Category Type])</f>
        <v>Expense</v>
      </c>
    </row>
    <row r="92" spans="1:9" x14ac:dyDescent="0.25">
      <c r="A92" t="s">
        <v>1</v>
      </c>
      <c r="B92" s="10">
        <v>44652</v>
      </c>
      <c r="C92" t="s">
        <v>21</v>
      </c>
      <c r="D92">
        <v>137</v>
      </c>
      <c r="F92">
        <f>Table8[[#This Row],[Credit]]-Table8[[#This Row],[Debit]]</f>
        <v>-137</v>
      </c>
      <c r="G92" t="s">
        <v>33</v>
      </c>
      <c r="H92" t="str">
        <f>_xlfn.XLOOKUP(Table9[[#This Row],[Sub-category]],Table5[Sub-category],Table5[Category])</f>
        <v>Discretionary</v>
      </c>
      <c r="I92" t="str">
        <f>_xlfn.XLOOKUP(Table9[[#This Row],[Sub-category]],Table5[Sub-category],Table5[Category Type])</f>
        <v>Expense</v>
      </c>
    </row>
    <row r="93" spans="1:9" x14ac:dyDescent="0.25">
      <c r="A93" t="s">
        <v>1</v>
      </c>
      <c r="B93" s="10">
        <v>44653</v>
      </c>
      <c r="C93" t="s">
        <v>8</v>
      </c>
      <c r="D93">
        <v>146.1</v>
      </c>
      <c r="F93">
        <f>Table8[[#This Row],[Credit]]-Table8[[#This Row],[Debit]]</f>
        <v>-146.1</v>
      </c>
      <c r="G93" t="s">
        <v>33</v>
      </c>
      <c r="H93" t="str">
        <f>_xlfn.XLOOKUP(Table9[[#This Row],[Sub-category]],Table5[Sub-category],Table5[Category])</f>
        <v>Discretionary</v>
      </c>
      <c r="I93" t="str">
        <f>_xlfn.XLOOKUP(Table9[[#This Row],[Sub-category]],Table5[Sub-category],Table5[Category Type])</f>
        <v>Expense</v>
      </c>
    </row>
    <row r="94" spans="1:9" x14ac:dyDescent="0.25">
      <c r="A94" t="s">
        <v>1</v>
      </c>
      <c r="B94" s="10">
        <v>44654</v>
      </c>
      <c r="C94" t="s">
        <v>10</v>
      </c>
      <c r="D94">
        <v>24.1</v>
      </c>
      <c r="F94">
        <f>Table8[[#This Row],[Credit]]-Table8[[#This Row],[Debit]]</f>
        <v>-24.1</v>
      </c>
      <c r="G94" t="s">
        <v>58</v>
      </c>
      <c r="H94" t="str">
        <f>_xlfn.XLOOKUP(Table9[[#This Row],[Sub-category]],Table5[Sub-category],Table5[Category])</f>
        <v>Transport</v>
      </c>
      <c r="I94" t="str">
        <f>_xlfn.XLOOKUP(Table9[[#This Row],[Sub-category]],Table5[Sub-category],Table5[Category Type])</f>
        <v>Expense</v>
      </c>
    </row>
    <row r="95" spans="1:9" x14ac:dyDescent="0.25">
      <c r="A95" t="s">
        <v>0</v>
      </c>
      <c r="B95" s="10">
        <v>44655</v>
      </c>
      <c r="C95" t="s">
        <v>62</v>
      </c>
      <c r="E95">
        <v>7000</v>
      </c>
      <c r="F95">
        <f>Table8[[#This Row],[Credit]]-Table8[[#This Row],[Debit]]</f>
        <v>7000</v>
      </c>
      <c r="G95" t="s">
        <v>56</v>
      </c>
      <c r="H95" t="str">
        <f>_xlfn.XLOOKUP(Table9[[#This Row],[Sub-category]],Table5[Sub-category],Table5[Category])</f>
        <v>Salary</v>
      </c>
      <c r="I95" t="str">
        <f>_xlfn.XLOOKUP(Table9[[#This Row],[Sub-category]],Table5[Sub-category],Table5[Category Type])</f>
        <v>Income</v>
      </c>
    </row>
    <row r="96" spans="1:9" x14ac:dyDescent="0.25">
      <c r="A96" t="s">
        <v>1</v>
      </c>
      <c r="B96" s="10">
        <v>44656</v>
      </c>
      <c r="C96" t="s">
        <v>63</v>
      </c>
      <c r="D96">
        <v>5</v>
      </c>
      <c r="F96">
        <f>Table8[[#This Row],[Credit]]-Table8[[#This Row],[Debit]]</f>
        <v>-5</v>
      </c>
      <c r="G96" t="s">
        <v>36</v>
      </c>
      <c r="H96" t="str">
        <f>_xlfn.XLOOKUP(Table9[[#This Row],[Sub-category]],Table5[Sub-category],Table5[Category])</f>
        <v>Dining Out</v>
      </c>
      <c r="I96" t="str">
        <f>_xlfn.XLOOKUP(Table9[[#This Row],[Sub-category]],Table5[Sub-category],Table5[Category Type])</f>
        <v>Expense</v>
      </c>
    </row>
    <row r="97" spans="1:9" x14ac:dyDescent="0.25">
      <c r="A97" t="s">
        <v>0</v>
      </c>
      <c r="B97" s="10">
        <v>44657</v>
      </c>
      <c r="C97" t="s">
        <v>2</v>
      </c>
      <c r="D97">
        <v>900</v>
      </c>
      <c r="F97">
        <f>Table8[[#This Row],[Credit]]-Table8[[#This Row],[Debit]]</f>
        <v>-900</v>
      </c>
      <c r="G97" t="s">
        <v>54</v>
      </c>
      <c r="H97" t="str">
        <f>_xlfn.XLOOKUP(Table9[[#This Row],[Sub-category]],Table5[Sub-category],Table5[Category])</f>
        <v>Living Expenses</v>
      </c>
      <c r="I97" t="str">
        <f>_xlfn.XLOOKUP(Table9[[#This Row],[Sub-category]],Table5[Sub-category],Table5[Category Type])</f>
        <v>Expense</v>
      </c>
    </row>
    <row r="98" spans="1:9" x14ac:dyDescent="0.25">
      <c r="A98" t="s">
        <v>0</v>
      </c>
      <c r="B98" s="10">
        <v>44658</v>
      </c>
      <c r="C98" t="s">
        <v>3</v>
      </c>
      <c r="D98">
        <v>150</v>
      </c>
      <c r="F98">
        <f>Table8[[#This Row],[Credit]]-Table8[[#This Row],[Debit]]</f>
        <v>-150</v>
      </c>
      <c r="G98" t="s">
        <v>52</v>
      </c>
      <c r="H98" t="str">
        <f>_xlfn.XLOOKUP(Table9[[#This Row],[Sub-category]],Table5[Sub-category],Table5[Category])</f>
        <v>Transport</v>
      </c>
      <c r="I98" t="str">
        <f>_xlfn.XLOOKUP(Table9[[#This Row],[Sub-category]],Table5[Sub-category],Table5[Category Type])</f>
        <v>Expense</v>
      </c>
    </row>
    <row r="99" spans="1:9" x14ac:dyDescent="0.25">
      <c r="A99" t="s">
        <v>1</v>
      </c>
      <c r="B99" s="10">
        <v>44659</v>
      </c>
      <c r="C99" t="s">
        <v>63</v>
      </c>
      <c r="D99">
        <v>5</v>
      </c>
      <c r="F99">
        <f>Table8[[#This Row],[Credit]]-Table8[[#This Row],[Debit]]</f>
        <v>-5</v>
      </c>
      <c r="G99" t="s">
        <v>36</v>
      </c>
      <c r="H99" t="str">
        <f>_xlfn.XLOOKUP(Table9[[#This Row],[Sub-category]],Table5[Sub-category],Table5[Category])</f>
        <v>Dining Out</v>
      </c>
      <c r="I99" t="str">
        <f>_xlfn.XLOOKUP(Table9[[#This Row],[Sub-category]],Table5[Sub-category],Table5[Category Type])</f>
        <v>Expense</v>
      </c>
    </row>
    <row r="100" spans="1:9" x14ac:dyDescent="0.25">
      <c r="A100" t="s">
        <v>1</v>
      </c>
      <c r="B100" s="10">
        <v>44660</v>
      </c>
      <c r="C100" t="s">
        <v>63</v>
      </c>
      <c r="D100">
        <v>5</v>
      </c>
      <c r="F100">
        <f>Table8[[#This Row],[Credit]]-Table8[[#This Row],[Debit]]</f>
        <v>-5</v>
      </c>
      <c r="G100" t="s">
        <v>36</v>
      </c>
      <c r="H100" t="str">
        <f>_xlfn.XLOOKUP(Table9[[#This Row],[Sub-category]],Table5[Sub-category],Table5[Category])</f>
        <v>Dining Out</v>
      </c>
      <c r="I100" t="str">
        <f>_xlfn.XLOOKUP(Table9[[#This Row],[Sub-category]],Table5[Sub-category],Table5[Category Type])</f>
        <v>Expense</v>
      </c>
    </row>
    <row r="101" spans="1:9" x14ac:dyDescent="0.25">
      <c r="A101" t="s">
        <v>1</v>
      </c>
      <c r="B101" s="10">
        <v>44661</v>
      </c>
      <c r="C101" t="s">
        <v>63</v>
      </c>
      <c r="D101">
        <v>5</v>
      </c>
      <c r="F101">
        <f>Table8[[#This Row],[Credit]]-Table8[[#This Row],[Debit]]</f>
        <v>-5</v>
      </c>
      <c r="G101" t="s">
        <v>36</v>
      </c>
      <c r="H101" t="str">
        <f>_xlfn.XLOOKUP(Table9[[#This Row],[Sub-category]],Table5[Sub-category],Table5[Category])</f>
        <v>Dining Out</v>
      </c>
      <c r="I101" t="str">
        <f>_xlfn.XLOOKUP(Table9[[#This Row],[Sub-category]],Table5[Sub-category],Table5[Category Type])</f>
        <v>Expense</v>
      </c>
    </row>
    <row r="102" spans="1:9" x14ac:dyDescent="0.25">
      <c r="A102" t="s">
        <v>1</v>
      </c>
      <c r="B102" s="10">
        <v>44662</v>
      </c>
      <c r="C102" t="s">
        <v>63</v>
      </c>
      <c r="D102">
        <v>5</v>
      </c>
      <c r="F102">
        <f>Table8[[#This Row],[Credit]]-Table8[[#This Row],[Debit]]</f>
        <v>-5</v>
      </c>
      <c r="G102" t="s">
        <v>36</v>
      </c>
      <c r="H102" t="str">
        <f>_xlfn.XLOOKUP(Table9[[#This Row],[Sub-category]],Table5[Sub-category],Table5[Category])</f>
        <v>Dining Out</v>
      </c>
      <c r="I102" t="str">
        <f>_xlfn.XLOOKUP(Table9[[#This Row],[Sub-category]],Table5[Sub-category],Table5[Category Type])</f>
        <v>Expense</v>
      </c>
    </row>
    <row r="103" spans="1:9" x14ac:dyDescent="0.25">
      <c r="A103" t="s">
        <v>1</v>
      </c>
      <c r="B103" s="10">
        <v>44663</v>
      </c>
      <c r="C103" t="s">
        <v>4</v>
      </c>
      <c r="D103">
        <v>149</v>
      </c>
      <c r="F103">
        <f>Table8[[#This Row],[Credit]]-Table8[[#This Row],[Debit]]</f>
        <v>-149</v>
      </c>
      <c r="G103" t="s">
        <v>48</v>
      </c>
      <c r="H103" t="str">
        <f>_xlfn.XLOOKUP(Table9[[#This Row],[Sub-category]],Table5[Sub-category],Table5[Category])</f>
        <v>Living Expenses</v>
      </c>
      <c r="I103" t="str">
        <f>_xlfn.XLOOKUP(Table9[[#This Row],[Sub-category]],Table5[Sub-category],Table5[Category Type])</f>
        <v>Expense</v>
      </c>
    </row>
    <row r="104" spans="1:9" x14ac:dyDescent="0.25">
      <c r="A104" t="s">
        <v>0</v>
      </c>
      <c r="B104" s="10">
        <v>44664</v>
      </c>
      <c r="C104" t="s">
        <v>5</v>
      </c>
      <c r="D104">
        <v>52.1</v>
      </c>
      <c r="F104">
        <f>Table8[[#This Row],[Credit]]-Table8[[#This Row],[Debit]]</f>
        <v>-52.1</v>
      </c>
      <c r="G104" t="s">
        <v>45</v>
      </c>
      <c r="H104" t="str">
        <f>_xlfn.XLOOKUP(Table9[[#This Row],[Sub-category]],Table5[Sub-category],Table5[Category])</f>
        <v>Living Expenses</v>
      </c>
      <c r="I104" t="str">
        <f>_xlfn.XLOOKUP(Table9[[#This Row],[Sub-category]],Table5[Sub-category],Table5[Category Type])</f>
        <v>Expense</v>
      </c>
    </row>
    <row r="105" spans="1:9" x14ac:dyDescent="0.25">
      <c r="A105" t="s">
        <v>1</v>
      </c>
      <c r="B105" s="10">
        <v>44665</v>
      </c>
      <c r="C105" t="s">
        <v>63</v>
      </c>
      <c r="D105">
        <v>5</v>
      </c>
      <c r="F105">
        <f>Table8[[#This Row],[Credit]]-Table8[[#This Row],[Debit]]</f>
        <v>-5</v>
      </c>
      <c r="G105" t="s">
        <v>36</v>
      </c>
      <c r="H105" t="str">
        <f>_xlfn.XLOOKUP(Table9[[#This Row],[Sub-category]],Table5[Sub-category],Table5[Category])</f>
        <v>Dining Out</v>
      </c>
      <c r="I105" t="str">
        <f>_xlfn.XLOOKUP(Table9[[#This Row],[Sub-category]],Table5[Sub-category],Table5[Category Type])</f>
        <v>Expense</v>
      </c>
    </row>
    <row r="106" spans="1:9" x14ac:dyDescent="0.25">
      <c r="A106" t="s">
        <v>1</v>
      </c>
      <c r="B106" s="10">
        <v>44666</v>
      </c>
      <c r="C106" t="s">
        <v>63</v>
      </c>
      <c r="D106">
        <v>5</v>
      </c>
      <c r="F106">
        <f>Table8[[#This Row],[Credit]]-Table8[[#This Row],[Debit]]</f>
        <v>-5</v>
      </c>
      <c r="G106" t="s">
        <v>36</v>
      </c>
      <c r="H106" t="str">
        <f>_xlfn.XLOOKUP(Table9[[#This Row],[Sub-category]],Table5[Sub-category],Table5[Category])</f>
        <v>Dining Out</v>
      </c>
      <c r="I106" t="str">
        <f>_xlfn.XLOOKUP(Table9[[#This Row],[Sub-category]],Table5[Sub-category],Table5[Category Type])</f>
        <v>Expense</v>
      </c>
    </row>
    <row r="107" spans="1:9" x14ac:dyDescent="0.25">
      <c r="A107" t="s">
        <v>1</v>
      </c>
      <c r="B107" s="10">
        <v>44667</v>
      </c>
      <c r="C107" t="s">
        <v>6</v>
      </c>
      <c r="D107">
        <v>78.900000000000006</v>
      </c>
      <c r="F107">
        <f>Table8[[#This Row],[Credit]]-Table8[[#This Row],[Debit]]</f>
        <v>-78.900000000000006</v>
      </c>
      <c r="G107" t="s">
        <v>50</v>
      </c>
      <c r="H107" t="str">
        <f>_xlfn.XLOOKUP(Table9[[#This Row],[Sub-category]],Table5[Sub-category],Table5[Category])</f>
        <v>Transport</v>
      </c>
      <c r="I107" t="str">
        <f>_xlfn.XLOOKUP(Table9[[#This Row],[Sub-category]],Table5[Sub-category],Table5[Category Type])</f>
        <v>Expense</v>
      </c>
    </row>
    <row r="108" spans="1:9" x14ac:dyDescent="0.25">
      <c r="A108" t="s">
        <v>1</v>
      </c>
      <c r="B108" s="10">
        <v>44668</v>
      </c>
      <c r="C108" t="s">
        <v>63</v>
      </c>
      <c r="D108">
        <v>5</v>
      </c>
      <c r="F108">
        <f>Table8[[#This Row],[Credit]]-Table8[[#This Row],[Debit]]</f>
        <v>-5</v>
      </c>
      <c r="G108" t="s">
        <v>36</v>
      </c>
      <c r="H108" t="str">
        <f>_xlfn.XLOOKUP(Table9[[#This Row],[Sub-category]],Table5[Sub-category],Table5[Category])</f>
        <v>Dining Out</v>
      </c>
      <c r="I108" t="str">
        <f>_xlfn.XLOOKUP(Table9[[#This Row],[Sub-category]],Table5[Sub-category],Table5[Category Type])</f>
        <v>Expense</v>
      </c>
    </row>
    <row r="109" spans="1:9" x14ac:dyDescent="0.25">
      <c r="A109" t="s">
        <v>1</v>
      </c>
      <c r="B109" s="10">
        <v>44669</v>
      </c>
      <c r="C109" t="s">
        <v>63</v>
      </c>
      <c r="D109">
        <v>5</v>
      </c>
      <c r="F109">
        <f>Table8[[#This Row],[Credit]]-Table8[[#This Row],[Debit]]</f>
        <v>-5</v>
      </c>
      <c r="G109" t="s">
        <v>36</v>
      </c>
      <c r="H109" t="str">
        <f>_xlfn.XLOOKUP(Table9[[#This Row],[Sub-category]],Table5[Sub-category],Table5[Category])</f>
        <v>Dining Out</v>
      </c>
      <c r="I109" t="str">
        <f>_xlfn.XLOOKUP(Table9[[#This Row],[Sub-category]],Table5[Sub-category],Table5[Category Type])</f>
        <v>Expense</v>
      </c>
    </row>
    <row r="110" spans="1:9" x14ac:dyDescent="0.25">
      <c r="A110" t="s">
        <v>1</v>
      </c>
      <c r="B110" s="10">
        <v>44670</v>
      </c>
      <c r="C110" t="s">
        <v>4</v>
      </c>
      <c r="D110">
        <v>137</v>
      </c>
      <c r="F110">
        <f>Table8[[#This Row],[Credit]]-Table8[[#This Row],[Debit]]</f>
        <v>-137</v>
      </c>
      <c r="G110" t="s">
        <v>48</v>
      </c>
      <c r="H110" t="str">
        <f>_xlfn.XLOOKUP(Table9[[#This Row],[Sub-category]],Table5[Sub-category],Table5[Category])</f>
        <v>Living Expenses</v>
      </c>
      <c r="I110" t="str">
        <f>_xlfn.XLOOKUP(Table9[[#This Row],[Sub-category]],Table5[Sub-category],Table5[Category Type])</f>
        <v>Expense</v>
      </c>
    </row>
    <row r="111" spans="1:9" x14ac:dyDescent="0.25">
      <c r="A111" t="s">
        <v>1</v>
      </c>
      <c r="B111" s="10">
        <v>44671</v>
      </c>
      <c r="C111" t="s">
        <v>63</v>
      </c>
      <c r="D111">
        <v>5</v>
      </c>
      <c r="F111">
        <f>Table8[[#This Row],[Credit]]-Table8[[#This Row],[Debit]]</f>
        <v>-5</v>
      </c>
      <c r="G111" t="s">
        <v>36</v>
      </c>
      <c r="H111" t="str">
        <f>_xlfn.XLOOKUP(Table9[[#This Row],[Sub-category]],Table5[Sub-category],Table5[Category])</f>
        <v>Dining Out</v>
      </c>
      <c r="I111" t="str">
        <f>_xlfn.XLOOKUP(Table9[[#This Row],[Sub-category]],Table5[Sub-category],Table5[Category Type])</f>
        <v>Expense</v>
      </c>
    </row>
    <row r="112" spans="1:9" x14ac:dyDescent="0.25">
      <c r="A112" t="s">
        <v>1</v>
      </c>
      <c r="B112" s="10">
        <v>44672</v>
      </c>
      <c r="C112" t="s">
        <v>63</v>
      </c>
      <c r="D112">
        <v>5</v>
      </c>
      <c r="F112">
        <f>Table8[[#This Row],[Credit]]-Table8[[#This Row],[Debit]]</f>
        <v>-5</v>
      </c>
      <c r="G112" t="s">
        <v>36</v>
      </c>
      <c r="H112" t="str">
        <f>_xlfn.XLOOKUP(Table9[[#This Row],[Sub-category]],Table5[Sub-category],Table5[Category])</f>
        <v>Dining Out</v>
      </c>
      <c r="I112" t="str">
        <f>_xlfn.XLOOKUP(Table9[[#This Row],[Sub-category]],Table5[Sub-category],Table5[Category Type])</f>
        <v>Expense</v>
      </c>
    </row>
    <row r="113" spans="1:9" x14ac:dyDescent="0.25">
      <c r="A113" t="s">
        <v>1</v>
      </c>
      <c r="B113" s="10">
        <v>44673</v>
      </c>
      <c r="C113" t="s">
        <v>7</v>
      </c>
      <c r="D113">
        <v>41.8</v>
      </c>
      <c r="F113">
        <f>Table8[[#This Row],[Credit]]-Table8[[#This Row],[Debit]]</f>
        <v>-41.8</v>
      </c>
      <c r="G113" t="s">
        <v>43</v>
      </c>
      <c r="H113" t="str">
        <f>_xlfn.XLOOKUP(Table9[[#This Row],[Sub-category]],Table5[Sub-category],Table5[Category])</f>
        <v>Discretionary</v>
      </c>
      <c r="I113" t="str">
        <f>_xlfn.XLOOKUP(Table9[[#This Row],[Sub-category]],Table5[Sub-category],Table5[Category Type])</f>
        <v>Expense</v>
      </c>
    </row>
    <row r="114" spans="1:9" x14ac:dyDescent="0.25">
      <c r="A114" t="s">
        <v>1</v>
      </c>
      <c r="B114" s="10">
        <v>44674</v>
      </c>
      <c r="C114" t="s">
        <v>8</v>
      </c>
      <c r="D114">
        <v>99.9</v>
      </c>
      <c r="F114">
        <f>Table8[[#This Row],[Credit]]-Table8[[#This Row],[Debit]]</f>
        <v>-99.9</v>
      </c>
      <c r="G114" t="s">
        <v>33</v>
      </c>
      <c r="H114" t="str">
        <f>_xlfn.XLOOKUP(Table9[[#This Row],[Sub-category]],Table5[Sub-category],Table5[Category])</f>
        <v>Discretionary</v>
      </c>
      <c r="I114" t="str">
        <f>_xlfn.XLOOKUP(Table9[[#This Row],[Sub-category]],Table5[Sub-category],Table5[Category Type])</f>
        <v>Expense</v>
      </c>
    </row>
    <row r="115" spans="1:9" x14ac:dyDescent="0.25">
      <c r="A115" t="s">
        <v>1</v>
      </c>
      <c r="B115" s="10">
        <v>44675</v>
      </c>
      <c r="C115" t="s">
        <v>9</v>
      </c>
      <c r="D115">
        <v>54</v>
      </c>
      <c r="F115">
        <f>Table8[[#This Row],[Credit]]-Table8[[#This Row],[Debit]]</f>
        <v>-54</v>
      </c>
      <c r="G115" t="s">
        <v>55</v>
      </c>
      <c r="H115" t="str">
        <f>_xlfn.XLOOKUP(Table9[[#This Row],[Sub-category]],Table5[Sub-category],Table5[Category])</f>
        <v>Dining Out</v>
      </c>
      <c r="I115" t="str">
        <f>_xlfn.XLOOKUP(Table9[[#This Row],[Sub-category]],Table5[Sub-category],Table5[Category Type])</f>
        <v>Expense</v>
      </c>
    </row>
    <row r="116" spans="1:9" x14ac:dyDescent="0.25">
      <c r="A116" t="s">
        <v>1</v>
      </c>
      <c r="B116" s="10">
        <v>44676</v>
      </c>
      <c r="C116" t="s">
        <v>10</v>
      </c>
      <c r="D116">
        <v>30</v>
      </c>
      <c r="F116">
        <f>Table8[[#This Row],[Credit]]-Table8[[#This Row],[Debit]]</f>
        <v>-30</v>
      </c>
      <c r="G116" t="s">
        <v>58</v>
      </c>
      <c r="H116" t="str">
        <f>_xlfn.XLOOKUP(Table9[[#This Row],[Sub-category]],Table5[Sub-category],Table5[Category])</f>
        <v>Transport</v>
      </c>
      <c r="I116" t="str">
        <f>_xlfn.XLOOKUP(Table9[[#This Row],[Sub-category]],Table5[Sub-category],Table5[Category Type])</f>
        <v>Expense</v>
      </c>
    </row>
    <row r="117" spans="1:9" x14ac:dyDescent="0.25">
      <c r="A117" t="s">
        <v>0</v>
      </c>
      <c r="B117" s="10">
        <v>44677</v>
      </c>
      <c r="C117" t="s">
        <v>11</v>
      </c>
      <c r="D117">
        <v>30</v>
      </c>
      <c r="F117">
        <f>Table8[[#This Row],[Credit]]-Table8[[#This Row],[Debit]]</f>
        <v>-30</v>
      </c>
      <c r="G117" t="s">
        <v>49</v>
      </c>
      <c r="H117" t="str">
        <f>_xlfn.XLOOKUP(Table9[[#This Row],[Sub-category]],Table5[Sub-category],Table5[Category])</f>
        <v>Discretionary</v>
      </c>
      <c r="I117" t="str">
        <f>_xlfn.XLOOKUP(Table9[[#This Row],[Sub-category]],Table5[Sub-category],Table5[Category Type])</f>
        <v>Expense</v>
      </c>
    </row>
    <row r="118" spans="1:9" x14ac:dyDescent="0.25">
      <c r="A118" t="s">
        <v>1</v>
      </c>
      <c r="B118" s="10">
        <v>44678</v>
      </c>
      <c r="C118" t="s">
        <v>63</v>
      </c>
      <c r="D118">
        <v>5</v>
      </c>
      <c r="F118">
        <f>Table8[[#This Row],[Credit]]-Table8[[#This Row],[Debit]]</f>
        <v>-5</v>
      </c>
      <c r="G118" t="s">
        <v>36</v>
      </c>
      <c r="H118" t="str">
        <f>_xlfn.XLOOKUP(Table9[[#This Row],[Sub-category]],Table5[Sub-category],Table5[Category])</f>
        <v>Dining Out</v>
      </c>
      <c r="I118" t="str">
        <f>_xlfn.XLOOKUP(Table9[[#This Row],[Sub-category]],Table5[Sub-category],Table5[Category Type])</f>
        <v>Expense</v>
      </c>
    </row>
    <row r="119" spans="1:9" x14ac:dyDescent="0.25">
      <c r="A119" t="s">
        <v>1</v>
      </c>
      <c r="B119" s="10">
        <v>44679</v>
      </c>
      <c r="C119" t="s">
        <v>63</v>
      </c>
      <c r="D119">
        <v>5</v>
      </c>
      <c r="F119">
        <f>Table8[[#This Row],[Credit]]-Table8[[#This Row],[Debit]]</f>
        <v>-5</v>
      </c>
      <c r="G119" t="s">
        <v>36</v>
      </c>
      <c r="H119" t="str">
        <f>_xlfn.XLOOKUP(Table9[[#This Row],[Sub-category]],Table5[Sub-category],Table5[Category])</f>
        <v>Dining Out</v>
      </c>
      <c r="I119" t="str">
        <f>_xlfn.XLOOKUP(Table9[[#This Row],[Sub-category]],Table5[Sub-category],Table5[Category Type])</f>
        <v>Expense</v>
      </c>
    </row>
    <row r="120" spans="1:9" x14ac:dyDescent="0.25">
      <c r="A120" t="s">
        <v>0</v>
      </c>
      <c r="B120" s="10">
        <v>44680</v>
      </c>
      <c r="C120" t="s">
        <v>22</v>
      </c>
      <c r="D120">
        <v>75</v>
      </c>
      <c r="F120">
        <f>Table8[[#This Row],[Credit]]-Table8[[#This Row],[Debit]]</f>
        <v>-75</v>
      </c>
      <c r="G120" t="s">
        <v>40</v>
      </c>
      <c r="H120" t="str">
        <f>_xlfn.XLOOKUP(Table9[[#This Row],[Sub-category]],Table5[Sub-category],Table5[Category])</f>
        <v>Medical</v>
      </c>
      <c r="I120" t="str">
        <f>_xlfn.XLOOKUP(Table9[[#This Row],[Sub-category]],Table5[Sub-category],Table5[Category Type])</f>
        <v>Expense</v>
      </c>
    </row>
    <row r="121" spans="1:9" x14ac:dyDescent="0.25">
      <c r="A121" t="s">
        <v>0</v>
      </c>
      <c r="B121" s="10">
        <v>44681</v>
      </c>
      <c r="C121" t="s">
        <v>13</v>
      </c>
      <c r="D121">
        <v>40</v>
      </c>
      <c r="F121">
        <f>Table8[[#This Row],[Credit]]-Table8[[#This Row],[Debit]]</f>
        <v>-40</v>
      </c>
      <c r="G121" t="s">
        <v>53</v>
      </c>
      <c r="H121" t="str">
        <f>_xlfn.XLOOKUP(Table9[[#This Row],[Sub-category]],Table5[Sub-category],Table5[Category])</f>
        <v>Living Expenses</v>
      </c>
      <c r="I121" t="str">
        <f>_xlfn.XLOOKUP(Table9[[#This Row],[Sub-category]],Table5[Sub-category],Table5[Category Type])</f>
        <v>Expense</v>
      </c>
    </row>
    <row r="122" spans="1:9" x14ac:dyDescent="0.25">
      <c r="A122" t="s">
        <v>1</v>
      </c>
      <c r="B122" s="10">
        <v>44682</v>
      </c>
      <c r="C122" t="s">
        <v>14</v>
      </c>
      <c r="D122">
        <v>46.8</v>
      </c>
      <c r="F122">
        <f>Table8[[#This Row],[Credit]]-Table8[[#This Row],[Debit]]</f>
        <v>-46.8</v>
      </c>
      <c r="G122" t="s">
        <v>47</v>
      </c>
      <c r="H122" t="str">
        <f>_xlfn.XLOOKUP(Table9[[#This Row],[Sub-category]],Table5[Sub-category],Table5[Category])</f>
        <v>Discretionary</v>
      </c>
      <c r="I122" t="str">
        <f>_xlfn.XLOOKUP(Table9[[#This Row],[Sub-category]],Table5[Sub-category],Table5[Category Type])</f>
        <v>Expense</v>
      </c>
    </row>
    <row r="123" spans="1:9" x14ac:dyDescent="0.25">
      <c r="A123" t="s">
        <v>1</v>
      </c>
      <c r="B123" s="10">
        <v>44683</v>
      </c>
      <c r="C123" t="s">
        <v>15</v>
      </c>
      <c r="D123">
        <v>35</v>
      </c>
      <c r="F123">
        <f>Table8[[#This Row],[Credit]]-Table8[[#This Row],[Debit]]</f>
        <v>-35</v>
      </c>
      <c r="G123" t="s">
        <v>43</v>
      </c>
      <c r="H123" t="str">
        <f>_xlfn.XLOOKUP(Table9[[#This Row],[Sub-category]],Table5[Sub-category],Table5[Category])</f>
        <v>Discretionary</v>
      </c>
      <c r="I123" t="str">
        <f>_xlfn.XLOOKUP(Table9[[#This Row],[Sub-category]],Table5[Sub-category],Table5[Category Type])</f>
        <v>Expense</v>
      </c>
    </row>
    <row r="124" spans="1:9" x14ac:dyDescent="0.25">
      <c r="A124" t="s">
        <v>1</v>
      </c>
      <c r="B124" s="10">
        <v>44684</v>
      </c>
      <c r="C124" t="s">
        <v>63</v>
      </c>
      <c r="D124">
        <v>5</v>
      </c>
      <c r="F124">
        <f>Table8[[#This Row],[Credit]]-Table8[[#This Row],[Debit]]</f>
        <v>-5</v>
      </c>
      <c r="G124" t="s">
        <v>36</v>
      </c>
      <c r="H124" t="str">
        <f>_xlfn.XLOOKUP(Table9[[#This Row],[Sub-category]],Table5[Sub-category],Table5[Category])</f>
        <v>Dining Out</v>
      </c>
      <c r="I124" t="str">
        <f>_xlfn.XLOOKUP(Table9[[#This Row],[Sub-category]],Table5[Sub-category],Table5[Category Type])</f>
        <v>Expense</v>
      </c>
    </row>
    <row r="125" spans="1:9" x14ac:dyDescent="0.25">
      <c r="A125" t="s">
        <v>1</v>
      </c>
      <c r="B125" s="10">
        <v>44685</v>
      </c>
      <c r="C125" t="s">
        <v>63</v>
      </c>
      <c r="D125">
        <v>5</v>
      </c>
      <c r="F125">
        <f>Table8[[#This Row],[Credit]]-Table8[[#This Row],[Debit]]</f>
        <v>-5</v>
      </c>
      <c r="G125" t="s">
        <v>36</v>
      </c>
      <c r="H125" t="str">
        <f>_xlfn.XLOOKUP(Table9[[#This Row],[Sub-category]],Table5[Sub-category],Table5[Category])</f>
        <v>Dining Out</v>
      </c>
      <c r="I125" t="str">
        <f>_xlfn.XLOOKUP(Table9[[#This Row],[Sub-category]],Table5[Sub-category],Table5[Category Type])</f>
        <v>Expense</v>
      </c>
    </row>
    <row r="126" spans="1:9" x14ac:dyDescent="0.25">
      <c r="A126" t="s">
        <v>1</v>
      </c>
      <c r="B126" s="10">
        <v>44686</v>
      </c>
      <c r="C126" t="s">
        <v>63</v>
      </c>
      <c r="D126">
        <v>5</v>
      </c>
      <c r="F126">
        <f>Table8[[#This Row],[Credit]]-Table8[[#This Row],[Debit]]</f>
        <v>-5</v>
      </c>
      <c r="G126" t="s">
        <v>36</v>
      </c>
      <c r="H126" t="str">
        <f>_xlfn.XLOOKUP(Table9[[#This Row],[Sub-category]],Table5[Sub-category],Table5[Category])</f>
        <v>Dining Out</v>
      </c>
      <c r="I126" t="str">
        <f>_xlfn.XLOOKUP(Table9[[#This Row],[Sub-category]],Table5[Sub-category],Table5[Category Type])</f>
        <v>Expense</v>
      </c>
    </row>
    <row r="127" spans="1:9" x14ac:dyDescent="0.25">
      <c r="A127" t="s">
        <v>1</v>
      </c>
      <c r="B127" s="10">
        <v>44687</v>
      </c>
      <c r="C127" t="s">
        <v>4</v>
      </c>
      <c r="D127">
        <v>171.9</v>
      </c>
      <c r="F127">
        <f>Table8[[#This Row],[Credit]]-Table8[[#This Row],[Debit]]</f>
        <v>-171.9</v>
      </c>
      <c r="G127" t="s">
        <v>48</v>
      </c>
      <c r="H127" t="str">
        <f>_xlfn.XLOOKUP(Table9[[#This Row],[Sub-category]],Table5[Sub-category],Table5[Category])</f>
        <v>Living Expenses</v>
      </c>
      <c r="I127" t="str">
        <f>_xlfn.XLOOKUP(Table9[[#This Row],[Sub-category]],Table5[Sub-category],Table5[Category Type])</f>
        <v>Expense</v>
      </c>
    </row>
    <row r="128" spans="1:9" x14ac:dyDescent="0.25">
      <c r="A128" t="s">
        <v>1</v>
      </c>
      <c r="B128" s="10">
        <v>44688</v>
      </c>
      <c r="C128" t="s">
        <v>16</v>
      </c>
      <c r="D128">
        <v>39</v>
      </c>
      <c r="F128">
        <f>Table8[[#This Row],[Credit]]-Table8[[#This Row],[Debit]]</f>
        <v>-39</v>
      </c>
      <c r="G128" t="s">
        <v>55</v>
      </c>
      <c r="H128" t="str">
        <f>_xlfn.XLOOKUP(Table9[[#This Row],[Sub-category]],Table5[Sub-category],Table5[Category])</f>
        <v>Dining Out</v>
      </c>
      <c r="I128" t="str">
        <f>_xlfn.XLOOKUP(Table9[[#This Row],[Sub-category]],Table5[Sub-category],Table5[Category Type])</f>
        <v>Expense</v>
      </c>
    </row>
    <row r="129" spans="1:9" x14ac:dyDescent="0.25">
      <c r="A129" t="s">
        <v>1</v>
      </c>
      <c r="B129" s="10">
        <v>44689</v>
      </c>
      <c r="C129" t="s">
        <v>17</v>
      </c>
      <c r="D129">
        <v>14</v>
      </c>
      <c r="F129">
        <f>Table8[[#This Row],[Credit]]-Table8[[#This Row],[Debit]]</f>
        <v>-14</v>
      </c>
      <c r="G129" t="s">
        <v>55</v>
      </c>
      <c r="H129" t="str">
        <f>_xlfn.XLOOKUP(Table9[[#This Row],[Sub-category]],Table5[Sub-category],Table5[Category])</f>
        <v>Dining Out</v>
      </c>
      <c r="I129" t="str">
        <f>_xlfn.XLOOKUP(Table9[[#This Row],[Sub-category]],Table5[Sub-category],Table5[Category Type])</f>
        <v>Expense</v>
      </c>
    </row>
    <row r="130" spans="1:9" x14ac:dyDescent="0.25">
      <c r="A130" t="s">
        <v>0</v>
      </c>
      <c r="B130" s="10">
        <v>44690</v>
      </c>
      <c r="C130" t="s">
        <v>18</v>
      </c>
      <c r="D130">
        <v>55</v>
      </c>
      <c r="F130">
        <f>Table8[[#This Row],[Credit]]-Table8[[#This Row],[Debit]]</f>
        <v>-55</v>
      </c>
      <c r="G130" t="s">
        <v>41</v>
      </c>
      <c r="H130" t="str">
        <f>_xlfn.XLOOKUP(Table9[[#This Row],[Sub-category]],Table5[Sub-category],Table5[Category])</f>
        <v>Charity</v>
      </c>
      <c r="I130" t="str">
        <f>_xlfn.XLOOKUP(Table9[[#This Row],[Sub-category]],Table5[Sub-category],Table5[Category Type])</f>
        <v>Expense</v>
      </c>
    </row>
    <row r="131" spans="1:9" x14ac:dyDescent="0.25">
      <c r="A131" t="s">
        <v>1</v>
      </c>
      <c r="B131" s="10">
        <v>44691</v>
      </c>
      <c r="C131" t="s">
        <v>6</v>
      </c>
      <c r="D131">
        <v>65</v>
      </c>
      <c r="F131">
        <f>Table8[[#This Row],[Credit]]-Table8[[#This Row],[Debit]]</f>
        <v>-65</v>
      </c>
      <c r="G131" t="s">
        <v>50</v>
      </c>
      <c r="H131" t="str">
        <f>_xlfn.XLOOKUP(Table9[[#This Row],[Sub-category]],Table5[Sub-category],Table5[Category])</f>
        <v>Transport</v>
      </c>
      <c r="I131" t="str">
        <f>_xlfn.XLOOKUP(Table9[[#This Row],[Sub-category]],Table5[Sub-category],Table5[Category Type])</f>
        <v>Expense</v>
      </c>
    </row>
    <row r="132" spans="1:9" x14ac:dyDescent="0.25">
      <c r="A132" t="s">
        <v>1</v>
      </c>
      <c r="B132" s="10">
        <v>44692</v>
      </c>
      <c r="C132" t="s">
        <v>63</v>
      </c>
      <c r="D132">
        <v>5</v>
      </c>
      <c r="F132">
        <f>Table8[[#This Row],[Credit]]-Table8[[#This Row],[Debit]]</f>
        <v>-5</v>
      </c>
      <c r="G132" t="s">
        <v>36</v>
      </c>
      <c r="H132" t="str">
        <f>_xlfn.XLOOKUP(Table9[[#This Row],[Sub-category]],Table5[Sub-category],Table5[Category])</f>
        <v>Dining Out</v>
      </c>
      <c r="I132" t="str">
        <f>_xlfn.XLOOKUP(Table9[[#This Row],[Sub-category]],Table5[Sub-category],Table5[Category Type])</f>
        <v>Expense</v>
      </c>
    </row>
    <row r="133" spans="1:9" x14ac:dyDescent="0.25">
      <c r="A133" t="s">
        <v>1</v>
      </c>
      <c r="B133" s="10">
        <v>44693</v>
      </c>
      <c r="C133" t="s">
        <v>63</v>
      </c>
      <c r="D133">
        <v>5</v>
      </c>
      <c r="F133">
        <f>Table8[[#This Row],[Credit]]-Table8[[#This Row],[Debit]]</f>
        <v>-5</v>
      </c>
      <c r="G133" t="s">
        <v>36</v>
      </c>
      <c r="H133" t="str">
        <f>_xlfn.XLOOKUP(Table9[[#This Row],[Sub-category]],Table5[Sub-category],Table5[Category])</f>
        <v>Dining Out</v>
      </c>
      <c r="I133" t="str">
        <f>_xlfn.XLOOKUP(Table9[[#This Row],[Sub-category]],Table5[Sub-category],Table5[Category Type])</f>
        <v>Expense</v>
      </c>
    </row>
    <row r="134" spans="1:9" x14ac:dyDescent="0.25">
      <c r="A134" t="s">
        <v>1</v>
      </c>
      <c r="B134" s="10">
        <v>44694</v>
      </c>
      <c r="C134" t="s">
        <v>63</v>
      </c>
      <c r="D134">
        <v>5</v>
      </c>
      <c r="F134">
        <f>Table8[[#This Row],[Credit]]-Table8[[#This Row],[Debit]]</f>
        <v>-5</v>
      </c>
      <c r="G134" t="s">
        <v>36</v>
      </c>
      <c r="H134" t="str">
        <f>_xlfn.XLOOKUP(Table9[[#This Row],[Sub-category]],Table5[Sub-category],Table5[Category])</f>
        <v>Dining Out</v>
      </c>
      <c r="I134" t="str">
        <f>_xlfn.XLOOKUP(Table9[[#This Row],[Sub-category]],Table5[Sub-category],Table5[Category Type])</f>
        <v>Expense</v>
      </c>
    </row>
    <row r="135" spans="1:9" x14ac:dyDescent="0.25">
      <c r="A135" t="s">
        <v>1</v>
      </c>
      <c r="B135" s="10">
        <v>44695</v>
      </c>
      <c r="C135" t="s">
        <v>63</v>
      </c>
      <c r="D135">
        <v>5</v>
      </c>
      <c r="F135">
        <f>Table8[[#This Row],[Credit]]-Table8[[#This Row],[Debit]]</f>
        <v>-5</v>
      </c>
      <c r="G135" t="s">
        <v>36</v>
      </c>
      <c r="H135" t="str">
        <f>_xlfn.XLOOKUP(Table9[[#This Row],[Sub-category]],Table5[Sub-category],Table5[Category])</f>
        <v>Dining Out</v>
      </c>
      <c r="I135" t="str">
        <f>_xlfn.XLOOKUP(Table9[[#This Row],[Sub-category]],Table5[Sub-category],Table5[Category Type])</f>
        <v>Expense</v>
      </c>
    </row>
    <row r="136" spans="1:9" x14ac:dyDescent="0.25">
      <c r="A136" t="s">
        <v>1</v>
      </c>
      <c r="B136" s="10">
        <v>44696</v>
      </c>
      <c r="C136" t="s">
        <v>63</v>
      </c>
      <c r="D136">
        <v>5</v>
      </c>
      <c r="F136">
        <f>Table8[[#This Row],[Credit]]-Table8[[#This Row],[Debit]]</f>
        <v>-5</v>
      </c>
      <c r="G136" t="s">
        <v>36</v>
      </c>
      <c r="H136" t="str">
        <f>_xlfn.XLOOKUP(Table9[[#This Row],[Sub-category]],Table5[Sub-category],Table5[Category])</f>
        <v>Dining Out</v>
      </c>
      <c r="I136" t="str">
        <f>_xlfn.XLOOKUP(Table9[[#This Row],[Sub-category]],Table5[Sub-category],Table5[Category Type])</f>
        <v>Expense</v>
      </c>
    </row>
    <row r="137" spans="1:9" x14ac:dyDescent="0.25">
      <c r="A137" t="s">
        <v>1</v>
      </c>
      <c r="B137" s="10">
        <v>44697</v>
      </c>
      <c r="C137" t="s">
        <v>4</v>
      </c>
      <c r="D137">
        <v>209</v>
      </c>
      <c r="F137">
        <f>Table8[[#This Row],[Credit]]-Table8[[#This Row],[Debit]]</f>
        <v>-209</v>
      </c>
      <c r="G137" t="s">
        <v>48</v>
      </c>
      <c r="H137" t="str">
        <f>_xlfn.XLOOKUP(Table9[[#This Row],[Sub-category]],Table5[Sub-category],Table5[Category])</f>
        <v>Living Expenses</v>
      </c>
      <c r="I137" t="str">
        <f>_xlfn.XLOOKUP(Table9[[#This Row],[Sub-category]],Table5[Sub-category],Table5[Category Type])</f>
        <v>Expense</v>
      </c>
    </row>
    <row r="138" spans="1:9" x14ac:dyDescent="0.25">
      <c r="A138" t="s">
        <v>1</v>
      </c>
      <c r="B138" s="10">
        <v>44698</v>
      </c>
      <c r="C138" t="s">
        <v>19</v>
      </c>
      <c r="D138">
        <v>127</v>
      </c>
      <c r="F138">
        <f>Table8[[#This Row],[Credit]]-Table8[[#This Row],[Debit]]</f>
        <v>-127</v>
      </c>
      <c r="G138" t="s">
        <v>33</v>
      </c>
      <c r="H138" t="str">
        <f>_xlfn.XLOOKUP(Table9[[#This Row],[Sub-category]],Table5[Sub-category],Table5[Category])</f>
        <v>Discretionary</v>
      </c>
      <c r="I138" t="str">
        <f>_xlfn.XLOOKUP(Table9[[#This Row],[Sub-category]],Table5[Sub-category],Table5[Category Type])</f>
        <v>Expense</v>
      </c>
    </row>
    <row r="139" spans="1:9" x14ac:dyDescent="0.25">
      <c r="A139" t="s">
        <v>1</v>
      </c>
      <c r="B139" s="10">
        <v>44699</v>
      </c>
      <c r="C139" t="s">
        <v>23</v>
      </c>
      <c r="D139">
        <v>177.2</v>
      </c>
      <c r="F139">
        <f>Table8[[#This Row],[Credit]]-Table8[[#This Row],[Debit]]</f>
        <v>-177.2</v>
      </c>
      <c r="G139" t="s">
        <v>33</v>
      </c>
      <c r="H139" t="str">
        <f>_xlfn.XLOOKUP(Table9[[#This Row],[Sub-category]],Table5[Sub-category],Table5[Category])</f>
        <v>Discretionary</v>
      </c>
      <c r="I139" t="str">
        <f>_xlfn.XLOOKUP(Table9[[#This Row],[Sub-category]],Table5[Sub-category],Table5[Category Type])</f>
        <v>Expense</v>
      </c>
    </row>
    <row r="140" spans="1:9" x14ac:dyDescent="0.25">
      <c r="A140" t="s">
        <v>1</v>
      </c>
      <c r="B140" s="10">
        <v>44700</v>
      </c>
      <c r="C140" t="s">
        <v>8</v>
      </c>
      <c r="D140">
        <v>147.1</v>
      </c>
      <c r="F140">
        <f>Table8[[#This Row],[Credit]]-Table8[[#This Row],[Debit]]</f>
        <v>-147.1</v>
      </c>
      <c r="G140" t="s">
        <v>33</v>
      </c>
      <c r="H140" t="str">
        <f>_xlfn.XLOOKUP(Table9[[#This Row],[Sub-category]],Table5[Sub-category],Table5[Category])</f>
        <v>Discretionary</v>
      </c>
      <c r="I140" t="str">
        <f>_xlfn.XLOOKUP(Table9[[#This Row],[Sub-category]],Table5[Sub-category],Table5[Category Type])</f>
        <v>Expense</v>
      </c>
    </row>
    <row r="141" spans="1:9" x14ac:dyDescent="0.25">
      <c r="A141" t="s">
        <v>1</v>
      </c>
      <c r="B141" s="10">
        <v>44701</v>
      </c>
      <c r="C141" t="s">
        <v>10</v>
      </c>
      <c r="D141">
        <v>25</v>
      </c>
      <c r="F141">
        <f>Table8[[#This Row],[Credit]]-Table8[[#This Row],[Debit]]</f>
        <v>-25</v>
      </c>
      <c r="G141" t="s">
        <v>58</v>
      </c>
      <c r="H141" t="str">
        <f>_xlfn.XLOOKUP(Table9[[#This Row],[Sub-category]],Table5[Sub-category],Table5[Category])</f>
        <v>Transport</v>
      </c>
      <c r="I141" t="str">
        <f>_xlfn.XLOOKUP(Table9[[#This Row],[Sub-category]],Table5[Sub-category],Table5[Category Type])</f>
        <v>Expense</v>
      </c>
    </row>
    <row r="142" spans="1:9" x14ac:dyDescent="0.25">
      <c r="A142" t="s">
        <v>1</v>
      </c>
      <c r="B142" s="10">
        <v>44702</v>
      </c>
      <c r="C142" t="s">
        <v>24</v>
      </c>
      <c r="D142">
        <v>15</v>
      </c>
      <c r="F142">
        <f>Table8[[#This Row],[Credit]]-Table8[[#This Row],[Debit]]</f>
        <v>-15</v>
      </c>
      <c r="G142" t="s">
        <v>55</v>
      </c>
      <c r="H142" t="str">
        <f>_xlfn.XLOOKUP(Table9[[#This Row],[Sub-category]],Table5[Sub-category],Table5[Category])</f>
        <v>Dining Out</v>
      </c>
      <c r="I142" t="str">
        <f>_xlfn.XLOOKUP(Table9[[#This Row],[Sub-category]],Table5[Sub-category],Table5[Category Type])</f>
        <v>Expense</v>
      </c>
    </row>
    <row r="143" spans="1:9" x14ac:dyDescent="0.25">
      <c r="A143" t="s">
        <v>1</v>
      </c>
      <c r="B143" s="10">
        <v>44703</v>
      </c>
      <c r="C143" t="s">
        <v>63</v>
      </c>
      <c r="D143">
        <v>5</v>
      </c>
      <c r="F143">
        <f>Table8[[#This Row],[Credit]]-Table8[[#This Row],[Debit]]</f>
        <v>-5</v>
      </c>
      <c r="G143" t="s">
        <v>36</v>
      </c>
      <c r="H143" t="str">
        <f>_xlfn.XLOOKUP(Table9[[#This Row],[Sub-category]],Table5[Sub-category],Table5[Category])</f>
        <v>Dining Out</v>
      </c>
      <c r="I143" t="str">
        <f>_xlfn.XLOOKUP(Table9[[#This Row],[Sub-category]],Table5[Sub-category],Table5[Category Type])</f>
        <v>Expense</v>
      </c>
    </row>
    <row r="144" spans="1:9" x14ac:dyDescent="0.25">
      <c r="A144" t="s">
        <v>1</v>
      </c>
      <c r="B144" s="10">
        <v>44704</v>
      </c>
      <c r="C144" t="s">
        <v>63</v>
      </c>
      <c r="D144">
        <v>5</v>
      </c>
      <c r="F144">
        <f>Table8[[#This Row],[Credit]]-Table8[[#This Row],[Debit]]</f>
        <v>-5</v>
      </c>
      <c r="G144" t="s">
        <v>36</v>
      </c>
      <c r="H144" t="str">
        <f>_xlfn.XLOOKUP(Table9[[#This Row],[Sub-category]],Table5[Sub-category],Table5[Category])</f>
        <v>Dining Out</v>
      </c>
      <c r="I144" t="str">
        <f>_xlfn.XLOOKUP(Table9[[#This Row],[Sub-category]],Table5[Sub-category],Table5[Category Type])</f>
        <v>Expense</v>
      </c>
    </row>
    <row r="145" spans="1:9" x14ac:dyDescent="0.25">
      <c r="A145" t="s">
        <v>0</v>
      </c>
      <c r="B145" s="10">
        <v>44705</v>
      </c>
      <c r="C145" t="s">
        <v>62</v>
      </c>
      <c r="E145">
        <v>6000</v>
      </c>
      <c r="F145">
        <f>Table8[[#This Row],[Credit]]-Table8[[#This Row],[Debit]]</f>
        <v>6000</v>
      </c>
      <c r="G145" t="s">
        <v>56</v>
      </c>
      <c r="H145" t="str">
        <f>_xlfn.XLOOKUP(Table9[[#This Row],[Sub-category]],Table5[Sub-category],Table5[Category])</f>
        <v>Salary</v>
      </c>
      <c r="I145" t="str">
        <f>_xlfn.XLOOKUP(Table9[[#This Row],[Sub-category]],Table5[Sub-category],Table5[Category Type])</f>
        <v>Income</v>
      </c>
    </row>
    <row r="146" spans="1:9" x14ac:dyDescent="0.25">
      <c r="A146" t="s">
        <v>1</v>
      </c>
      <c r="B146" s="10">
        <v>44706</v>
      </c>
      <c r="C146" t="s">
        <v>63</v>
      </c>
      <c r="D146">
        <v>5</v>
      </c>
      <c r="F146">
        <f>Table8[[#This Row],[Credit]]-Table8[[#This Row],[Debit]]</f>
        <v>-5</v>
      </c>
      <c r="G146" t="s">
        <v>36</v>
      </c>
      <c r="H146" t="str">
        <f>_xlfn.XLOOKUP(Table9[[#This Row],[Sub-category]],Table5[Sub-category],Table5[Category])</f>
        <v>Dining Out</v>
      </c>
      <c r="I146" t="str">
        <f>_xlfn.XLOOKUP(Table9[[#This Row],[Sub-category]],Table5[Sub-category],Table5[Category Type])</f>
        <v>Expense</v>
      </c>
    </row>
    <row r="147" spans="1:9" x14ac:dyDescent="0.25">
      <c r="A147" t="s">
        <v>0</v>
      </c>
      <c r="B147" s="10">
        <v>44707</v>
      </c>
      <c r="C147" t="s">
        <v>2</v>
      </c>
      <c r="D147">
        <v>900</v>
      </c>
      <c r="F147">
        <f>Table8[[#This Row],[Credit]]-Table8[[#This Row],[Debit]]</f>
        <v>-900</v>
      </c>
      <c r="G147" t="s">
        <v>54</v>
      </c>
      <c r="H147" t="str">
        <f>_xlfn.XLOOKUP(Table9[[#This Row],[Sub-category]],Table5[Sub-category],Table5[Category])</f>
        <v>Living Expenses</v>
      </c>
      <c r="I147" t="str">
        <f>_xlfn.XLOOKUP(Table9[[#This Row],[Sub-category]],Table5[Sub-category],Table5[Category Type])</f>
        <v>Expense</v>
      </c>
    </row>
    <row r="148" spans="1:9" x14ac:dyDescent="0.25">
      <c r="A148" t="s">
        <v>0</v>
      </c>
      <c r="B148" s="10">
        <v>44708</v>
      </c>
      <c r="C148" t="s">
        <v>3</v>
      </c>
      <c r="D148">
        <v>150</v>
      </c>
      <c r="F148">
        <f>Table8[[#This Row],[Credit]]-Table8[[#This Row],[Debit]]</f>
        <v>-150</v>
      </c>
      <c r="G148" t="s">
        <v>52</v>
      </c>
      <c r="H148" t="str">
        <f>_xlfn.XLOOKUP(Table9[[#This Row],[Sub-category]],Table5[Sub-category],Table5[Category])</f>
        <v>Transport</v>
      </c>
      <c r="I148" t="str">
        <f>_xlfn.XLOOKUP(Table9[[#This Row],[Sub-category]],Table5[Sub-category],Table5[Category Type])</f>
        <v>Expense</v>
      </c>
    </row>
    <row r="149" spans="1:9" x14ac:dyDescent="0.25">
      <c r="A149" t="s">
        <v>1</v>
      </c>
      <c r="B149" s="10">
        <v>44709</v>
      </c>
      <c r="C149" t="s">
        <v>63</v>
      </c>
      <c r="D149">
        <v>5</v>
      </c>
      <c r="F149">
        <f>Table8[[#This Row],[Credit]]-Table8[[#This Row],[Debit]]</f>
        <v>-5</v>
      </c>
      <c r="G149" t="s">
        <v>36</v>
      </c>
      <c r="H149" t="str">
        <f>_xlfn.XLOOKUP(Table9[[#This Row],[Sub-category]],Table5[Sub-category],Table5[Category])</f>
        <v>Dining Out</v>
      </c>
      <c r="I149" t="str">
        <f>_xlfn.XLOOKUP(Table9[[#This Row],[Sub-category]],Table5[Sub-category],Table5[Category Type])</f>
        <v>Expense</v>
      </c>
    </row>
    <row r="150" spans="1:9" x14ac:dyDescent="0.25">
      <c r="A150" t="s">
        <v>1</v>
      </c>
      <c r="B150" s="10">
        <v>44710</v>
      </c>
      <c r="C150" t="s">
        <v>63</v>
      </c>
      <c r="D150">
        <v>5</v>
      </c>
      <c r="F150">
        <f>Table8[[#This Row],[Credit]]-Table8[[#This Row],[Debit]]</f>
        <v>-5</v>
      </c>
      <c r="G150" t="s">
        <v>36</v>
      </c>
      <c r="H150" t="str">
        <f>_xlfn.XLOOKUP(Table9[[#This Row],[Sub-category]],Table5[Sub-category],Table5[Category])</f>
        <v>Dining Out</v>
      </c>
      <c r="I150" t="str">
        <f>_xlfn.XLOOKUP(Table9[[#This Row],[Sub-category]],Table5[Sub-category],Table5[Category Type])</f>
        <v>Expense</v>
      </c>
    </row>
    <row r="151" spans="1:9" x14ac:dyDescent="0.25">
      <c r="A151" t="s">
        <v>1</v>
      </c>
      <c r="B151" s="10">
        <v>44711</v>
      </c>
      <c r="C151" t="s">
        <v>63</v>
      </c>
      <c r="D151">
        <v>5</v>
      </c>
      <c r="F151">
        <f>Table8[[#This Row],[Credit]]-Table8[[#This Row],[Debit]]</f>
        <v>-5</v>
      </c>
      <c r="G151" t="s">
        <v>36</v>
      </c>
      <c r="H151" t="str">
        <f>_xlfn.XLOOKUP(Table9[[#This Row],[Sub-category]],Table5[Sub-category],Table5[Category])</f>
        <v>Dining Out</v>
      </c>
      <c r="I151" t="str">
        <f>_xlfn.XLOOKUP(Table9[[#This Row],[Sub-category]],Table5[Sub-category],Table5[Category Type])</f>
        <v>Expense</v>
      </c>
    </row>
    <row r="152" spans="1:9" x14ac:dyDescent="0.25">
      <c r="A152" t="s">
        <v>1</v>
      </c>
      <c r="B152" s="10">
        <v>44712</v>
      </c>
      <c r="C152" t="s">
        <v>63</v>
      </c>
      <c r="D152">
        <v>5</v>
      </c>
      <c r="F152">
        <f>Table8[[#This Row],[Credit]]-Table8[[#This Row],[Debit]]</f>
        <v>-5</v>
      </c>
      <c r="G152" t="s">
        <v>36</v>
      </c>
      <c r="H152" t="str">
        <f>_xlfn.XLOOKUP(Table9[[#This Row],[Sub-category]],Table5[Sub-category],Table5[Category])</f>
        <v>Dining Out</v>
      </c>
      <c r="I152" t="str">
        <f>_xlfn.XLOOKUP(Table9[[#This Row],[Sub-category]],Table5[Sub-category],Table5[Category Type])</f>
        <v>Expense</v>
      </c>
    </row>
    <row r="153" spans="1:9" x14ac:dyDescent="0.25">
      <c r="A153" t="s">
        <v>1</v>
      </c>
      <c r="B153" s="10">
        <v>44713</v>
      </c>
      <c r="C153" t="s">
        <v>4</v>
      </c>
      <c r="D153">
        <v>158.19999999999999</v>
      </c>
      <c r="F153">
        <f>Table8[[#This Row],[Credit]]-Table8[[#This Row],[Debit]]</f>
        <v>-158.19999999999999</v>
      </c>
      <c r="G153" t="s">
        <v>48</v>
      </c>
      <c r="H153" t="str">
        <f>_xlfn.XLOOKUP(Table9[[#This Row],[Sub-category]],Table5[Sub-category],Table5[Category])</f>
        <v>Living Expenses</v>
      </c>
      <c r="I153" t="str">
        <f>_xlfn.XLOOKUP(Table9[[#This Row],[Sub-category]],Table5[Sub-category],Table5[Category Type])</f>
        <v>Expense</v>
      </c>
    </row>
    <row r="154" spans="1:9" x14ac:dyDescent="0.25">
      <c r="A154" t="s">
        <v>0</v>
      </c>
      <c r="B154" s="10">
        <v>44714</v>
      </c>
      <c r="C154" t="s">
        <v>5</v>
      </c>
      <c r="D154">
        <v>53.2</v>
      </c>
      <c r="F154">
        <f>Table8[[#This Row],[Credit]]-Table8[[#This Row],[Debit]]</f>
        <v>-53.2</v>
      </c>
      <c r="G154" t="s">
        <v>45</v>
      </c>
      <c r="H154" t="str">
        <f>_xlfn.XLOOKUP(Table9[[#This Row],[Sub-category]],Table5[Sub-category],Table5[Category])</f>
        <v>Living Expenses</v>
      </c>
      <c r="I154" t="str">
        <f>_xlfn.XLOOKUP(Table9[[#This Row],[Sub-category]],Table5[Sub-category],Table5[Category Type])</f>
        <v>Expense</v>
      </c>
    </row>
    <row r="155" spans="1:9" x14ac:dyDescent="0.25">
      <c r="A155" t="s">
        <v>1</v>
      </c>
      <c r="B155" s="10">
        <v>44715</v>
      </c>
      <c r="C155" t="s">
        <v>63</v>
      </c>
      <c r="D155">
        <v>5</v>
      </c>
      <c r="F155">
        <f>Table8[[#This Row],[Credit]]-Table8[[#This Row],[Debit]]</f>
        <v>-5</v>
      </c>
      <c r="G155" t="s">
        <v>36</v>
      </c>
      <c r="H155" t="str">
        <f>_xlfn.XLOOKUP(Table9[[#This Row],[Sub-category]],Table5[Sub-category],Table5[Category])</f>
        <v>Dining Out</v>
      </c>
      <c r="I155" t="str">
        <f>_xlfn.XLOOKUP(Table9[[#This Row],[Sub-category]],Table5[Sub-category],Table5[Category Type])</f>
        <v>Expense</v>
      </c>
    </row>
    <row r="156" spans="1:9" x14ac:dyDescent="0.25">
      <c r="A156" t="s">
        <v>1</v>
      </c>
      <c r="B156" s="10">
        <v>44716</v>
      </c>
      <c r="C156" t="s">
        <v>63</v>
      </c>
      <c r="D156">
        <v>5</v>
      </c>
      <c r="F156">
        <f>Table8[[#This Row],[Credit]]-Table8[[#This Row],[Debit]]</f>
        <v>-5</v>
      </c>
      <c r="G156" t="s">
        <v>36</v>
      </c>
      <c r="H156" t="str">
        <f>_xlfn.XLOOKUP(Table9[[#This Row],[Sub-category]],Table5[Sub-category],Table5[Category])</f>
        <v>Dining Out</v>
      </c>
      <c r="I156" t="str">
        <f>_xlfn.XLOOKUP(Table9[[#This Row],[Sub-category]],Table5[Sub-category],Table5[Category Type])</f>
        <v>Expense</v>
      </c>
    </row>
    <row r="157" spans="1:9" x14ac:dyDescent="0.25">
      <c r="A157" t="s">
        <v>1</v>
      </c>
      <c r="B157" s="10">
        <v>44717</v>
      </c>
      <c r="C157" t="s">
        <v>6</v>
      </c>
      <c r="D157">
        <v>79.900000000000006</v>
      </c>
      <c r="F157">
        <f>Table8[[#This Row],[Credit]]-Table8[[#This Row],[Debit]]</f>
        <v>-79.900000000000006</v>
      </c>
      <c r="G157" t="s">
        <v>50</v>
      </c>
      <c r="H157" t="str">
        <f>_xlfn.XLOOKUP(Table9[[#This Row],[Sub-category]],Table5[Sub-category],Table5[Category])</f>
        <v>Transport</v>
      </c>
      <c r="I157" t="str">
        <f>_xlfn.XLOOKUP(Table9[[#This Row],[Sub-category]],Table5[Sub-category],Table5[Category Type])</f>
        <v>Expense</v>
      </c>
    </row>
    <row r="158" spans="1:9" x14ac:dyDescent="0.25">
      <c r="A158" t="s">
        <v>1</v>
      </c>
      <c r="B158" s="10">
        <v>44718</v>
      </c>
      <c r="C158" t="s">
        <v>63</v>
      </c>
      <c r="D158">
        <v>5</v>
      </c>
      <c r="F158">
        <f>Table8[[#This Row],[Credit]]-Table8[[#This Row],[Debit]]</f>
        <v>-5</v>
      </c>
      <c r="G158" t="s">
        <v>36</v>
      </c>
      <c r="H158" t="str">
        <f>_xlfn.XLOOKUP(Table9[[#This Row],[Sub-category]],Table5[Sub-category],Table5[Category])</f>
        <v>Dining Out</v>
      </c>
      <c r="I158" t="str">
        <f>_xlfn.XLOOKUP(Table9[[#This Row],[Sub-category]],Table5[Sub-category],Table5[Category Type])</f>
        <v>Expense</v>
      </c>
    </row>
    <row r="159" spans="1:9" x14ac:dyDescent="0.25">
      <c r="A159" t="s">
        <v>1</v>
      </c>
      <c r="B159" s="10">
        <v>44719</v>
      </c>
      <c r="C159" t="s">
        <v>63</v>
      </c>
      <c r="D159">
        <v>5</v>
      </c>
      <c r="F159">
        <f>Table8[[#This Row],[Credit]]-Table8[[#This Row],[Debit]]</f>
        <v>-5</v>
      </c>
      <c r="G159" t="s">
        <v>36</v>
      </c>
      <c r="H159" t="str">
        <f>_xlfn.XLOOKUP(Table9[[#This Row],[Sub-category]],Table5[Sub-category],Table5[Category])</f>
        <v>Dining Out</v>
      </c>
      <c r="I159" t="str">
        <f>_xlfn.XLOOKUP(Table9[[#This Row],[Sub-category]],Table5[Sub-category],Table5[Category Type])</f>
        <v>Expense</v>
      </c>
    </row>
    <row r="160" spans="1:9" x14ac:dyDescent="0.25">
      <c r="A160" t="s">
        <v>1</v>
      </c>
      <c r="B160" s="10">
        <v>44720</v>
      </c>
      <c r="C160" t="s">
        <v>4</v>
      </c>
      <c r="D160">
        <v>98</v>
      </c>
      <c r="F160">
        <f>Table8[[#This Row],[Credit]]-Table8[[#This Row],[Debit]]</f>
        <v>-98</v>
      </c>
      <c r="G160" t="s">
        <v>48</v>
      </c>
      <c r="H160" t="str">
        <f>_xlfn.XLOOKUP(Table9[[#This Row],[Sub-category]],Table5[Sub-category],Table5[Category])</f>
        <v>Living Expenses</v>
      </c>
      <c r="I160" t="str">
        <f>_xlfn.XLOOKUP(Table9[[#This Row],[Sub-category]],Table5[Sub-category],Table5[Category Type])</f>
        <v>Expense</v>
      </c>
    </row>
    <row r="161" spans="1:9" x14ac:dyDescent="0.25">
      <c r="A161" t="s">
        <v>1</v>
      </c>
      <c r="B161" s="10">
        <v>44721</v>
      </c>
      <c r="C161" t="s">
        <v>63</v>
      </c>
      <c r="D161">
        <v>5</v>
      </c>
      <c r="F161">
        <f>Table8[[#This Row],[Credit]]-Table8[[#This Row],[Debit]]</f>
        <v>-5</v>
      </c>
      <c r="G161" t="s">
        <v>36</v>
      </c>
      <c r="H161" t="str">
        <f>_xlfn.XLOOKUP(Table9[[#This Row],[Sub-category]],Table5[Sub-category],Table5[Category])</f>
        <v>Dining Out</v>
      </c>
      <c r="I161" t="str">
        <f>_xlfn.XLOOKUP(Table9[[#This Row],[Sub-category]],Table5[Sub-category],Table5[Category Type])</f>
        <v>Expense</v>
      </c>
    </row>
    <row r="162" spans="1:9" x14ac:dyDescent="0.25">
      <c r="A162" t="s">
        <v>1</v>
      </c>
      <c r="B162" s="10">
        <v>44722</v>
      </c>
      <c r="C162" t="s">
        <v>63</v>
      </c>
      <c r="D162">
        <v>5</v>
      </c>
      <c r="F162">
        <f>Table8[[#This Row],[Credit]]-Table8[[#This Row],[Debit]]</f>
        <v>-5</v>
      </c>
      <c r="G162" t="s">
        <v>36</v>
      </c>
      <c r="H162" t="str">
        <f>_xlfn.XLOOKUP(Table9[[#This Row],[Sub-category]],Table5[Sub-category],Table5[Category])</f>
        <v>Dining Out</v>
      </c>
      <c r="I162" t="str">
        <f>_xlfn.XLOOKUP(Table9[[#This Row],[Sub-category]],Table5[Sub-category],Table5[Category Type])</f>
        <v>Expense</v>
      </c>
    </row>
    <row r="163" spans="1:9" x14ac:dyDescent="0.25">
      <c r="A163" t="s">
        <v>1</v>
      </c>
      <c r="B163" s="10">
        <v>44723</v>
      </c>
      <c r="C163" t="s">
        <v>7</v>
      </c>
      <c r="D163">
        <v>42.8</v>
      </c>
      <c r="F163">
        <f>Table8[[#This Row],[Credit]]-Table8[[#This Row],[Debit]]</f>
        <v>-42.8</v>
      </c>
      <c r="G163" t="s">
        <v>43</v>
      </c>
      <c r="H163" t="str">
        <f>_xlfn.XLOOKUP(Table9[[#This Row],[Sub-category]],Table5[Sub-category],Table5[Category])</f>
        <v>Discretionary</v>
      </c>
      <c r="I163" t="str">
        <f>_xlfn.XLOOKUP(Table9[[#This Row],[Sub-category]],Table5[Sub-category],Table5[Category Type])</f>
        <v>Expense</v>
      </c>
    </row>
    <row r="164" spans="1:9" x14ac:dyDescent="0.25">
      <c r="A164" t="s">
        <v>1</v>
      </c>
      <c r="B164" s="10">
        <v>44724</v>
      </c>
      <c r="C164" t="s">
        <v>8</v>
      </c>
      <c r="D164">
        <v>100.9</v>
      </c>
      <c r="F164">
        <f>Table8[[#This Row],[Credit]]-Table8[[#This Row],[Debit]]</f>
        <v>-100.9</v>
      </c>
      <c r="G164" t="s">
        <v>33</v>
      </c>
      <c r="H164" t="str">
        <f>_xlfn.XLOOKUP(Table9[[#This Row],[Sub-category]],Table5[Sub-category],Table5[Category])</f>
        <v>Discretionary</v>
      </c>
      <c r="I164" t="str">
        <f>_xlfn.XLOOKUP(Table9[[#This Row],[Sub-category]],Table5[Sub-category],Table5[Category Type])</f>
        <v>Expense</v>
      </c>
    </row>
    <row r="165" spans="1:9" x14ac:dyDescent="0.25">
      <c r="A165" t="s">
        <v>1</v>
      </c>
      <c r="B165" s="10">
        <v>44725</v>
      </c>
      <c r="C165" t="s">
        <v>9</v>
      </c>
      <c r="D165">
        <v>54.9</v>
      </c>
      <c r="F165">
        <f>Table8[[#This Row],[Credit]]-Table8[[#This Row],[Debit]]</f>
        <v>-54.9</v>
      </c>
      <c r="G165" t="s">
        <v>55</v>
      </c>
      <c r="H165" t="str">
        <f>_xlfn.XLOOKUP(Table9[[#This Row],[Sub-category]],Table5[Sub-category],Table5[Category])</f>
        <v>Dining Out</v>
      </c>
      <c r="I165" t="str">
        <f>_xlfn.XLOOKUP(Table9[[#This Row],[Sub-category]],Table5[Sub-category],Table5[Category Type])</f>
        <v>Expense</v>
      </c>
    </row>
    <row r="166" spans="1:9" x14ac:dyDescent="0.25">
      <c r="A166" t="s">
        <v>1</v>
      </c>
      <c r="B166" s="10">
        <v>44726</v>
      </c>
      <c r="C166" t="s">
        <v>10</v>
      </c>
      <c r="D166">
        <v>31</v>
      </c>
      <c r="F166">
        <f>Table8[[#This Row],[Credit]]-Table8[[#This Row],[Debit]]</f>
        <v>-31</v>
      </c>
      <c r="G166" t="s">
        <v>58</v>
      </c>
      <c r="H166" t="str">
        <f>_xlfn.XLOOKUP(Table9[[#This Row],[Sub-category]],Table5[Sub-category],Table5[Category])</f>
        <v>Transport</v>
      </c>
      <c r="I166" t="str">
        <f>_xlfn.XLOOKUP(Table9[[#This Row],[Sub-category]],Table5[Sub-category],Table5[Category Type])</f>
        <v>Expense</v>
      </c>
    </row>
    <row r="167" spans="1:9" x14ac:dyDescent="0.25">
      <c r="A167" t="s">
        <v>0</v>
      </c>
      <c r="B167" s="10">
        <v>44727</v>
      </c>
      <c r="C167" t="s">
        <v>11</v>
      </c>
      <c r="D167">
        <v>30</v>
      </c>
      <c r="F167">
        <f>Table8[[#This Row],[Credit]]-Table8[[#This Row],[Debit]]</f>
        <v>-30</v>
      </c>
      <c r="G167" t="s">
        <v>49</v>
      </c>
      <c r="H167" t="str">
        <f>_xlfn.XLOOKUP(Table9[[#This Row],[Sub-category]],Table5[Sub-category],Table5[Category])</f>
        <v>Discretionary</v>
      </c>
      <c r="I167" t="str">
        <f>_xlfn.XLOOKUP(Table9[[#This Row],[Sub-category]],Table5[Sub-category],Table5[Category Type])</f>
        <v>Expense</v>
      </c>
    </row>
    <row r="168" spans="1:9" x14ac:dyDescent="0.25">
      <c r="A168" t="s">
        <v>1</v>
      </c>
      <c r="B168" s="10">
        <v>44728</v>
      </c>
      <c r="C168" t="s">
        <v>63</v>
      </c>
      <c r="D168">
        <v>5</v>
      </c>
      <c r="F168">
        <f>Table8[[#This Row],[Credit]]-Table8[[#This Row],[Debit]]</f>
        <v>-5</v>
      </c>
      <c r="G168" t="s">
        <v>36</v>
      </c>
      <c r="H168" t="str">
        <f>_xlfn.XLOOKUP(Table9[[#This Row],[Sub-category]],Table5[Sub-category],Table5[Category])</f>
        <v>Dining Out</v>
      </c>
      <c r="I168" t="str">
        <f>_xlfn.XLOOKUP(Table9[[#This Row],[Sub-category]],Table5[Sub-category],Table5[Category Type])</f>
        <v>Expense</v>
      </c>
    </row>
    <row r="169" spans="1:9" x14ac:dyDescent="0.25">
      <c r="A169" t="s">
        <v>1</v>
      </c>
      <c r="B169" s="10">
        <v>44729</v>
      </c>
      <c r="C169" t="s">
        <v>63</v>
      </c>
      <c r="D169">
        <v>5</v>
      </c>
      <c r="F169">
        <f>Table8[[#This Row],[Credit]]-Table8[[#This Row],[Debit]]</f>
        <v>-5</v>
      </c>
      <c r="G169" t="s">
        <v>36</v>
      </c>
      <c r="H169" t="str">
        <f>_xlfn.XLOOKUP(Table9[[#This Row],[Sub-category]],Table5[Sub-category],Table5[Category])</f>
        <v>Dining Out</v>
      </c>
      <c r="I169" t="str">
        <f>_xlfn.XLOOKUP(Table9[[#This Row],[Sub-category]],Table5[Sub-category],Table5[Category Type])</f>
        <v>Expense</v>
      </c>
    </row>
    <row r="170" spans="1:9" x14ac:dyDescent="0.25">
      <c r="A170" t="s">
        <v>0</v>
      </c>
      <c r="B170" s="10">
        <v>44730</v>
      </c>
      <c r="C170" t="s">
        <v>13</v>
      </c>
      <c r="D170">
        <v>40</v>
      </c>
      <c r="F170">
        <f>Table8[[#This Row],[Credit]]-Table8[[#This Row],[Debit]]</f>
        <v>-40</v>
      </c>
      <c r="G170" t="s">
        <v>53</v>
      </c>
      <c r="H170" t="str">
        <f>_xlfn.XLOOKUP(Table9[[#This Row],[Sub-category]],Table5[Sub-category],Table5[Category])</f>
        <v>Living Expenses</v>
      </c>
      <c r="I170" t="str">
        <f>_xlfn.XLOOKUP(Table9[[#This Row],[Sub-category]],Table5[Sub-category],Table5[Category Type])</f>
        <v>Expense</v>
      </c>
    </row>
    <row r="171" spans="1:9" x14ac:dyDescent="0.25">
      <c r="A171" t="s">
        <v>1</v>
      </c>
      <c r="B171" s="10">
        <v>44731</v>
      </c>
      <c r="C171" t="s">
        <v>14</v>
      </c>
      <c r="D171">
        <v>47.9</v>
      </c>
      <c r="F171">
        <f>Table8[[#This Row],[Credit]]-Table8[[#This Row],[Debit]]</f>
        <v>-47.9</v>
      </c>
      <c r="G171" t="s">
        <v>47</v>
      </c>
      <c r="H171" t="str">
        <f>_xlfn.XLOOKUP(Table9[[#This Row],[Sub-category]],Table5[Sub-category],Table5[Category])</f>
        <v>Discretionary</v>
      </c>
      <c r="I171" t="str">
        <f>_xlfn.XLOOKUP(Table9[[#This Row],[Sub-category]],Table5[Sub-category],Table5[Category Type])</f>
        <v>Expense</v>
      </c>
    </row>
    <row r="172" spans="1:9" x14ac:dyDescent="0.25">
      <c r="A172" t="s">
        <v>1</v>
      </c>
      <c r="B172" s="10">
        <v>44732</v>
      </c>
      <c r="C172" t="s">
        <v>15</v>
      </c>
      <c r="D172">
        <v>35</v>
      </c>
      <c r="F172">
        <f>Table8[[#This Row],[Credit]]-Table8[[#This Row],[Debit]]</f>
        <v>-35</v>
      </c>
      <c r="G172" t="s">
        <v>43</v>
      </c>
      <c r="H172" t="str">
        <f>_xlfn.XLOOKUP(Table9[[#This Row],[Sub-category]],Table5[Sub-category],Table5[Category])</f>
        <v>Discretionary</v>
      </c>
      <c r="I172" t="str">
        <f>_xlfn.XLOOKUP(Table9[[#This Row],[Sub-category]],Table5[Sub-category],Table5[Category Type])</f>
        <v>Expense</v>
      </c>
    </row>
    <row r="173" spans="1:9" x14ac:dyDescent="0.25">
      <c r="A173" t="s">
        <v>1</v>
      </c>
      <c r="B173" s="10">
        <v>44733</v>
      </c>
      <c r="C173" t="s">
        <v>63</v>
      </c>
      <c r="D173">
        <v>5</v>
      </c>
      <c r="F173">
        <f>Table8[[#This Row],[Credit]]-Table8[[#This Row],[Debit]]</f>
        <v>-5</v>
      </c>
      <c r="G173" t="s">
        <v>36</v>
      </c>
      <c r="H173" t="str">
        <f>_xlfn.XLOOKUP(Table9[[#This Row],[Sub-category]],Table5[Sub-category],Table5[Category])</f>
        <v>Dining Out</v>
      </c>
      <c r="I173" t="str">
        <f>_xlfn.XLOOKUP(Table9[[#This Row],[Sub-category]],Table5[Sub-category],Table5[Category Type])</f>
        <v>Expense</v>
      </c>
    </row>
    <row r="174" spans="1:9" x14ac:dyDescent="0.25">
      <c r="A174" t="s">
        <v>1</v>
      </c>
      <c r="B174" s="10">
        <v>44734</v>
      </c>
      <c r="C174" t="s">
        <v>63</v>
      </c>
      <c r="D174">
        <v>5</v>
      </c>
      <c r="F174">
        <f>Table8[[#This Row],[Credit]]-Table8[[#This Row],[Debit]]</f>
        <v>-5</v>
      </c>
      <c r="G174" t="s">
        <v>36</v>
      </c>
      <c r="H174" t="str">
        <f>_xlfn.XLOOKUP(Table9[[#This Row],[Sub-category]],Table5[Sub-category],Table5[Category])</f>
        <v>Dining Out</v>
      </c>
      <c r="I174" t="str">
        <f>_xlfn.XLOOKUP(Table9[[#This Row],[Sub-category]],Table5[Sub-category],Table5[Category Type])</f>
        <v>Expense</v>
      </c>
    </row>
    <row r="175" spans="1:9" x14ac:dyDescent="0.25">
      <c r="A175" t="s">
        <v>1</v>
      </c>
      <c r="B175" s="10">
        <v>44735</v>
      </c>
      <c r="C175" t="s">
        <v>63</v>
      </c>
      <c r="D175">
        <v>5</v>
      </c>
      <c r="F175">
        <f>Table8[[#This Row],[Credit]]-Table8[[#This Row],[Debit]]</f>
        <v>-5</v>
      </c>
      <c r="G175" t="s">
        <v>36</v>
      </c>
      <c r="H175" t="str">
        <f>_xlfn.XLOOKUP(Table9[[#This Row],[Sub-category]],Table5[Sub-category],Table5[Category])</f>
        <v>Dining Out</v>
      </c>
      <c r="I175" t="str">
        <f>_xlfn.XLOOKUP(Table9[[#This Row],[Sub-category]],Table5[Sub-category],Table5[Category Type])</f>
        <v>Expense</v>
      </c>
    </row>
    <row r="176" spans="1:9" x14ac:dyDescent="0.25">
      <c r="A176" t="s">
        <v>1</v>
      </c>
      <c r="B176" s="10">
        <v>44736</v>
      </c>
      <c r="C176" t="s">
        <v>4</v>
      </c>
      <c r="D176">
        <v>173</v>
      </c>
      <c r="F176">
        <f>Table8[[#This Row],[Credit]]-Table8[[#This Row],[Debit]]</f>
        <v>-173</v>
      </c>
      <c r="G176" t="s">
        <v>48</v>
      </c>
      <c r="H176" t="str">
        <f>_xlfn.XLOOKUP(Table9[[#This Row],[Sub-category]],Table5[Sub-category],Table5[Category])</f>
        <v>Living Expenses</v>
      </c>
      <c r="I176" t="str">
        <f>_xlfn.XLOOKUP(Table9[[#This Row],[Sub-category]],Table5[Sub-category],Table5[Category Type])</f>
        <v>Expense</v>
      </c>
    </row>
    <row r="177" spans="1:9" x14ac:dyDescent="0.25">
      <c r="A177" t="s">
        <v>1</v>
      </c>
      <c r="B177" s="10">
        <v>44737</v>
      </c>
      <c r="C177" t="s">
        <v>16</v>
      </c>
      <c r="D177">
        <v>40.1</v>
      </c>
      <c r="F177">
        <f>Table8[[#This Row],[Credit]]-Table8[[#This Row],[Debit]]</f>
        <v>-40.1</v>
      </c>
      <c r="G177" t="s">
        <v>55</v>
      </c>
      <c r="H177" t="str">
        <f>_xlfn.XLOOKUP(Table9[[#This Row],[Sub-category]],Table5[Sub-category],Table5[Category])</f>
        <v>Dining Out</v>
      </c>
      <c r="I177" t="str">
        <f>_xlfn.XLOOKUP(Table9[[#This Row],[Sub-category]],Table5[Sub-category],Table5[Category Type])</f>
        <v>Expense</v>
      </c>
    </row>
    <row r="178" spans="1:9" x14ac:dyDescent="0.25">
      <c r="A178" t="s">
        <v>1</v>
      </c>
      <c r="B178" s="10">
        <v>44738</v>
      </c>
      <c r="C178" t="s">
        <v>17</v>
      </c>
      <c r="D178">
        <v>15.1</v>
      </c>
      <c r="F178">
        <f>Table8[[#This Row],[Credit]]-Table8[[#This Row],[Debit]]</f>
        <v>-15.1</v>
      </c>
      <c r="G178" t="s">
        <v>55</v>
      </c>
      <c r="H178" t="str">
        <f>_xlfn.XLOOKUP(Table9[[#This Row],[Sub-category]],Table5[Sub-category],Table5[Category])</f>
        <v>Dining Out</v>
      </c>
      <c r="I178" t="str">
        <f>_xlfn.XLOOKUP(Table9[[#This Row],[Sub-category]],Table5[Sub-category],Table5[Category Type])</f>
        <v>Expense</v>
      </c>
    </row>
    <row r="179" spans="1:9" x14ac:dyDescent="0.25">
      <c r="A179" t="s">
        <v>0</v>
      </c>
      <c r="B179" s="10">
        <v>44739</v>
      </c>
      <c r="C179" t="s">
        <v>18</v>
      </c>
      <c r="D179">
        <v>55</v>
      </c>
      <c r="F179">
        <f>Table8[[#This Row],[Credit]]-Table8[[#This Row],[Debit]]</f>
        <v>-55</v>
      </c>
      <c r="G179" t="s">
        <v>41</v>
      </c>
      <c r="H179" t="str">
        <f>_xlfn.XLOOKUP(Table9[[#This Row],[Sub-category]],Table5[Sub-category],Table5[Category])</f>
        <v>Charity</v>
      </c>
      <c r="I179" t="str">
        <f>_xlfn.XLOOKUP(Table9[[#This Row],[Sub-category]],Table5[Sub-category],Table5[Category Type])</f>
        <v>Expense</v>
      </c>
    </row>
    <row r="180" spans="1:9" x14ac:dyDescent="0.25">
      <c r="A180" t="s">
        <v>1</v>
      </c>
      <c r="B180" s="10">
        <v>44740</v>
      </c>
      <c r="C180" t="s">
        <v>6</v>
      </c>
      <c r="D180">
        <v>66</v>
      </c>
      <c r="F180">
        <f>Table8[[#This Row],[Credit]]-Table8[[#This Row],[Debit]]</f>
        <v>-66</v>
      </c>
      <c r="G180" t="s">
        <v>50</v>
      </c>
      <c r="H180" t="str">
        <f>_xlfn.XLOOKUP(Table9[[#This Row],[Sub-category]],Table5[Sub-category],Table5[Category])</f>
        <v>Transport</v>
      </c>
      <c r="I180" t="str">
        <f>_xlfn.XLOOKUP(Table9[[#This Row],[Sub-category]],Table5[Sub-category],Table5[Category Type])</f>
        <v>Expense</v>
      </c>
    </row>
    <row r="181" spans="1:9" x14ac:dyDescent="0.25">
      <c r="A181" t="s">
        <v>1</v>
      </c>
      <c r="B181" s="10">
        <v>44741</v>
      </c>
      <c r="C181" t="s">
        <v>63</v>
      </c>
      <c r="D181">
        <v>5</v>
      </c>
      <c r="F181">
        <f>Table8[[#This Row],[Credit]]-Table8[[#This Row],[Debit]]</f>
        <v>-5</v>
      </c>
      <c r="G181" t="s">
        <v>36</v>
      </c>
      <c r="H181" t="str">
        <f>_xlfn.XLOOKUP(Table9[[#This Row],[Sub-category]],Table5[Sub-category],Table5[Category])</f>
        <v>Dining Out</v>
      </c>
      <c r="I181" t="str">
        <f>_xlfn.XLOOKUP(Table9[[#This Row],[Sub-category]],Table5[Sub-category],Table5[Category Type])</f>
        <v>Expense</v>
      </c>
    </row>
    <row r="182" spans="1:9" x14ac:dyDescent="0.25">
      <c r="A182" t="s">
        <v>1</v>
      </c>
      <c r="B182" s="10">
        <v>44742</v>
      </c>
      <c r="C182" t="s">
        <v>63</v>
      </c>
      <c r="D182">
        <v>5</v>
      </c>
      <c r="F182">
        <f>Table8[[#This Row],[Credit]]-Table8[[#This Row],[Debit]]</f>
        <v>-5</v>
      </c>
      <c r="G182" t="s">
        <v>36</v>
      </c>
      <c r="H182" t="str">
        <f>_xlfn.XLOOKUP(Table9[[#This Row],[Sub-category]],Table5[Sub-category],Table5[Category])</f>
        <v>Dining Out</v>
      </c>
      <c r="I182" t="str">
        <f>_xlfn.XLOOKUP(Table9[[#This Row],[Sub-category]],Table5[Sub-category],Table5[Category Type])</f>
        <v>Expense</v>
      </c>
    </row>
    <row r="183" spans="1:9" x14ac:dyDescent="0.25">
      <c r="A183" t="s">
        <v>1</v>
      </c>
      <c r="B183" s="10">
        <v>44743</v>
      </c>
      <c r="C183" t="s">
        <v>63</v>
      </c>
      <c r="D183">
        <v>5</v>
      </c>
      <c r="F183">
        <f>Table8[[#This Row],[Credit]]-Table8[[#This Row],[Debit]]</f>
        <v>-5</v>
      </c>
      <c r="G183" t="s">
        <v>36</v>
      </c>
      <c r="H183" t="str">
        <f>_xlfn.XLOOKUP(Table9[[#This Row],[Sub-category]],Table5[Sub-category],Table5[Category])</f>
        <v>Dining Out</v>
      </c>
      <c r="I183" t="str">
        <f>_xlfn.XLOOKUP(Table9[[#This Row],[Sub-category]],Table5[Sub-category],Table5[Category Type])</f>
        <v>Expense</v>
      </c>
    </row>
    <row r="184" spans="1:9" x14ac:dyDescent="0.25">
      <c r="A184" t="s">
        <v>1</v>
      </c>
      <c r="B184" s="10">
        <v>44744</v>
      </c>
      <c r="C184" t="s">
        <v>63</v>
      </c>
      <c r="D184">
        <v>5</v>
      </c>
      <c r="F184">
        <f>Table8[[#This Row],[Credit]]-Table8[[#This Row],[Debit]]</f>
        <v>-5</v>
      </c>
      <c r="G184" t="s">
        <v>36</v>
      </c>
      <c r="H184" t="str">
        <f>_xlfn.XLOOKUP(Table9[[#This Row],[Sub-category]],Table5[Sub-category],Table5[Category])</f>
        <v>Dining Out</v>
      </c>
      <c r="I184" t="str">
        <f>_xlfn.XLOOKUP(Table9[[#This Row],[Sub-category]],Table5[Sub-category],Table5[Category Type])</f>
        <v>Expense</v>
      </c>
    </row>
    <row r="185" spans="1:9" x14ac:dyDescent="0.25">
      <c r="A185" t="s">
        <v>1</v>
      </c>
      <c r="B185" s="10">
        <v>44745</v>
      </c>
      <c r="C185" t="s">
        <v>63</v>
      </c>
      <c r="D185">
        <v>5</v>
      </c>
      <c r="F185">
        <f>Table8[[#This Row],[Credit]]-Table8[[#This Row],[Debit]]</f>
        <v>-5</v>
      </c>
      <c r="G185" t="s">
        <v>36</v>
      </c>
      <c r="H185" t="str">
        <f>_xlfn.XLOOKUP(Table9[[#This Row],[Sub-category]],Table5[Sub-category],Table5[Category])</f>
        <v>Dining Out</v>
      </c>
      <c r="I185" t="str">
        <f>_xlfn.XLOOKUP(Table9[[#This Row],[Sub-category]],Table5[Sub-category],Table5[Category Type])</f>
        <v>Expense</v>
      </c>
    </row>
    <row r="186" spans="1:9" x14ac:dyDescent="0.25">
      <c r="A186" t="s">
        <v>1</v>
      </c>
      <c r="B186" s="10">
        <v>44746</v>
      </c>
      <c r="C186" t="s">
        <v>4</v>
      </c>
      <c r="D186">
        <v>164.9</v>
      </c>
      <c r="F186">
        <f>Table8[[#This Row],[Credit]]-Table8[[#This Row],[Debit]]</f>
        <v>-164.9</v>
      </c>
      <c r="G186" t="s">
        <v>48</v>
      </c>
      <c r="H186" t="str">
        <f>_xlfn.XLOOKUP(Table9[[#This Row],[Sub-category]],Table5[Sub-category],Table5[Category])</f>
        <v>Living Expenses</v>
      </c>
      <c r="I186" t="str">
        <f>_xlfn.XLOOKUP(Table9[[#This Row],[Sub-category]],Table5[Sub-category],Table5[Category Type])</f>
        <v>Expense</v>
      </c>
    </row>
    <row r="187" spans="1:9" x14ac:dyDescent="0.25">
      <c r="A187" t="s">
        <v>1</v>
      </c>
      <c r="B187" s="10">
        <v>44747</v>
      </c>
      <c r="C187" t="s">
        <v>19</v>
      </c>
      <c r="D187">
        <v>127.9</v>
      </c>
      <c r="F187">
        <f>Table8[[#This Row],[Credit]]-Table8[[#This Row],[Debit]]</f>
        <v>-127.9</v>
      </c>
      <c r="G187" t="s">
        <v>33</v>
      </c>
      <c r="H187" t="str">
        <f>_xlfn.XLOOKUP(Table9[[#This Row],[Sub-category]],Table5[Sub-category],Table5[Category])</f>
        <v>Discretionary</v>
      </c>
      <c r="I187" t="str">
        <f>_xlfn.XLOOKUP(Table9[[#This Row],[Sub-category]],Table5[Sub-category],Table5[Category Type])</f>
        <v>Expense</v>
      </c>
    </row>
    <row r="188" spans="1:9" x14ac:dyDescent="0.25">
      <c r="A188" t="s">
        <v>1</v>
      </c>
      <c r="B188" s="10">
        <v>44748</v>
      </c>
      <c r="C188" t="s">
        <v>25</v>
      </c>
      <c r="D188">
        <v>300</v>
      </c>
      <c r="F188">
        <f>Table8[[#This Row],[Credit]]-Table8[[#This Row],[Debit]]</f>
        <v>-300</v>
      </c>
      <c r="G188" t="s">
        <v>43</v>
      </c>
      <c r="H188" t="str">
        <f>_xlfn.XLOOKUP(Table9[[#This Row],[Sub-category]],Table5[Sub-category],Table5[Category])</f>
        <v>Discretionary</v>
      </c>
      <c r="I188" t="str">
        <f>_xlfn.XLOOKUP(Table9[[#This Row],[Sub-category]],Table5[Sub-category],Table5[Category Type])</f>
        <v>Expense</v>
      </c>
    </row>
    <row r="189" spans="1:9" x14ac:dyDescent="0.25">
      <c r="A189" t="s">
        <v>1</v>
      </c>
      <c r="B189" s="10">
        <v>44749</v>
      </c>
      <c r="C189" t="s">
        <v>8</v>
      </c>
      <c r="D189">
        <v>148.1</v>
      </c>
      <c r="F189">
        <f>Table8[[#This Row],[Credit]]-Table8[[#This Row],[Debit]]</f>
        <v>-148.1</v>
      </c>
      <c r="G189" t="s">
        <v>33</v>
      </c>
      <c r="H189" t="str">
        <f>_xlfn.XLOOKUP(Table9[[#This Row],[Sub-category]],Table5[Sub-category],Table5[Category])</f>
        <v>Discretionary</v>
      </c>
      <c r="I189" t="str">
        <f>_xlfn.XLOOKUP(Table9[[#This Row],[Sub-category]],Table5[Sub-category],Table5[Category Type])</f>
        <v>Expense</v>
      </c>
    </row>
    <row r="190" spans="1:9" x14ac:dyDescent="0.25">
      <c r="A190" t="s">
        <v>1</v>
      </c>
      <c r="B190" s="10">
        <v>44750</v>
      </c>
      <c r="C190" t="s">
        <v>10</v>
      </c>
      <c r="D190">
        <v>26.1</v>
      </c>
      <c r="F190">
        <f>Table8[[#This Row],[Credit]]-Table8[[#This Row],[Debit]]</f>
        <v>-26.1</v>
      </c>
      <c r="G190" t="s">
        <v>58</v>
      </c>
      <c r="H190" t="str">
        <f>_xlfn.XLOOKUP(Table9[[#This Row],[Sub-category]],Table5[Sub-category],Table5[Category])</f>
        <v>Transport</v>
      </c>
      <c r="I190" t="str">
        <f>_xlfn.XLOOKUP(Table9[[#This Row],[Sub-category]],Table5[Sub-category],Table5[Category Type])</f>
        <v>Expense</v>
      </c>
    </row>
    <row r="191" spans="1:9" x14ac:dyDescent="0.25">
      <c r="A191" t="s">
        <v>1</v>
      </c>
      <c r="B191" s="10">
        <v>44751</v>
      </c>
      <c r="C191" t="s">
        <v>24</v>
      </c>
      <c r="D191">
        <v>15</v>
      </c>
      <c r="F191">
        <f>Table8[[#This Row],[Credit]]-Table8[[#This Row],[Debit]]</f>
        <v>-15</v>
      </c>
      <c r="G191" t="s">
        <v>55</v>
      </c>
      <c r="H191" t="str">
        <f>_xlfn.XLOOKUP(Table9[[#This Row],[Sub-category]],Table5[Sub-category],Table5[Category])</f>
        <v>Dining Out</v>
      </c>
      <c r="I191" t="str">
        <f>_xlfn.XLOOKUP(Table9[[#This Row],[Sub-category]],Table5[Sub-category],Table5[Category Type])</f>
        <v>Expense</v>
      </c>
    </row>
    <row r="192" spans="1:9" x14ac:dyDescent="0.25">
      <c r="A192" t="s">
        <v>1</v>
      </c>
      <c r="B192" s="10">
        <v>44752</v>
      </c>
      <c r="C192" t="s">
        <v>63</v>
      </c>
      <c r="D192">
        <v>5</v>
      </c>
      <c r="F192">
        <f>Table8[[#This Row],[Credit]]-Table8[[#This Row],[Debit]]</f>
        <v>-5</v>
      </c>
      <c r="G192" t="s">
        <v>36</v>
      </c>
      <c r="H192" t="str">
        <f>_xlfn.XLOOKUP(Table9[[#This Row],[Sub-category]],Table5[Sub-category],Table5[Category])</f>
        <v>Dining Out</v>
      </c>
      <c r="I192" t="str">
        <f>_xlfn.XLOOKUP(Table9[[#This Row],[Sub-category]],Table5[Sub-category],Table5[Category Type])</f>
        <v>Expense</v>
      </c>
    </row>
    <row r="193" spans="1:9" x14ac:dyDescent="0.25">
      <c r="A193" t="s">
        <v>1</v>
      </c>
      <c r="B193" s="10">
        <v>44753</v>
      </c>
      <c r="C193" t="s">
        <v>63</v>
      </c>
      <c r="D193">
        <v>5</v>
      </c>
      <c r="F193">
        <f>Table8[[#This Row],[Credit]]-Table8[[#This Row],[Debit]]</f>
        <v>-5</v>
      </c>
      <c r="G193" t="s">
        <v>36</v>
      </c>
      <c r="H193" t="str">
        <f>_xlfn.XLOOKUP(Table9[[#This Row],[Sub-category]],Table5[Sub-category],Table5[Category])</f>
        <v>Dining Out</v>
      </c>
      <c r="I193" t="str">
        <f>_xlfn.XLOOKUP(Table9[[#This Row],[Sub-category]],Table5[Sub-category],Table5[Category Type])</f>
        <v>Expense</v>
      </c>
    </row>
    <row r="194" spans="1:9" x14ac:dyDescent="0.25">
      <c r="A194" t="s">
        <v>1</v>
      </c>
      <c r="B194" s="10">
        <v>44754</v>
      </c>
      <c r="C194" t="s">
        <v>63</v>
      </c>
      <c r="D194">
        <v>5</v>
      </c>
      <c r="F194">
        <f>Table8[[#This Row],[Credit]]-Table8[[#This Row],[Debit]]</f>
        <v>-5</v>
      </c>
      <c r="G194" t="s">
        <v>36</v>
      </c>
      <c r="H194" t="str">
        <f>_xlfn.XLOOKUP(Table9[[#This Row],[Sub-category]],Table5[Sub-category],Table5[Category])</f>
        <v>Dining Out</v>
      </c>
      <c r="I194" t="str">
        <f>_xlfn.XLOOKUP(Table9[[#This Row],[Sub-category]],Table5[Sub-category],Table5[Category Type])</f>
        <v>Expense</v>
      </c>
    </row>
    <row r="195" spans="1:9" x14ac:dyDescent="0.25">
      <c r="A195" t="s">
        <v>0</v>
      </c>
      <c r="B195" s="10">
        <v>44755</v>
      </c>
      <c r="C195" t="s">
        <v>62</v>
      </c>
      <c r="E195">
        <v>6000</v>
      </c>
      <c r="F195">
        <f>Table8[[#This Row],[Credit]]-Table8[[#This Row],[Debit]]</f>
        <v>6000</v>
      </c>
      <c r="G195" t="s">
        <v>56</v>
      </c>
      <c r="H195" t="str">
        <f>_xlfn.XLOOKUP(Table9[[#This Row],[Sub-category]],Table5[Sub-category],Table5[Category])</f>
        <v>Salary</v>
      </c>
      <c r="I195" t="str">
        <f>_xlfn.XLOOKUP(Table9[[#This Row],[Sub-category]],Table5[Sub-category],Table5[Category Type])</f>
        <v>Income</v>
      </c>
    </row>
    <row r="196" spans="1:9" x14ac:dyDescent="0.25">
      <c r="A196" t="s">
        <v>0</v>
      </c>
      <c r="B196" s="10">
        <v>44756</v>
      </c>
      <c r="C196" t="s">
        <v>2</v>
      </c>
      <c r="D196">
        <v>900</v>
      </c>
      <c r="F196">
        <f>Table8[[#This Row],[Credit]]-Table8[[#This Row],[Debit]]</f>
        <v>-900</v>
      </c>
      <c r="G196" t="s">
        <v>54</v>
      </c>
      <c r="H196" t="str">
        <f>_xlfn.XLOOKUP(Table9[[#This Row],[Sub-category]],Table5[Sub-category],Table5[Category])</f>
        <v>Living Expenses</v>
      </c>
      <c r="I196" t="str">
        <f>_xlfn.XLOOKUP(Table9[[#This Row],[Sub-category]],Table5[Sub-category],Table5[Category Type])</f>
        <v>Expense</v>
      </c>
    </row>
    <row r="197" spans="1:9" x14ac:dyDescent="0.25">
      <c r="A197" t="s">
        <v>0</v>
      </c>
      <c r="B197" s="10">
        <v>44757</v>
      </c>
      <c r="C197" t="s">
        <v>3</v>
      </c>
      <c r="D197">
        <v>150</v>
      </c>
      <c r="F197">
        <f>Table8[[#This Row],[Credit]]-Table8[[#This Row],[Debit]]</f>
        <v>-150</v>
      </c>
      <c r="G197" t="s">
        <v>52</v>
      </c>
      <c r="H197" t="str">
        <f>_xlfn.XLOOKUP(Table9[[#This Row],[Sub-category]],Table5[Sub-category],Table5[Category])</f>
        <v>Transport</v>
      </c>
      <c r="I197" t="str">
        <f>_xlfn.XLOOKUP(Table9[[#This Row],[Sub-category]],Table5[Sub-category],Table5[Category Type])</f>
        <v>Expense</v>
      </c>
    </row>
    <row r="198" spans="1:9" x14ac:dyDescent="0.25">
      <c r="A198" t="s">
        <v>1</v>
      </c>
      <c r="B198" s="10">
        <v>44758</v>
      </c>
      <c r="C198" t="s">
        <v>63</v>
      </c>
      <c r="D198">
        <v>5</v>
      </c>
      <c r="F198">
        <f>Table8[[#This Row],[Credit]]-Table8[[#This Row],[Debit]]</f>
        <v>-5</v>
      </c>
      <c r="G198" t="s">
        <v>36</v>
      </c>
      <c r="H198" t="str">
        <f>_xlfn.XLOOKUP(Table9[[#This Row],[Sub-category]],Table5[Sub-category],Table5[Category])</f>
        <v>Dining Out</v>
      </c>
      <c r="I198" t="str">
        <f>_xlfn.XLOOKUP(Table9[[#This Row],[Sub-category]],Table5[Sub-category],Table5[Category Type])</f>
        <v>Expense</v>
      </c>
    </row>
    <row r="199" spans="1:9" x14ac:dyDescent="0.25">
      <c r="A199" t="s">
        <v>1</v>
      </c>
      <c r="B199" s="10">
        <v>44759</v>
      </c>
      <c r="C199" t="s">
        <v>63</v>
      </c>
      <c r="D199">
        <v>5</v>
      </c>
      <c r="F199">
        <f>Table8[[#This Row],[Credit]]-Table8[[#This Row],[Debit]]</f>
        <v>-5</v>
      </c>
      <c r="G199" t="s">
        <v>36</v>
      </c>
      <c r="H199" t="str">
        <f>_xlfn.XLOOKUP(Table9[[#This Row],[Sub-category]],Table5[Sub-category],Table5[Category])</f>
        <v>Dining Out</v>
      </c>
      <c r="I199" t="str">
        <f>_xlfn.XLOOKUP(Table9[[#This Row],[Sub-category]],Table5[Sub-category],Table5[Category Type])</f>
        <v>Expense</v>
      </c>
    </row>
    <row r="200" spans="1:9" x14ac:dyDescent="0.25">
      <c r="A200" t="s">
        <v>1</v>
      </c>
      <c r="B200" s="10">
        <v>44760</v>
      </c>
      <c r="C200" t="s">
        <v>63</v>
      </c>
      <c r="D200">
        <v>5</v>
      </c>
      <c r="F200">
        <f>Table8[[#This Row],[Credit]]-Table8[[#This Row],[Debit]]</f>
        <v>-5</v>
      </c>
      <c r="G200" t="s">
        <v>36</v>
      </c>
      <c r="H200" t="str">
        <f>_xlfn.XLOOKUP(Table9[[#This Row],[Sub-category]],Table5[Sub-category],Table5[Category])</f>
        <v>Dining Out</v>
      </c>
      <c r="I200" t="str">
        <f>_xlfn.XLOOKUP(Table9[[#This Row],[Sub-category]],Table5[Sub-category],Table5[Category Type])</f>
        <v>Expense</v>
      </c>
    </row>
    <row r="201" spans="1:9" x14ac:dyDescent="0.25">
      <c r="A201" t="s">
        <v>1</v>
      </c>
      <c r="B201" s="10">
        <v>44761</v>
      </c>
      <c r="C201" t="s">
        <v>63</v>
      </c>
      <c r="D201">
        <v>5</v>
      </c>
      <c r="F201">
        <f>Table8[[#This Row],[Credit]]-Table8[[#This Row],[Debit]]</f>
        <v>-5</v>
      </c>
      <c r="G201" t="s">
        <v>36</v>
      </c>
      <c r="H201" t="str">
        <f>_xlfn.XLOOKUP(Table9[[#This Row],[Sub-category]],Table5[Sub-category],Table5[Category])</f>
        <v>Dining Out</v>
      </c>
      <c r="I201" t="str">
        <f>_xlfn.XLOOKUP(Table9[[#This Row],[Sub-category]],Table5[Sub-category],Table5[Category Type])</f>
        <v>Expense</v>
      </c>
    </row>
    <row r="202" spans="1:9" x14ac:dyDescent="0.25">
      <c r="A202" t="s">
        <v>1</v>
      </c>
      <c r="B202" s="10">
        <v>44762</v>
      </c>
      <c r="C202" t="s">
        <v>4</v>
      </c>
      <c r="D202">
        <v>170</v>
      </c>
      <c r="F202">
        <f>Table8[[#This Row],[Credit]]-Table8[[#This Row],[Debit]]</f>
        <v>-170</v>
      </c>
      <c r="G202" t="s">
        <v>48</v>
      </c>
      <c r="H202" t="str">
        <f>_xlfn.XLOOKUP(Table9[[#This Row],[Sub-category]],Table5[Sub-category],Table5[Category])</f>
        <v>Living Expenses</v>
      </c>
      <c r="I202" t="str">
        <f>_xlfn.XLOOKUP(Table9[[#This Row],[Sub-category]],Table5[Sub-category],Table5[Category Type])</f>
        <v>Expense</v>
      </c>
    </row>
    <row r="203" spans="1:9" x14ac:dyDescent="0.25">
      <c r="A203" t="s">
        <v>0</v>
      </c>
      <c r="B203" s="10">
        <v>44763</v>
      </c>
      <c r="C203" t="s">
        <v>5</v>
      </c>
      <c r="D203">
        <v>54.1</v>
      </c>
      <c r="F203">
        <f>Table8[[#This Row],[Credit]]-Table8[[#This Row],[Debit]]</f>
        <v>-54.1</v>
      </c>
      <c r="G203" t="s">
        <v>45</v>
      </c>
      <c r="H203" t="str">
        <f>_xlfn.XLOOKUP(Table9[[#This Row],[Sub-category]],Table5[Sub-category],Table5[Category])</f>
        <v>Living Expenses</v>
      </c>
      <c r="I203" t="str">
        <f>_xlfn.XLOOKUP(Table9[[#This Row],[Sub-category]],Table5[Sub-category],Table5[Category Type])</f>
        <v>Expense</v>
      </c>
    </row>
    <row r="204" spans="1:9" x14ac:dyDescent="0.25">
      <c r="A204" t="s">
        <v>1</v>
      </c>
      <c r="B204" s="10">
        <v>44764</v>
      </c>
      <c r="C204" t="s">
        <v>63</v>
      </c>
      <c r="D204">
        <v>5</v>
      </c>
      <c r="F204">
        <f>Table8[[#This Row],[Credit]]-Table8[[#This Row],[Debit]]</f>
        <v>-5</v>
      </c>
      <c r="G204" t="s">
        <v>36</v>
      </c>
      <c r="H204" t="str">
        <f>_xlfn.XLOOKUP(Table9[[#This Row],[Sub-category]],Table5[Sub-category],Table5[Category])</f>
        <v>Dining Out</v>
      </c>
      <c r="I204" t="str">
        <f>_xlfn.XLOOKUP(Table9[[#This Row],[Sub-category]],Table5[Sub-category],Table5[Category Type])</f>
        <v>Expense</v>
      </c>
    </row>
    <row r="205" spans="1:9" x14ac:dyDescent="0.25">
      <c r="A205" t="s">
        <v>1</v>
      </c>
      <c r="B205" s="10">
        <v>44765</v>
      </c>
      <c r="C205" t="s">
        <v>63</v>
      </c>
      <c r="D205">
        <v>5</v>
      </c>
      <c r="F205">
        <f>Table8[[#This Row],[Credit]]-Table8[[#This Row],[Debit]]</f>
        <v>-5</v>
      </c>
      <c r="G205" t="s">
        <v>36</v>
      </c>
      <c r="H205" t="str">
        <f>_xlfn.XLOOKUP(Table9[[#This Row],[Sub-category]],Table5[Sub-category],Table5[Category])</f>
        <v>Dining Out</v>
      </c>
      <c r="I205" t="str">
        <f>_xlfn.XLOOKUP(Table9[[#This Row],[Sub-category]],Table5[Sub-category],Table5[Category Type])</f>
        <v>Expense</v>
      </c>
    </row>
    <row r="206" spans="1:9" x14ac:dyDescent="0.25">
      <c r="A206" t="s">
        <v>1</v>
      </c>
      <c r="B206" s="10">
        <v>44766</v>
      </c>
      <c r="C206" t="s">
        <v>6</v>
      </c>
      <c r="D206">
        <v>81</v>
      </c>
      <c r="F206">
        <f>Table8[[#This Row],[Credit]]-Table8[[#This Row],[Debit]]</f>
        <v>-81</v>
      </c>
      <c r="G206" t="s">
        <v>50</v>
      </c>
      <c r="H206" t="str">
        <f>_xlfn.XLOOKUP(Table9[[#This Row],[Sub-category]],Table5[Sub-category],Table5[Category])</f>
        <v>Transport</v>
      </c>
      <c r="I206" t="str">
        <f>_xlfn.XLOOKUP(Table9[[#This Row],[Sub-category]],Table5[Sub-category],Table5[Category Type])</f>
        <v>Expense</v>
      </c>
    </row>
    <row r="207" spans="1:9" x14ac:dyDescent="0.25">
      <c r="A207" t="s">
        <v>1</v>
      </c>
      <c r="B207" s="10">
        <v>44767</v>
      </c>
      <c r="C207" t="s">
        <v>63</v>
      </c>
      <c r="D207">
        <v>5</v>
      </c>
      <c r="F207">
        <f>Table8[[#This Row],[Credit]]-Table8[[#This Row],[Debit]]</f>
        <v>-5</v>
      </c>
      <c r="G207" t="s">
        <v>36</v>
      </c>
      <c r="H207" t="str">
        <f>_xlfn.XLOOKUP(Table9[[#This Row],[Sub-category]],Table5[Sub-category],Table5[Category])</f>
        <v>Dining Out</v>
      </c>
      <c r="I207" t="str">
        <f>_xlfn.XLOOKUP(Table9[[#This Row],[Sub-category]],Table5[Sub-category],Table5[Category Type])</f>
        <v>Expense</v>
      </c>
    </row>
    <row r="208" spans="1:9" x14ac:dyDescent="0.25">
      <c r="A208" t="s">
        <v>1</v>
      </c>
      <c r="B208" s="10">
        <v>44768</v>
      </c>
      <c r="C208" t="s">
        <v>63</v>
      </c>
      <c r="D208">
        <v>5</v>
      </c>
      <c r="F208">
        <f>Table8[[#This Row],[Credit]]-Table8[[#This Row],[Debit]]</f>
        <v>-5</v>
      </c>
      <c r="G208" t="s">
        <v>36</v>
      </c>
      <c r="H208" t="str">
        <f>_xlfn.XLOOKUP(Table9[[#This Row],[Sub-category]],Table5[Sub-category],Table5[Category])</f>
        <v>Dining Out</v>
      </c>
      <c r="I208" t="str">
        <f>_xlfn.XLOOKUP(Table9[[#This Row],[Sub-category]],Table5[Sub-category],Table5[Category Type])</f>
        <v>Expense</v>
      </c>
    </row>
    <row r="209" spans="1:9" x14ac:dyDescent="0.25">
      <c r="A209" t="s">
        <v>1</v>
      </c>
      <c r="B209" s="10">
        <v>44769</v>
      </c>
      <c r="C209" t="s">
        <v>4</v>
      </c>
      <c r="D209">
        <v>139.1</v>
      </c>
      <c r="F209">
        <f>Table8[[#This Row],[Credit]]-Table8[[#This Row],[Debit]]</f>
        <v>-139.1</v>
      </c>
      <c r="G209" t="s">
        <v>48</v>
      </c>
      <c r="H209" t="str">
        <f>_xlfn.XLOOKUP(Table9[[#This Row],[Sub-category]],Table5[Sub-category],Table5[Category])</f>
        <v>Living Expenses</v>
      </c>
      <c r="I209" t="str">
        <f>_xlfn.XLOOKUP(Table9[[#This Row],[Sub-category]],Table5[Sub-category],Table5[Category Type])</f>
        <v>Expense</v>
      </c>
    </row>
    <row r="210" spans="1:9" x14ac:dyDescent="0.25">
      <c r="A210" t="s">
        <v>1</v>
      </c>
      <c r="B210" s="10">
        <v>44770</v>
      </c>
      <c r="C210" t="s">
        <v>63</v>
      </c>
      <c r="D210">
        <v>5</v>
      </c>
      <c r="F210">
        <f>Table8[[#This Row],[Credit]]-Table8[[#This Row],[Debit]]</f>
        <v>-5</v>
      </c>
      <c r="G210" t="s">
        <v>36</v>
      </c>
      <c r="H210" t="str">
        <f>_xlfn.XLOOKUP(Table9[[#This Row],[Sub-category]],Table5[Sub-category],Table5[Category])</f>
        <v>Dining Out</v>
      </c>
      <c r="I210" t="str">
        <f>_xlfn.XLOOKUP(Table9[[#This Row],[Sub-category]],Table5[Sub-category],Table5[Category Type])</f>
        <v>Expense</v>
      </c>
    </row>
    <row r="211" spans="1:9" x14ac:dyDescent="0.25">
      <c r="A211" t="s">
        <v>1</v>
      </c>
      <c r="B211" s="10">
        <v>44771</v>
      </c>
      <c r="C211" t="s">
        <v>63</v>
      </c>
      <c r="D211">
        <v>5</v>
      </c>
      <c r="F211">
        <f>Table8[[#This Row],[Credit]]-Table8[[#This Row],[Debit]]</f>
        <v>-5</v>
      </c>
      <c r="G211" t="s">
        <v>36</v>
      </c>
      <c r="H211" t="str">
        <f>_xlfn.XLOOKUP(Table9[[#This Row],[Sub-category]],Table5[Sub-category],Table5[Category])</f>
        <v>Dining Out</v>
      </c>
      <c r="I211" t="str">
        <f>_xlfn.XLOOKUP(Table9[[#This Row],[Sub-category]],Table5[Sub-category],Table5[Category Type])</f>
        <v>Expense</v>
      </c>
    </row>
    <row r="212" spans="1:9" x14ac:dyDescent="0.25">
      <c r="A212" t="s">
        <v>1</v>
      </c>
      <c r="B212" s="10">
        <v>44772</v>
      </c>
      <c r="C212" t="s">
        <v>7</v>
      </c>
      <c r="D212">
        <v>43.9</v>
      </c>
      <c r="F212">
        <f>Table8[[#This Row],[Credit]]-Table8[[#This Row],[Debit]]</f>
        <v>-43.9</v>
      </c>
      <c r="G212" t="s">
        <v>43</v>
      </c>
      <c r="H212" t="str">
        <f>_xlfn.XLOOKUP(Table9[[#This Row],[Sub-category]],Table5[Sub-category],Table5[Category])</f>
        <v>Discretionary</v>
      </c>
      <c r="I212" t="str">
        <f>_xlfn.XLOOKUP(Table9[[#This Row],[Sub-category]],Table5[Sub-category],Table5[Category Type])</f>
        <v>Expense</v>
      </c>
    </row>
    <row r="213" spans="1:9" x14ac:dyDescent="0.25">
      <c r="A213" t="s">
        <v>1</v>
      </c>
      <c r="B213" s="10">
        <v>44773</v>
      </c>
      <c r="C213" t="s">
        <v>8</v>
      </c>
      <c r="D213">
        <v>101.80000000000001</v>
      </c>
      <c r="F213">
        <f>Table8[[#This Row],[Credit]]-Table8[[#This Row],[Debit]]</f>
        <v>-101.80000000000001</v>
      </c>
      <c r="G213" t="s">
        <v>33</v>
      </c>
      <c r="H213" t="str">
        <f>_xlfn.XLOOKUP(Table9[[#This Row],[Sub-category]],Table5[Sub-category],Table5[Category])</f>
        <v>Discretionary</v>
      </c>
      <c r="I213" t="str">
        <f>_xlfn.XLOOKUP(Table9[[#This Row],[Sub-category]],Table5[Sub-category],Table5[Category Type])</f>
        <v>Expense</v>
      </c>
    </row>
    <row r="214" spans="1:9" x14ac:dyDescent="0.25">
      <c r="A214" t="s">
        <v>1</v>
      </c>
      <c r="B214" s="10">
        <v>44774</v>
      </c>
      <c r="C214" t="s">
        <v>9</v>
      </c>
      <c r="D214">
        <v>55.9</v>
      </c>
      <c r="F214">
        <f>Table8[[#This Row],[Credit]]-Table8[[#This Row],[Debit]]</f>
        <v>-55.9</v>
      </c>
      <c r="G214" t="s">
        <v>55</v>
      </c>
      <c r="H214" t="str">
        <f>_xlfn.XLOOKUP(Table9[[#This Row],[Sub-category]],Table5[Sub-category],Table5[Category])</f>
        <v>Dining Out</v>
      </c>
      <c r="I214" t="str">
        <f>_xlfn.XLOOKUP(Table9[[#This Row],[Sub-category]],Table5[Sub-category],Table5[Category Type])</f>
        <v>Expense</v>
      </c>
    </row>
    <row r="215" spans="1:9" x14ac:dyDescent="0.25">
      <c r="A215" t="s">
        <v>1</v>
      </c>
      <c r="B215" s="10">
        <v>44775</v>
      </c>
      <c r="C215" t="s">
        <v>10</v>
      </c>
      <c r="D215">
        <v>32</v>
      </c>
      <c r="F215">
        <f>Table8[[#This Row],[Credit]]-Table8[[#This Row],[Debit]]</f>
        <v>-32</v>
      </c>
      <c r="G215" t="s">
        <v>58</v>
      </c>
      <c r="H215" t="str">
        <f>_xlfn.XLOOKUP(Table9[[#This Row],[Sub-category]],Table5[Sub-category],Table5[Category])</f>
        <v>Transport</v>
      </c>
      <c r="I215" t="str">
        <f>_xlfn.XLOOKUP(Table9[[#This Row],[Sub-category]],Table5[Sub-category],Table5[Category Type])</f>
        <v>Expense</v>
      </c>
    </row>
    <row r="216" spans="1:9" x14ac:dyDescent="0.25">
      <c r="A216" t="s">
        <v>0</v>
      </c>
      <c r="B216" s="10">
        <v>44776</v>
      </c>
      <c r="C216" t="s">
        <v>11</v>
      </c>
      <c r="D216">
        <v>30</v>
      </c>
      <c r="F216">
        <f>Table8[[#This Row],[Credit]]-Table8[[#This Row],[Debit]]</f>
        <v>-30</v>
      </c>
      <c r="G216" t="s">
        <v>49</v>
      </c>
      <c r="H216" t="str">
        <f>_xlfn.XLOOKUP(Table9[[#This Row],[Sub-category]],Table5[Sub-category],Table5[Category])</f>
        <v>Discretionary</v>
      </c>
      <c r="I216" t="str">
        <f>_xlfn.XLOOKUP(Table9[[#This Row],[Sub-category]],Table5[Sub-category],Table5[Category Type])</f>
        <v>Expense</v>
      </c>
    </row>
    <row r="217" spans="1:9" x14ac:dyDescent="0.25">
      <c r="A217" t="s">
        <v>1</v>
      </c>
      <c r="B217" s="10">
        <v>44777</v>
      </c>
      <c r="C217" t="s">
        <v>63</v>
      </c>
      <c r="D217">
        <v>5</v>
      </c>
      <c r="F217">
        <f>Table8[[#This Row],[Credit]]-Table8[[#This Row],[Debit]]</f>
        <v>-5</v>
      </c>
      <c r="G217" t="s">
        <v>36</v>
      </c>
      <c r="H217" t="str">
        <f>_xlfn.XLOOKUP(Table9[[#This Row],[Sub-category]],Table5[Sub-category],Table5[Category])</f>
        <v>Dining Out</v>
      </c>
      <c r="I217" t="str">
        <f>_xlfn.XLOOKUP(Table9[[#This Row],[Sub-category]],Table5[Sub-category],Table5[Category Type])</f>
        <v>Expense</v>
      </c>
    </row>
    <row r="218" spans="1:9" x14ac:dyDescent="0.25">
      <c r="A218" t="s">
        <v>1</v>
      </c>
      <c r="B218" s="10">
        <v>44778</v>
      </c>
      <c r="C218" t="s">
        <v>63</v>
      </c>
      <c r="D218">
        <v>5</v>
      </c>
      <c r="F218">
        <f>Table8[[#This Row],[Credit]]-Table8[[#This Row],[Debit]]</f>
        <v>-5</v>
      </c>
      <c r="G218" t="s">
        <v>36</v>
      </c>
      <c r="H218" t="str">
        <f>_xlfn.XLOOKUP(Table9[[#This Row],[Sub-category]],Table5[Sub-category],Table5[Category])</f>
        <v>Dining Out</v>
      </c>
      <c r="I218" t="str">
        <f>_xlfn.XLOOKUP(Table9[[#This Row],[Sub-category]],Table5[Sub-category],Table5[Category Type])</f>
        <v>Expense</v>
      </c>
    </row>
    <row r="219" spans="1:9" x14ac:dyDescent="0.25">
      <c r="A219" t="s">
        <v>0</v>
      </c>
      <c r="B219" s="10">
        <v>44779</v>
      </c>
      <c r="C219" t="s">
        <v>22</v>
      </c>
      <c r="D219">
        <v>75</v>
      </c>
      <c r="F219">
        <f>Table8[[#This Row],[Credit]]-Table8[[#This Row],[Debit]]</f>
        <v>-75</v>
      </c>
      <c r="G219" t="s">
        <v>40</v>
      </c>
      <c r="H219" t="str">
        <f>_xlfn.XLOOKUP(Table9[[#This Row],[Sub-category]],Table5[Sub-category],Table5[Category])</f>
        <v>Medical</v>
      </c>
      <c r="I219" t="str">
        <f>_xlfn.XLOOKUP(Table9[[#This Row],[Sub-category]],Table5[Sub-category],Table5[Category Type])</f>
        <v>Expense</v>
      </c>
    </row>
    <row r="220" spans="1:9" x14ac:dyDescent="0.25">
      <c r="A220" t="s">
        <v>0</v>
      </c>
      <c r="B220" s="10">
        <v>44780</v>
      </c>
      <c r="C220" t="s">
        <v>13</v>
      </c>
      <c r="D220">
        <v>40</v>
      </c>
      <c r="F220">
        <f>Table8[[#This Row],[Credit]]-Table8[[#This Row],[Debit]]</f>
        <v>-40</v>
      </c>
      <c r="G220" t="s">
        <v>53</v>
      </c>
      <c r="H220" t="str">
        <f>_xlfn.XLOOKUP(Table9[[#This Row],[Sub-category]],Table5[Sub-category],Table5[Category])</f>
        <v>Living Expenses</v>
      </c>
      <c r="I220" t="str">
        <f>_xlfn.XLOOKUP(Table9[[#This Row],[Sub-category]],Table5[Sub-category],Table5[Category Type])</f>
        <v>Expense</v>
      </c>
    </row>
    <row r="221" spans="1:9" x14ac:dyDescent="0.25">
      <c r="A221" t="s">
        <v>1</v>
      </c>
      <c r="B221" s="10">
        <v>44781</v>
      </c>
      <c r="C221" t="s">
        <v>14</v>
      </c>
      <c r="D221">
        <v>49</v>
      </c>
      <c r="F221">
        <f>Table8[[#This Row],[Credit]]-Table8[[#This Row],[Debit]]</f>
        <v>-49</v>
      </c>
      <c r="G221" t="s">
        <v>47</v>
      </c>
      <c r="H221" t="str">
        <f>_xlfn.XLOOKUP(Table9[[#This Row],[Sub-category]],Table5[Sub-category],Table5[Category])</f>
        <v>Discretionary</v>
      </c>
      <c r="I221" t="str">
        <f>_xlfn.XLOOKUP(Table9[[#This Row],[Sub-category]],Table5[Sub-category],Table5[Category Type])</f>
        <v>Expense</v>
      </c>
    </row>
    <row r="222" spans="1:9" x14ac:dyDescent="0.25">
      <c r="A222" t="s">
        <v>1</v>
      </c>
      <c r="B222" s="10">
        <v>44782</v>
      </c>
      <c r="C222" t="s">
        <v>15</v>
      </c>
      <c r="D222">
        <v>35</v>
      </c>
      <c r="F222">
        <f>Table8[[#This Row],[Credit]]-Table8[[#This Row],[Debit]]</f>
        <v>-35</v>
      </c>
      <c r="G222" t="s">
        <v>43</v>
      </c>
      <c r="H222" t="str">
        <f>_xlfn.XLOOKUP(Table9[[#This Row],[Sub-category]],Table5[Sub-category],Table5[Category])</f>
        <v>Discretionary</v>
      </c>
      <c r="I222" t="str">
        <f>_xlfn.XLOOKUP(Table9[[#This Row],[Sub-category]],Table5[Sub-category],Table5[Category Type])</f>
        <v>Expense</v>
      </c>
    </row>
    <row r="223" spans="1:9" x14ac:dyDescent="0.25">
      <c r="A223" t="s">
        <v>1</v>
      </c>
      <c r="B223" s="10">
        <v>44783</v>
      </c>
      <c r="C223" t="s">
        <v>63</v>
      </c>
      <c r="D223">
        <v>5</v>
      </c>
      <c r="F223">
        <f>Table8[[#This Row],[Credit]]-Table8[[#This Row],[Debit]]</f>
        <v>-5</v>
      </c>
      <c r="G223" t="s">
        <v>36</v>
      </c>
      <c r="H223" t="str">
        <f>_xlfn.XLOOKUP(Table9[[#This Row],[Sub-category]],Table5[Sub-category],Table5[Category])</f>
        <v>Dining Out</v>
      </c>
      <c r="I223" t="str">
        <f>_xlfn.XLOOKUP(Table9[[#This Row],[Sub-category]],Table5[Sub-category],Table5[Category Type])</f>
        <v>Expense</v>
      </c>
    </row>
    <row r="224" spans="1:9" x14ac:dyDescent="0.25">
      <c r="A224" t="s">
        <v>1</v>
      </c>
      <c r="B224" s="10">
        <v>44784</v>
      </c>
      <c r="C224" t="s">
        <v>63</v>
      </c>
      <c r="D224">
        <v>5</v>
      </c>
      <c r="F224">
        <f>Table8[[#This Row],[Credit]]-Table8[[#This Row],[Debit]]</f>
        <v>-5</v>
      </c>
      <c r="G224" t="s">
        <v>36</v>
      </c>
      <c r="H224" t="str">
        <f>_xlfn.XLOOKUP(Table9[[#This Row],[Sub-category]],Table5[Sub-category],Table5[Category])</f>
        <v>Dining Out</v>
      </c>
      <c r="I224" t="str">
        <f>_xlfn.XLOOKUP(Table9[[#This Row],[Sub-category]],Table5[Sub-category],Table5[Category Type])</f>
        <v>Expense</v>
      </c>
    </row>
    <row r="225" spans="1:9" x14ac:dyDescent="0.25">
      <c r="A225" t="s">
        <v>1</v>
      </c>
      <c r="B225" s="10">
        <v>44785</v>
      </c>
      <c r="C225" t="s">
        <v>63</v>
      </c>
      <c r="D225">
        <v>5</v>
      </c>
      <c r="F225">
        <f>Table8[[#This Row],[Credit]]-Table8[[#This Row],[Debit]]</f>
        <v>-5</v>
      </c>
      <c r="G225" t="s">
        <v>36</v>
      </c>
      <c r="H225" t="str">
        <f>_xlfn.XLOOKUP(Table9[[#This Row],[Sub-category]],Table5[Sub-category],Table5[Category])</f>
        <v>Dining Out</v>
      </c>
      <c r="I225" t="str">
        <f>_xlfn.XLOOKUP(Table9[[#This Row],[Sub-category]],Table5[Sub-category],Table5[Category Type])</f>
        <v>Expense</v>
      </c>
    </row>
    <row r="226" spans="1:9" x14ac:dyDescent="0.25">
      <c r="A226" t="s">
        <v>1</v>
      </c>
      <c r="B226" s="10">
        <v>44786</v>
      </c>
      <c r="C226" t="s">
        <v>4</v>
      </c>
      <c r="D226">
        <v>174</v>
      </c>
      <c r="F226">
        <f>Table8[[#This Row],[Credit]]-Table8[[#This Row],[Debit]]</f>
        <v>-174</v>
      </c>
      <c r="G226" t="s">
        <v>48</v>
      </c>
      <c r="H226" t="str">
        <f>_xlfn.XLOOKUP(Table9[[#This Row],[Sub-category]],Table5[Sub-category],Table5[Category])</f>
        <v>Living Expenses</v>
      </c>
      <c r="I226" t="str">
        <f>_xlfn.XLOOKUP(Table9[[#This Row],[Sub-category]],Table5[Sub-category],Table5[Category Type])</f>
        <v>Expense</v>
      </c>
    </row>
    <row r="227" spans="1:9" x14ac:dyDescent="0.25">
      <c r="A227" t="s">
        <v>1</v>
      </c>
      <c r="B227" s="10">
        <v>44787</v>
      </c>
      <c r="C227" t="s">
        <v>16</v>
      </c>
      <c r="D227">
        <v>41.1</v>
      </c>
      <c r="F227">
        <f>Table8[[#This Row],[Credit]]-Table8[[#This Row],[Debit]]</f>
        <v>-41.1</v>
      </c>
      <c r="G227" t="s">
        <v>55</v>
      </c>
      <c r="H227" t="str">
        <f>_xlfn.XLOOKUP(Table9[[#This Row],[Sub-category]],Table5[Sub-category],Table5[Category])</f>
        <v>Dining Out</v>
      </c>
      <c r="I227" t="str">
        <f>_xlfn.XLOOKUP(Table9[[#This Row],[Sub-category]],Table5[Sub-category],Table5[Category Type])</f>
        <v>Expense</v>
      </c>
    </row>
    <row r="228" spans="1:9" x14ac:dyDescent="0.25">
      <c r="A228" t="s">
        <v>1</v>
      </c>
      <c r="B228" s="10">
        <v>44788</v>
      </c>
      <c r="C228" t="s">
        <v>17</v>
      </c>
      <c r="D228">
        <v>16.2</v>
      </c>
      <c r="F228">
        <f>Table8[[#This Row],[Credit]]-Table8[[#This Row],[Debit]]</f>
        <v>-16.2</v>
      </c>
      <c r="G228" t="s">
        <v>55</v>
      </c>
      <c r="H228" t="str">
        <f>_xlfn.XLOOKUP(Table9[[#This Row],[Sub-category]],Table5[Sub-category],Table5[Category])</f>
        <v>Dining Out</v>
      </c>
      <c r="I228" t="str">
        <f>_xlfn.XLOOKUP(Table9[[#This Row],[Sub-category]],Table5[Sub-category],Table5[Category Type])</f>
        <v>Expense</v>
      </c>
    </row>
    <row r="229" spans="1:9" x14ac:dyDescent="0.25">
      <c r="A229" t="s">
        <v>0</v>
      </c>
      <c r="B229" s="10">
        <v>44789</v>
      </c>
      <c r="C229" t="s">
        <v>18</v>
      </c>
      <c r="D229">
        <v>55</v>
      </c>
      <c r="F229">
        <f>Table8[[#This Row],[Credit]]-Table8[[#This Row],[Debit]]</f>
        <v>-55</v>
      </c>
      <c r="G229" t="s">
        <v>41</v>
      </c>
      <c r="H229" t="str">
        <f>_xlfn.XLOOKUP(Table9[[#This Row],[Sub-category]],Table5[Sub-category],Table5[Category])</f>
        <v>Charity</v>
      </c>
      <c r="I229" t="str">
        <f>_xlfn.XLOOKUP(Table9[[#This Row],[Sub-category]],Table5[Sub-category],Table5[Category Type])</f>
        <v>Expense</v>
      </c>
    </row>
    <row r="230" spans="1:9" x14ac:dyDescent="0.25">
      <c r="A230" t="s">
        <v>1</v>
      </c>
      <c r="B230" s="10">
        <v>44790</v>
      </c>
      <c r="C230" t="s">
        <v>6</v>
      </c>
      <c r="D230">
        <v>67</v>
      </c>
      <c r="F230">
        <f>Table8[[#This Row],[Credit]]-Table8[[#This Row],[Debit]]</f>
        <v>-67</v>
      </c>
      <c r="G230" t="s">
        <v>50</v>
      </c>
      <c r="H230" t="str">
        <f>_xlfn.XLOOKUP(Table9[[#This Row],[Sub-category]],Table5[Sub-category],Table5[Category])</f>
        <v>Transport</v>
      </c>
      <c r="I230" t="str">
        <f>_xlfn.XLOOKUP(Table9[[#This Row],[Sub-category]],Table5[Sub-category],Table5[Category Type])</f>
        <v>Expense</v>
      </c>
    </row>
    <row r="231" spans="1:9" x14ac:dyDescent="0.25">
      <c r="A231" t="s">
        <v>1</v>
      </c>
      <c r="B231" s="10">
        <v>44791</v>
      </c>
      <c r="C231" t="s">
        <v>63</v>
      </c>
      <c r="D231">
        <v>5</v>
      </c>
      <c r="F231">
        <f>Table8[[#This Row],[Credit]]-Table8[[#This Row],[Debit]]</f>
        <v>-5</v>
      </c>
      <c r="G231" t="s">
        <v>36</v>
      </c>
      <c r="H231" t="str">
        <f>_xlfn.XLOOKUP(Table9[[#This Row],[Sub-category]],Table5[Sub-category],Table5[Category])</f>
        <v>Dining Out</v>
      </c>
      <c r="I231" t="str">
        <f>_xlfn.XLOOKUP(Table9[[#This Row],[Sub-category]],Table5[Sub-category],Table5[Category Type])</f>
        <v>Expense</v>
      </c>
    </row>
    <row r="232" spans="1:9" x14ac:dyDescent="0.25">
      <c r="A232" t="s">
        <v>1</v>
      </c>
      <c r="B232" s="10">
        <v>44792</v>
      </c>
      <c r="C232" t="s">
        <v>63</v>
      </c>
      <c r="D232">
        <v>5</v>
      </c>
      <c r="F232">
        <f>Table8[[#This Row],[Credit]]-Table8[[#This Row],[Debit]]</f>
        <v>-5</v>
      </c>
      <c r="G232" t="s">
        <v>36</v>
      </c>
      <c r="H232" t="str">
        <f>_xlfn.XLOOKUP(Table9[[#This Row],[Sub-category]],Table5[Sub-category],Table5[Category])</f>
        <v>Dining Out</v>
      </c>
      <c r="I232" t="str">
        <f>_xlfn.XLOOKUP(Table9[[#This Row],[Sub-category]],Table5[Sub-category],Table5[Category Type])</f>
        <v>Expense</v>
      </c>
    </row>
    <row r="233" spans="1:9" x14ac:dyDescent="0.25">
      <c r="A233" t="s">
        <v>1</v>
      </c>
      <c r="B233" s="10">
        <v>44793</v>
      </c>
      <c r="C233" t="s">
        <v>63</v>
      </c>
      <c r="D233">
        <v>5</v>
      </c>
      <c r="F233">
        <f>Table8[[#This Row],[Credit]]-Table8[[#This Row],[Debit]]</f>
        <v>-5</v>
      </c>
      <c r="G233" t="s">
        <v>36</v>
      </c>
      <c r="H233" t="str">
        <f>_xlfn.XLOOKUP(Table9[[#This Row],[Sub-category]],Table5[Sub-category],Table5[Category])</f>
        <v>Dining Out</v>
      </c>
      <c r="I233" t="str">
        <f>_xlfn.XLOOKUP(Table9[[#This Row],[Sub-category]],Table5[Sub-category],Table5[Category Type])</f>
        <v>Expense</v>
      </c>
    </row>
    <row r="234" spans="1:9" x14ac:dyDescent="0.25">
      <c r="A234" t="s">
        <v>1</v>
      </c>
      <c r="B234" s="10">
        <v>44794</v>
      </c>
      <c r="C234" t="s">
        <v>63</v>
      </c>
      <c r="D234">
        <v>5</v>
      </c>
      <c r="F234">
        <f>Table8[[#This Row],[Credit]]-Table8[[#This Row],[Debit]]</f>
        <v>-5</v>
      </c>
      <c r="G234" t="s">
        <v>36</v>
      </c>
      <c r="H234" t="str">
        <f>_xlfn.XLOOKUP(Table9[[#This Row],[Sub-category]],Table5[Sub-category],Table5[Category])</f>
        <v>Dining Out</v>
      </c>
      <c r="I234" t="str">
        <f>_xlfn.XLOOKUP(Table9[[#This Row],[Sub-category]],Table5[Sub-category],Table5[Category Type])</f>
        <v>Expense</v>
      </c>
    </row>
    <row r="235" spans="1:9" x14ac:dyDescent="0.25">
      <c r="A235" t="s">
        <v>1</v>
      </c>
      <c r="B235" s="10">
        <v>44795</v>
      </c>
      <c r="C235" t="s">
        <v>63</v>
      </c>
      <c r="D235">
        <v>5</v>
      </c>
      <c r="F235">
        <f>Table8[[#This Row],[Credit]]-Table8[[#This Row],[Debit]]</f>
        <v>-5</v>
      </c>
      <c r="G235" t="s">
        <v>36</v>
      </c>
      <c r="H235" t="str">
        <f>_xlfn.XLOOKUP(Table9[[#This Row],[Sub-category]],Table5[Sub-category],Table5[Category])</f>
        <v>Dining Out</v>
      </c>
      <c r="I235" t="str">
        <f>_xlfn.XLOOKUP(Table9[[#This Row],[Sub-category]],Table5[Sub-category],Table5[Category Type])</f>
        <v>Expense</v>
      </c>
    </row>
    <row r="236" spans="1:9" x14ac:dyDescent="0.25">
      <c r="A236" t="s">
        <v>1</v>
      </c>
      <c r="B236" s="10">
        <v>44796</v>
      </c>
      <c r="C236" t="s">
        <v>4</v>
      </c>
      <c r="D236">
        <v>165.8</v>
      </c>
      <c r="F236">
        <f>Table8[[#This Row],[Credit]]-Table8[[#This Row],[Debit]]</f>
        <v>-165.8</v>
      </c>
      <c r="G236" t="s">
        <v>48</v>
      </c>
      <c r="H236" t="str">
        <f>_xlfn.XLOOKUP(Table9[[#This Row],[Sub-category]],Table5[Sub-category],Table5[Category])</f>
        <v>Living Expenses</v>
      </c>
      <c r="I236" t="str">
        <f>_xlfn.XLOOKUP(Table9[[#This Row],[Sub-category]],Table5[Sub-category],Table5[Category Type])</f>
        <v>Expense</v>
      </c>
    </row>
    <row r="237" spans="1:9" x14ac:dyDescent="0.25">
      <c r="A237" t="s">
        <v>1</v>
      </c>
      <c r="B237" s="10">
        <v>44797</v>
      </c>
      <c r="C237" t="s">
        <v>19</v>
      </c>
      <c r="D237">
        <v>128.80000000000001</v>
      </c>
      <c r="F237">
        <f>Table8[[#This Row],[Credit]]-Table8[[#This Row],[Debit]]</f>
        <v>-128.80000000000001</v>
      </c>
      <c r="G237" t="s">
        <v>33</v>
      </c>
      <c r="H237" t="str">
        <f>_xlfn.XLOOKUP(Table9[[#This Row],[Sub-category]],Table5[Sub-category],Table5[Category])</f>
        <v>Discretionary</v>
      </c>
      <c r="I237" t="str">
        <f>_xlfn.XLOOKUP(Table9[[#This Row],[Sub-category]],Table5[Sub-category],Table5[Category Type])</f>
        <v>Expense</v>
      </c>
    </row>
    <row r="238" spans="1:9" x14ac:dyDescent="0.25">
      <c r="A238" t="s">
        <v>1</v>
      </c>
      <c r="B238" s="10">
        <v>44798</v>
      </c>
      <c r="C238" t="s">
        <v>26</v>
      </c>
      <c r="D238">
        <v>235</v>
      </c>
      <c r="F238">
        <f>Table8[[#This Row],[Credit]]-Table8[[#This Row],[Debit]]</f>
        <v>-235</v>
      </c>
      <c r="G238" t="s">
        <v>44</v>
      </c>
      <c r="H238" t="str">
        <f>_xlfn.XLOOKUP(Table9[[#This Row],[Sub-category]],Table5[Sub-category],Table5[Category])</f>
        <v>Discretionary</v>
      </c>
      <c r="I238" t="str">
        <f>_xlfn.XLOOKUP(Table9[[#This Row],[Sub-category]],Table5[Sub-category],Table5[Category Type])</f>
        <v>Expense</v>
      </c>
    </row>
    <row r="239" spans="1:9" x14ac:dyDescent="0.25">
      <c r="A239" t="s">
        <v>1</v>
      </c>
      <c r="B239" s="10">
        <v>44799</v>
      </c>
      <c r="C239" t="s">
        <v>8</v>
      </c>
      <c r="D239">
        <v>149.19999999999999</v>
      </c>
      <c r="F239">
        <f>Table8[[#This Row],[Credit]]-Table8[[#This Row],[Debit]]</f>
        <v>-149.19999999999999</v>
      </c>
      <c r="G239" t="s">
        <v>33</v>
      </c>
      <c r="H239" t="str">
        <f>_xlfn.XLOOKUP(Table9[[#This Row],[Sub-category]],Table5[Sub-category],Table5[Category])</f>
        <v>Discretionary</v>
      </c>
      <c r="I239" t="str">
        <f>_xlfn.XLOOKUP(Table9[[#This Row],[Sub-category]],Table5[Sub-category],Table5[Category Type])</f>
        <v>Expense</v>
      </c>
    </row>
    <row r="240" spans="1:9" x14ac:dyDescent="0.25">
      <c r="A240" t="s">
        <v>1</v>
      </c>
      <c r="B240" s="10">
        <v>44800</v>
      </c>
      <c r="C240" t="s">
        <v>10</v>
      </c>
      <c r="D240">
        <v>27.200000000000003</v>
      </c>
      <c r="F240">
        <f>Table8[[#This Row],[Credit]]-Table8[[#This Row],[Debit]]</f>
        <v>-27.200000000000003</v>
      </c>
      <c r="G240" t="s">
        <v>58</v>
      </c>
      <c r="H240" t="str">
        <f>_xlfn.XLOOKUP(Table9[[#This Row],[Sub-category]],Table5[Sub-category],Table5[Category])</f>
        <v>Transport</v>
      </c>
      <c r="I240" t="str">
        <f>_xlfn.XLOOKUP(Table9[[#This Row],[Sub-category]],Table5[Sub-category],Table5[Category Type])</f>
        <v>Expense</v>
      </c>
    </row>
    <row r="241" spans="1:9" x14ac:dyDescent="0.25">
      <c r="A241" t="s">
        <v>1</v>
      </c>
      <c r="B241" s="10">
        <v>44801</v>
      </c>
      <c r="C241" t="s">
        <v>24</v>
      </c>
      <c r="D241">
        <v>15</v>
      </c>
      <c r="F241">
        <f>Table8[[#This Row],[Credit]]-Table8[[#This Row],[Debit]]</f>
        <v>-15</v>
      </c>
      <c r="G241" t="s">
        <v>55</v>
      </c>
      <c r="H241" t="str">
        <f>_xlfn.XLOOKUP(Table9[[#This Row],[Sub-category]],Table5[Sub-category],Table5[Category])</f>
        <v>Dining Out</v>
      </c>
      <c r="I241" t="str">
        <f>_xlfn.XLOOKUP(Table9[[#This Row],[Sub-category]],Table5[Sub-category],Table5[Category Type])</f>
        <v>Expense</v>
      </c>
    </row>
    <row r="242" spans="1:9" x14ac:dyDescent="0.25">
      <c r="A242" t="s">
        <v>1</v>
      </c>
      <c r="B242" s="10">
        <v>44802</v>
      </c>
      <c r="C242" t="s">
        <v>63</v>
      </c>
      <c r="D242">
        <v>5</v>
      </c>
      <c r="F242">
        <f>Table8[[#This Row],[Credit]]-Table8[[#This Row],[Debit]]</f>
        <v>-5</v>
      </c>
      <c r="G242" t="s">
        <v>36</v>
      </c>
      <c r="H242" t="str">
        <f>_xlfn.XLOOKUP(Table9[[#This Row],[Sub-category]],Table5[Sub-category],Table5[Category])</f>
        <v>Dining Out</v>
      </c>
      <c r="I242" t="str">
        <f>_xlfn.XLOOKUP(Table9[[#This Row],[Sub-category]],Table5[Sub-category],Table5[Category Type])</f>
        <v>Expense</v>
      </c>
    </row>
    <row r="243" spans="1:9" x14ac:dyDescent="0.25">
      <c r="A243" t="s">
        <v>1</v>
      </c>
      <c r="B243" s="10">
        <v>44803</v>
      </c>
      <c r="C243" t="s">
        <v>63</v>
      </c>
      <c r="D243">
        <v>5</v>
      </c>
      <c r="F243">
        <f>Table8[[#This Row],[Credit]]-Table8[[#This Row],[Debit]]</f>
        <v>-5</v>
      </c>
      <c r="G243" t="s">
        <v>36</v>
      </c>
      <c r="H243" t="str">
        <f>_xlfn.XLOOKUP(Table9[[#This Row],[Sub-category]],Table5[Sub-category],Table5[Category])</f>
        <v>Dining Out</v>
      </c>
      <c r="I243" t="str">
        <f>_xlfn.XLOOKUP(Table9[[#This Row],[Sub-category]],Table5[Sub-category],Table5[Category Type])</f>
        <v>Expense</v>
      </c>
    </row>
    <row r="244" spans="1:9" x14ac:dyDescent="0.25">
      <c r="A244" t="s">
        <v>0</v>
      </c>
      <c r="B244" s="10">
        <v>44804</v>
      </c>
      <c r="C244" t="s">
        <v>62</v>
      </c>
      <c r="E244">
        <v>7000</v>
      </c>
      <c r="F244">
        <f>Table8[[#This Row],[Credit]]-Table8[[#This Row],[Debit]]</f>
        <v>7000</v>
      </c>
      <c r="G244" t="s">
        <v>56</v>
      </c>
      <c r="H244" t="str">
        <f>_xlfn.XLOOKUP(Table9[[#This Row],[Sub-category]],Table5[Sub-category],Table5[Category])</f>
        <v>Salary</v>
      </c>
      <c r="I244" t="str">
        <f>_xlfn.XLOOKUP(Table9[[#This Row],[Sub-category]],Table5[Sub-category],Table5[Category Type])</f>
        <v>Income</v>
      </c>
    </row>
    <row r="245" spans="1:9" x14ac:dyDescent="0.25">
      <c r="A245" t="s">
        <v>1</v>
      </c>
      <c r="B245" s="10">
        <v>44805</v>
      </c>
      <c r="C245" t="s">
        <v>63</v>
      </c>
      <c r="D245">
        <v>5</v>
      </c>
      <c r="F245">
        <f>Table8[[#This Row],[Credit]]-Table8[[#This Row],[Debit]]</f>
        <v>-5</v>
      </c>
      <c r="G245" t="s">
        <v>36</v>
      </c>
      <c r="H245" t="str">
        <f>_xlfn.XLOOKUP(Table9[[#This Row],[Sub-category]],Table5[Sub-category],Table5[Category])</f>
        <v>Dining Out</v>
      </c>
      <c r="I245" t="str">
        <f>_xlfn.XLOOKUP(Table9[[#This Row],[Sub-category]],Table5[Sub-category],Table5[Category Type])</f>
        <v>Expense</v>
      </c>
    </row>
    <row r="246" spans="1:9" x14ac:dyDescent="0.25">
      <c r="A246" t="s">
        <v>0</v>
      </c>
      <c r="B246" s="10">
        <v>44806</v>
      </c>
      <c r="C246" t="s">
        <v>2</v>
      </c>
      <c r="D246">
        <v>900</v>
      </c>
      <c r="F246">
        <f>Table8[[#This Row],[Credit]]-Table8[[#This Row],[Debit]]</f>
        <v>-900</v>
      </c>
      <c r="G246" t="s">
        <v>54</v>
      </c>
      <c r="H246" t="str">
        <f>_xlfn.XLOOKUP(Table9[[#This Row],[Sub-category]],Table5[Sub-category],Table5[Category])</f>
        <v>Living Expenses</v>
      </c>
      <c r="I246" t="str">
        <f>_xlfn.XLOOKUP(Table9[[#This Row],[Sub-category]],Table5[Sub-category],Table5[Category Type])</f>
        <v>Expense</v>
      </c>
    </row>
    <row r="247" spans="1:9" x14ac:dyDescent="0.25">
      <c r="A247" t="s">
        <v>0</v>
      </c>
      <c r="B247" s="10">
        <v>44807</v>
      </c>
      <c r="C247" t="s">
        <v>3</v>
      </c>
      <c r="D247">
        <v>150</v>
      </c>
      <c r="F247">
        <f>Table8[[#This Row],[Credit]]-Table8[[#This Row],[Debit]]</f>
        <v>-150</v>
      </c>
      <c r="G247" t="s">
        <v>52</v>
      </c>
      <c r="H247" t="str">
        <f>_xlfn.XLOOKUP(Table9[[#This Row],[Sub-category]],Table5[Sub-category],Table5[Category])</f>
        <v>Transport</v>
      </c>
      <c r="I247" t="str">
        <f>_xlfn.XLOOKUP(Table9[[#This Row],[Sub-category]],Table5[Sub-category],Table5[Category Type])</f>
        <v>Expense</v>
      </c>
    </row>
    <row r="248" spans="1:9" x14ac:dyDescent="0.25">
      <c r="A248" t="s">
        <v>1</v>
      </c>
      <c r="B248" s="10">
        <v>44808</v>
      </c>
      <c r="C248" t="s">
        <v>63</v>
      </c>
      <c r="D248">
        <v>5</v>
      </c>
      <c r="F248">
        <f>Table8[[#This Row],[Credit]]-Table8[[#This Row],[Debit]]</f>
        <v>-5</v>
      </c>
      <c r="G248" t="s">
        <v>36</v>
      </c>
      <c r="H248" t="str">
        <f>_xlfn.XLOOKUP(Table9[[#This Row],[Sub-category]],Table5[Sub-category],Table5[Category])</f>
        <v>Dining Out</v>
      </c>
      <c r="I248" t="str">
        <f>_xlfn.XLOOKUP(Table9[[#This Row],[Sub-category]],Table5[Sub-category],Table5[Category Type])</f>
        <v>Expense</v>
      </c>
    </row>
    <row r="249" spans="1:9" x14ac:dyDescent="0.25">
      <c r="A249" t="s">
        <v>1</v>
      </c>
      <c r="B249" s="10">
        <v>44809</v>
      </c>
      <c r="C249" t="s">
        <v>63</v>
      </c>
      <c r="D249">
        <v>5</v>
      </c>
      <c r="F249">
        <f>Table8[[#This Row],[Credit]]-Table8[[#This Row],[Debit]]</f>
        <v>-5</v>
      </c>
      <c r="G249" t="s">
        <v>36</v>
      </c>
      <c r="H249" t="str">
        <f>_xlfn.XLOOKUP(Table9[[#This Row],[Sub-category]],Table5[Sub-category],Table5[Category])</f>
        <v>Dining Out</v>
      </c>
      <c r="I249" t="str">
        <f>_xlfn.XLOOKUP(Table9[[#This Row],[Sub-category]],Table5[Sub-category],Table5[Category Type])</f>
        <v>Expense</v>
      </c>
    </row>
    <row r="250" spans="1:9" x14ac:dyDescent="0.25">
      <c r="A250" t="s">
        <v>1</v>
      </c>
      <c r="B250" s="10">
        <v>44810</v>
      </c>
      <c r="C250" t="s">
        <v>63</v>
      </c>
      <c r="D250">
        <v>5</v>
      </c>
      <c r="F250">
        <f>Table8[[#This Row],[Credit]]-Table8[[#This Row],[Debit]]</f>
        <v>-5</v>
      </c>
      <c r="G250" t="s">
        <v>36</v>
      </c>
      <c r="H250" t="str">
        <f>_xlfn.XLOOKUP(Table9[[#This Row],[Sub-category]],Table5[Sub-category],Table5[Category])</f>
        <v>Dining Out</v>
      </c>
      <c r="I250" t="str">
        <f>_xlfn.XLOOKUP(Table9[[#This Row],[Sub-category]],Table5[Sub-category],Table5[Category Type])</f>
        <v>Expense</v>
      </c>
    </row>
    <row r="251" spans="1:9" x14ac:dyDescent="0.25">
      <c r="A251" t="s">
        <v>1</v>
      </c>
      <c r="B251" s="10">
        <v>44811</v>
      </c>
      <c r="C251" t="s">
        <v>63</v>
      </c>
      <c r="D251">
        <v>5</v>
      </c>
      <c r="F251">
        <f>Table8[[#This Row],[Credit]]-Table8[[#This Row],[Debit]]</f>
        <v>-5</v>
      </c>
      <c r="G251" t="s">
        <v>36</v>
      </c>
      <c r="H251" t="str">
        <f>_xlfn.XLOOKUP(Table9[[#This Row],[Sub-category]],Table5[Sub-category],Table5[Category])</f>
        <v>Dining Out</v>
      </c>
      <c r="I251" t="str">
        <f>_xlfn.XLOOKUP(Table9[[#This Row],[Sub-category]],Table5[Sub-category],Table5[Category Type])</f>
        <v>Expense</v>
      </c>
    </row>
    <row r="252" spans="1:9" x14ac:dyDescent="0.25">
      <c r="A252" t="s">
        <v>1</v>
      </c>
      <c r="B252" s="10">
        <v>44812</v>
      </c>
      <c r="C252" t="s">
        <v>4</v>
      </c>
      <c r="D252">
        <v>119</v>
      </c>
      <c r="F252">
        <f>Table8[[#This Row],[Credit]]-Table8[[#This Row],[Debit]]</f>
        <v>-119</v>
      </c>
      <c r="G252" t="s">
        <v>48</v>
      </c>
      <c r="H252" t="str">
        <f>_xlfn.XLOOKUP(Table9[[#This Row],[Sub-category]],Table5[Sub-category],Table5[Category])</f>
        <v>Living Expenses</v>
      </c>
      <c r="I252" t="str">
        <f>_xlfn.XLOOKUP(Table9[[#This Row],[Sub-category]],Table5[Sub-category],Table5[Category Type])</f>
        <v>Expense</v>
      </c>
    </row>
    <row r="253" spans="1:9" x14ac:dyDescent="0.25">
      <c r="A253" t="s">
        <v>0</v>
      </c>
      <c r="B253" s="10">
        <v>44813</v>
      </c>
      <c r="C253" t="s">
        <v>5</v>
      </c>
      <c r="D253">
        <v>55</v>
      </c>
      <c r="F253">
        <f>Table8[[#This Row],[Credit]]-Table8[[#This Row],[Debit]]</f>
        <v>-55</v>
      </c>
      <c r="G253" t="s">
        <v>45</v>
      </c>
      <c r="H253" t="str">
        <f>_xlfn.XLOOKUP(Table9[[#This Row],[Sub-category]],Table5[Sub-category],Table5[Category])</f>
        <v>Living Expenses</v>
      </c>
      <c r="I253" t="str">
        <f>_xlfn.XLOOKUP(Table9[[#This Row],[Sub-category]],Table5[Sub-category],Table5[Category Type])</f>
        <v>Expense</v>
      </c>
    </row>
    <row r="254" spans="1:9" x14ac:dyDescent="0.25">
      <c r="A254" t="s">
        <v>1</v>
      </c>
      <c r="B254" s="10">
        <v>44814</v>
      </c>
      <c r="C254" t="s">
        <v>63</v>
      </c>
      <c r="D254">
        <v>5</v>
      </c>
      <c r="F254">
        <f>Table8[[#This Row],[Credit]]-Table8[[#This Row],[Debit]]</f>
        <v>-5</v>
      </c>
      <c r="G254" t="s">
        <v>36</v>
      </c>
      <c r="H254" t="str">
        <f>_xlfn.XLOOKUP(Table9[[#This Row],[Sub-category]],Table5[Sub-category],Table5[Category])</f>
        <v>Dining Out</v>
      </c>
      <c r="I254" t="str">
        <f>_xlfn.XLOOKUP(Table9[[#This Row],[Sub-category]],Table5[Sub-category],Table5[Category Type])</f>
        <v>Expense</v>
      </c>
    </row>
    <row r="255" spans="1:9" x14ac:dyDescent="0.25">
      <c r="A255" t="s">
        <v>1</v>
      </c>
      <c r="B255" s="10">
        <v>44815</v>
      </c>
      <c r="C255" t="s">
        <v>63</v>
      </c>
      <c r="D255">
        <v>5</v>
      </c>
      <c r="F255">
        <f>Table8[[#This Row],[Credit]]-Table8[[#This Row],[Debit]]</f>
        <v>-5</v>
      </c>
      <c r="G255" t="s">
        <v>36</v>
      </c>
      <c r="H255" t="str">
        <f>_xlfn.XLOOKUP(Table9[[#This Row],[Sub-category]],Table5[Sub-category],Table5[Category])</f>
        <v>Dining Out</v>
      </c>
      <c r="I255" t="str">
        <f>_xlfn.XLOOKUP(Table9[[#This Row],[Sub-category]],Table5[Sub-category],Table5[Category Type])</f>
        <v>Expense</v>
      </c>
    </row>
    <row r="256" spans="1:9" x14ac:dyDescent="0.25">
      <c r="A256" t="s">
        <v>1</v>
      </c>
      <c r="B256" s="10">
        <v>44816</v>
      </c>
      <c r="C256" t="s">
        <v>6</v>
      </c>
      <c r="D256">
        <v>82.1</v>
      </c>
      <c r="F256">
        <f>Table8[[#This Row],[Credit]]-Table8[[#This Row],[Debit]]</f>
        <v>-82.1</v>
      </c>
      <c r="G256" t="s">
        <v>50</v>
      </c>
      <c r="H256" t="str">
        <f>_xlfn.XLOOKUP(Table9[[#This Row],[Sub-category]],Table5[Sub-category],Table5[Category])</f>
        <v>Transport</v>
      </c>
      <c r="I256" t="str">
        <f>_xlfn.XLOOKUP(Table9[[#This Row],[Sub-category]],Table5[Sub-category],Table5[Category Type])</f>
        <v>Expense</v>
      </c>
    </row>
    <row r="257" spans="1:9" x14ac:dyDescent="0.25">
      <c r="A257" t="s">
        <v>1</v>
      </c>
      <c r="B257" s="10">
        <v>44817</v>
      </c>
      <c r="C257" t="s">
        <v>63</v>
      </c>
      <c r="D257">
        <v>5</v>
      </c>
      <c r="F257">
        <f>Table8[[#This Row],[Credit]]-Table8[[#This Row],[Debit]]</f>
        <v>-5</v>
      </c>
      <c r="G257" t="s">
        <v>36</v>
      </c>
      <c r="H257" t="str">
        <f>_xlfn.XLOOKUP(Table9[[#This Row],[Sub-category]],Table5[Sub-category],Table5[Category])</f>
        <v>Dining Out</v>
      </c>
      <c r="I257" t="str">
        <f>_xlfn.XLOOKUP(Table9[[#This Row],[Sub-category]],Table5[Sub-category],Table5[Category Type])</f>
        <v>Expense</v>
      </c>
    </row>
    <row r="258" spans="1:9" x14ac:dyDescent="0.25">
      <c r="A258" t="s">
        <v>1</v>
      </c>
      <c r="B258" s="10">
        <v>44818</v>
      </c>
      <c r="C258" t="s">
        <v>63</v>
      </c>
      <c r="D258">
        <v>5</v>
      </c>
      <c r="F258">
        <f>Table8[[#This Row],[Credit]]-Table8[[#This Row],[Debit]]</f>
        <v>-5</v>
      </c>
      <c r="G258" t="s">
        <v>36</v>
      </c>
      <c r="H258" t="str">
        <f>_xlfn.XLOOKUP(Table9[[#This Row],[Sub-category]],Table5[Sub-category],Table5[Category])</f>
        <v>Dining Out</v>
      </c>
      <c r="I258" t="str">
        <f>_xlfn.XLOOKUP(Table9[[#This Row],[Sub-category]],Table5[Sub-category],Table5[Category Type])</f>
        <v>Expense</v>
      </c>
    </row>
    <row r="259" spans="1:9" x14ac:dyDescent="0.25">
      <c r="A259" t="s">
        <v>1</v>
      </c>
      <c r="B259" s="10">
        <v>44819</v>
      </c>
      <c r="C259" t="s">
        <v>4</v>
      </c>
      <c r="D259">
        <v>140.19999999999999</v>
      </c>
      <c r="F259">
        <f>Table8[[#This Row],[Credit]]-Table8[[#This Row],[Debit]]</f>
        <v>-140.19999999999999</v>
      </c>
      <c r="G259" t="s">
        <v>48</v>
      </c>
      <c r="H259" t="str">
        <f>_xlfn.XLOOKUP(Table9[[#This Row],[Sub-category]],Table5[Sub-category],Table5[Category])</f>
        <v>Living Expenses</v>
      </c>
      <c r="I259" t="str">
        <f>_xlfn.XLOOKUP(Table9[[#This Row],[Sub-category]],Table5[Sub-category],Table5[Category Type])</f>
        <v>Expense</v>
      </c>
    </row>
    <row r="260" spans="1:9" x14ac:dyDescent="0.25">
      <c r="A260" t="s">
        <v>1</v>
      </c>
      <c r="B260" s="10">
        <v>44820</v>
      </c>
      <c r="C260" t="s">
        <v>63</v>
      </c>
      <c r="D260">
        <v>5</v>
      </c>
      <c r="F260">
        <f>Table8[[#This Row],[Credit]]-Table8[[#This Row],[Debit]]</f>
        <v>-5</v>
      </c>
      <c r="G260" t="s">
        <v>36</v>
      </c>
      <c r="H260" t="str">
        <f>_xlfn.XLOOKUP(Table9[[#This Row],[Sub-category]],Table5[Sub-category],Table5[Category])</f>
        <v>Dining Out</v>
      </c>
      <c r="I260" t="str">
        <f>_xlfn.XLOOKUP(Table9[[#This Row],[Sub-category]],Table5[Sub-category],Table5[Category Type])</f>
        <v>Expense</v>
      </c>
    </row>
    <row r="261" spans="1:9" x14ac:dyDescent="0.25">
      <c r="A261" t="s">
        <v>1</v>
      </c>
      <c r="B261" s="10">
        <v>44821</v>
      </c>
      <c r="C261" t="s">
        <v>63</v>
      </c>
      <c r="D261">
        <v>5</v>
      </c>
      <c r="F261">
        <f>Table8[[#This Row],[Credit]]-Table8[[#This Row],[Debit]]</f>
        <v>-5</v>
      </c>
      <c r="G261" t="s">
        <v>36</v>
      </c>
      <c r="H261" t="str">
        <f>_xlfn.XLOOKUP(Table9[[#This Row],[Sub-category]],Table5[Sub-category],Table5[Category])</f>
        <v>Dining Out</v>
      </c>
      <c r="I261" t="str">
        <f>_xlfn.XLOOKUP(Table9[[#This Row],[Sub-category]],Table5[Sub-category],Table5[Category Type])</f>
        <v>Expense</v>
      </c>
    </row>
    <row r="262" spans="1:9" x14ac:dyDescent="0.25">
      <c r="A262" t="s">
        <v>1</v>
      </c>
      <c r="B262" s="10">
        <v>44822</v>
      </c>
      <c r="C262" t="s">
        <v>7</v>
      </c>
      <c r="D262">
        <v>44.9</v>
      </c>
      <c r="F262">
        <f>Table8[[#This Row],[Credit]]-Table8[[#This Row],[Debit]]</f>
        <v>-44.9</v>
      </c>
      <c r="G262" t="s">
        <v>43</v>
      </c>
      <c r="H262" t="str">
        <f>_xlfn.XLOOKUP(Table9[[#This Row],[Sub-category]],Table5[Sub-category],Table5[Category])</f>
        <v>Discretionary</v>
      </c>
      <c r="I262" t="str">
        <f>_xlfn.XLOOKUP(Table9[[#This Row],[Sub-category]],Table5[Sub-category],Table5[Category Type])</f>
        <v>Expense</v>
      </c>
    </row>
    <row r="263" spans="1:9" x14ac:dyDescent="0.25">
      <c r="A263" t="s">
        <v>1</v>
      </c>
      <c r="B263" s="10">
        <v>44823</v>
      </c>
      <c r="C263" t="s">
        <v>8</v>
      </c>
      <c r="D263">
        <v>102.9</v>
      </c>
      <c r="F263">
        <f>Table8[[#This Row],[Credit]]-Table8[[#This Row],[Debit]]</f>
        <v>-102.9</v>
      </c>
      <c r="G263" t="s">
        <v>33</v>
      </c>
      <c r="H263" t="str">
        <f>_xlfn.XLOOKUP(Table9[[#This Row],[Sub-category]],Table5[Sub-category],Table5[Category])</f>
        <v>Discretionary</v>
      </c>
      <c r="I263" t="str">
        <f>_xlfn.XLOOKUP(Table9[[#This Row],[Sub-category]],Table5[Sub-category],Table5[Category Type])</f>
        <v>Expense</v>
      </c>
    </row>
    <row r="264" spans="1:9" x14ac:dyDescent="0.25">
      <c r="A264" t="s">
        <v>1</v>
      </c>
      <c r="B264" s="10">
        <v>44824</v>
      </c>
      <c r="C264" t="s">
        <v>9</v>
      </c>
      <c r="D264">
        <v>56.9</v>
      </c>
      <c r="F264">
        <f>Table8[[#This Row],[Credit]]-Table8[[#This Row],[Debit]]</f>
        <v>-56.9</v>
      </c>
      <c r="G264" t="s">
        <v>55</v>
      </c>
      <c r="H264" t="str">
        <f>_xlfn.XLOOKUP(Table9[[#This Row],[Sub-category]],Table5[Sub-category],Table5[Category])</f>
        <v>Dining Out</v>
      </c>
      <c r="I264" t="str">
        <f>_xlfn.XLOOKUP(Table9[[#This Row],[Sub-category]],Table5[Sub-category],Table5[Category Type])</f>
        <v>Expense</v>
      </c>
    </row>
    <row r="265" spans="1:9" x14ac:dyDescent="0.25">
      <c r="A265" t="s">
        <v>1</v>
      </c>
      <c r="B265" s="10">
        <v>44825</v>
      </c>
      <c r="C265" t="s">
        <v>10</v>
      </c>
      <c r="D265">
        <v>33.1</v>
      </c>
      <c r="F265">
        <f>Table8[[#This Row],[Credit]]-Table8[[#This Row],[Debit]]</f>
        <v>-33.1</v>
      </c>
      <c r="G265" t="s">
        <v>58</v>
      </c>
      <c r="H265" t="str">
        <f>_xlfn.XLOOKUP(Table9[[#This Row],[Sub-category]],Table5[Sub-category],Table5[Category])</f>
        <v>Transport</v>
      </c>
      <c r="I265" t="str">
        <f>_xlfn.XLOOKUP(Table9[[#This Row],[Sub-category]],Table5[Sub-category],Table5[Category Type])</f>
        <v>Expense</v>
      </c>
    </row>
    <row r="266" spans="1:9" x14ac:dyDescent="0.25">
      <c r="A266" t="s">
        <v>0</v>
      </c>
      <c r="B266" s="10">
        <v>44826</v>
      </c>
      <c r="C266" t="s">
        <v>11</v>
      </c>
      <c r="D266">
        <v>30</v>
      </c>
      <c r="F266">
        <f>Table8[[#This Row],[Credit]]-Table8[[#This Row],[Debit]]</f>
        <v>-30</v>
      </c>
      <c r="G266" t="s">
        <v>49</v>
      </c>
      <c r="H266" t="str">
        <f>_xlfn.XLOOKUP(Table9[[#This Row],[Sub-category]],Table5[Sub-category],Table5[Category])</f>
        <v>Discretionary</v>
      </c>
      <c r="I266" t="str">
        <f>_xlfn.XLOOKUP(Table9[[#This Row],[Sub-category]],Table5[Sub-category],Table5[Category Type])</f>
        <v>Expense</v>
      </c>
    </row>
    <row r="267" spans="1:9" x14ac:dyDescent="0.25">
      <c r="A267" t="s">
        <v>1</v>
      </c>
      <c r="B267" s="10">
        <v>44827</v>
      </c>
      <c r="C267" t="s">
        <v>63</v>
      </c>
      <c r="D267">
        <v>5</v>
      </c>
      <c r="F267">
        <f>Table8[[#This Row],[Credit]]-Table8[[#This Row],[Debit]]</f>
        <v>-5</v>
      </c>
      <c r="G267" t="s">
        <v>36</v>
      </c>
      <c r="H267" t="str">
        <f>_xlfn.XLOOKUP(Table9[[#This Row],[Sub-category]],Table5[Sub-category],Table5[Category])</f>
        <v>Dining Out</v>
      </c>
      <c r="I267" t="str">
        <f>_xlfn.XLOOKUP(Table9[[#This Row],[Sub-category]],Table5[Sub-category],Table5[Category Type])</f>
        <v>Expense</v>
      </c>
    </row>
    <row r="268" spans="1:9" x14ac:dyDescent="0.25">
      <c r="A268" t="s">
        <v>1</v>
      </c>
      <c r="B268" s="10">
        <v>44828</v>
      </c>
      <c r="C268" t="s">
        <v>63</v>
      </c>
      <c r="D268">
        <v>5</v>
      </c>
      <c r="F268">
        <f>Table8[[#This Row],[Credit]]-Table8[[#This Row],[Debit]]</f>
        <v>-5</v>
      </c>
      <c r="G268" t="s">
        <v>36</v>
      </c>
      <c r="H268" t="str">
        <f>_xlfn.XLOOKUP(Table9[[#This Row],[Sub-category]],Table5[Sub-category],Table5[Category])</f>
        <v>Dining Out</v>
      </c>
      <c r="I268" t="str">
        <f>_xlfn.XLOOKUP(Table9[[#This Row],[Sub-category]],Table5[Sub-category],Table5[Category Type])</f>
        <v>Expense</v>
      </c>
    </row>
    <row r="269" spans="1:9" x14ac:dyDescent="0.25">
      <c r="A269" t="s">
        <v>0</v>
      </c>
      <c r="B269" s="10">
        <v>44829</v>
      </c>
      <c r="C269" t="s">
        <v>13</v>
      </c>
      <c r="D269">
        <v>40</v>
      </c>
      <c r="F269">
        <f>Table8[[#This Row],[Credit]]-Table8[[#This Row],[Debit]]</f>
        <v>-40</v>
      </c>
      <c r="G269" t="s">
        <v>53</v>
      </c>
      <c r="H269" t="str">
        <f>_xlfn.XLOOKUP(Table9[[#This Row],[Sub-category]],Table5[Sub-category],Table5[Category])</f>
        <v>Living Expenses</v>
      </c>
      <c r="I269" t="str">
        <f>_xlfn.XLOOKUP(Table9[[#This Row],[Sub-category]],Table5[Sub-category],Table5[Category Type])</f>
        <v>Expense</v>
      </c>
    </row>
    <row r="270" spans="1:9" x14ac:dyDescent="0.25">
      <c r="A270" t="s">
        <v>1</v>
      </c>
      <c r="B270" s="10">
        <v>44830</v>
      </c>
      <c r="C270" t="s">
        <v>14</v>
      </c>
      <c r="D270">
        <v>50.1</v>
      </c>
      <c r="F270">
        <f>Table8[[#This Row],[Credit]]-Table8[[#This Row],[Debit]]</f>
        <v>-50.1</v>
      </c>
      <c r="G270" t="s">
        <v>47</v>
      </c>
      <c r="H270" t="str">
        <f>_xlfn.XLOOKUP(Table9[[#This Row],[Sub-category]],Table5[Sub-category],Table5[Category])</f>
        <v>Discretionary</v>
      </c>
      <c r="I270" t="str">
        <f>_xlfn.XLOOKUP(Table9[[#This Row],[Sub-category]],Table5[Sub-category],Table5[Category Type])</f>
        <v>Expense</v>
      </c>
    </row>
    <row r="271" spans="1:9" x14ac:dyDescent="0.25">
      <c r="A271" t="s">
        <v>1</v>
      </c>
      <c r="B271" s="10">
        <v>44831</v>
      </c>
      <c r="C271" t="s">
        <v>15</v>
      </c>
      <c r="D271">
        <v>35</v>
      </c>
      <c r="F271">
        <f>Table8[[#This Row],[Credit]]-Table8[[#This Row],[Debit]]</f>
        <v>-35</v>
      </c>
      <c r="G271" t="s">
        <v>43</v>
      </c>
      <c r="H271" t="str">
        <f>_xlfn.XLOOKUP(Table9[[#This Row],[Sub-category]],Table5[Sub-category],Table5[Category])</f>
        <v>Discretionary</v>
      </c>
      <c r="I271" t="str">
        <f>_xlfn.XLOOKUP(Table9[[#This Row],[Sub-category]],Table5[Sub-category],Table5[Category Type])</f>
        <v>Expense</v>
      </c>
    </row>
    <row r="272" spans="1:9" x14ac:dyDescent="0.25">
      <c r="A272" t="s">
        <v>1</v>
      </c>
      <c r="B272" s="10">
        <v>44832</v>
      </c>
      <c r="C272" t="s">
        <v>63</v>
      </c>
      <c r="D272">
        <v>5</v>
      </c>
      <c r="F272">
        <f>Table8[[#This Row],[Credit]]-Table8[[#This Row],[Debit]]</f>
        <v>-5</v>
      </c>
      <c r="G272" t="s">
        <v>36</v>
      </c>
      <c r="H272" t="str">
        <f>_xlfn.XLOOKUP(Table9[[#This Row],[Sub-category]],Table5[Sub-category],Table5[Category])</f>
        <v>Dining Out</v>
      </c>
      <c r="I272" t="str">
        <f>_xlfn.XLOOKUP(Table9[[#This Row],[Sub-category]],Table5[Sub-category],Table5[Category Type])</f>
        <v>Expense</v>
      </c>
    </row>
    <row r="273" spans="1:9" x14ac:dyDescent="0.25">
      <c r="A273" t="s">
        <v>1</v>
      </c>
      <c r="B273" s="10">
        <v>44833</v>
      </c>
      <c r="C273" t="s">
        <v>63</v>
      </c>
      <c r="D273">
        <v>5</v>
      </c>
      <c r="F273">
        <f>Table8[[#This Row],[Credit]]-Table8[[#This Row],[Debit]]</f>
        <v>-5</v>
      </c>
      <c r="G273" t="s">
        <v>36</v>
      </c>
      <c r="H273" t="str">
        <f>_xlfn.XLOOKUP(Table9[[#This Row],[Sub-category]],Table5[Sub-category],Table5[Category])</f>
        <v>Dining Out</v>
      </c>
      <c r="I273" t="str">
        <f>_xlfn.XLOOKUP(Table9[[#This Row],[Sub-category]],Table5[Sub-category],Table5[Category Type])</f>
        <v>Expense</v>
      </c>
    </row>
    <row r="274" spans="1:9" x14ac:dyDescent="0.25">
      <c r="A274" t="s">
        <v>1</v>
      </c>
      <c r="B274" s="10">
        <v>44834</v>
      </c>
      <c r="C274" t="s">
        <v>63</v>
      </c>
      <c r="D274">
        <v>5</v>
      </c>
      <c r="F274">
        <f>Table8[[#This Row],[Credit]]-Table8[[#This Row],[Debit]]</f>
        <v>-5</v>
      </c>
      <c r="G274" t="s">
        <v>36</v>
      </c>
      <c r="H274" t="str">
        <f>_xlfn.XLOOKUP(Table9[[#This Row],[Sub-category]],Table5[Sub-category],Table5[Category])</f>
        <v>Dining Out</v>
      </c>
      <c r="I274" t="str">
        <f>_xlfn.XLOOKUP(Table9[[#This Row],[Sub-category]],Table5[Sub-category],Table5[Category Type])</f>
        <v>Expense</v>
      </c>
    </row>
    <row r="275" spans="1:9" x14ac:dyDescent="0.25">
      <c r="A275" t="s">
        <v>1</v>
      </c>
      <c r="B275" s="10">
        <v>44835</v>
      </c>
      <c r="C275" t="s">
        <v>4</v>
      </c>
      <c r="D275">
        <v>234</v>
      </c>
      <c r="F275">
        <f>Table8[[#This Row],[Credit]]-Table8[[#This Row],[Debit]]</f>
        <v>-234</v>
      </c>
      <c r="G275" t="s">
        <v>48</v>
      </c>
      <c r="H275" t="str">
        <f>_xlfn.XLOOKUP(Table9[[#This Row],[Sub-category]],Table5[Sub-category],Table5[Category])</f>
        <v>Living Expenses</v>
      </c>
      <c r="I275" t="str">
        <f>_xlfn.XLOOKUP(Table9[[#This Row],[Sub-category]],Table5[Sub-category],Table5[Category Type])</f>
        <v>Expense</v>
      </c>
    </row>
    <row r="276" spans="1:9" x14ac:dyDescent="0.25">
      <c r="A276" t="s">
        <v>1</v>
      </c>
      <c r="B276" s="10">
        <v>44836</v>
      </c>
      <c r="C276" t="s">
        <v>16</v>
      </c>
      <c r="D276">
        <v>42.1</v>
      </c>
      <c r="F276">
        <f>Table8[[#This Row],[Credit]]-Table8[[#This Row],[Debit]]</f>
        <v>-42.1</v>
      </c>
      <c r="G276" t="s">
        <v>55</v>
      </c>
      <c r="H276" t="str">
        <f>_xlfn.XLOOKUP(Table9[[#This Row],[Sub-category]],Table5[Sub-category],Table5[Category])</f>
        <v>Dining Out</v>
      </c>
      <c r="I276" t="str">
        <f>_xlfn.XLOOKUP(Table9[[#This Row],[Sub-category]],Table5[Sub-category],Table5[Category Type])</f>
        <v>Expense</v>
      </c>
    </row>
    <row r="277" spans="1:9" x14ac:dyDescent="0.25">
      <c r="A277" t="s">
        <v>1</v>
      </c>
      <c r="B277" s="10">
        <v>44837</v>
      </c>
      <c r="C277" t="s">
        <v>17</v>
      </c>
      <c r="D277">
        <v>17.099999999999998</v>
      </c>
      <c r="F277">
        <f>Table8[[#This Row],[Credit]]-Table8[[#This Row],[Debit]]</f>
        <v>-17.099999999999998</v>
      </c>
      <c r="G277" t="s">
        <v>55</v>
      </c>
      <c r="H277" t="str">
        <f>_xlfn.XLOOKUP(Table9[[#This Row],[Sub-category]],Table5[Sub-category],Table5[Category])</f>
        <v>Dining Out</v>
      </c>
      <c r="I277" t="str">
        <f>_xlfn.XLOOKUP(Table9[[#This Row],[Sub-category]],Table5[Sub-category],Table5[Category Type])</f>
        <v>Expense</v>
      </c>
    </row>
    <row r="278" spans="1:9" x14ac:dyDescent="0.25">
      <c r="A278" t="s">
        <v>0</v>
      </c>
      <c r="B278" s="10">
        <v>44838</v>
      </c>
      <c r="C278" t="s">
        <v>18</v>
      </c>
      <c r="D278">
        <v>55</v>
      </c>
      <c r="F278">
        <f>Table8[[#This Row],[Credit]]-Table8[[#This Row],[Debit]]</f>
        <v>-55</v>
      </c>
      <c r="G278" t="s">
        <v>41</v>
      </c>
      <c r="H278" t="str">
        <f>_xlfn.XLOOKUP(Table9[[#This Row],[Sub-category]],Table5[Sub-category],Table5[Category])</f>
        <v>Charity</v>
      </c>
      <c r="I278" t="str">
        <f>_xlfn.XLOOKUP(Table9[[#This Row],[Sub-category]],Table5[Sub-category],Table5[Category Type])</f>
        <v>Expense</v>
      </c>
    </row>
    <row r="279" spans="1:9" x14ac:dyDescent="0.25">
      <c r="A279" t="s">
        <v>1</v>
      </c>
      <c r="B279" s="10">
        <v>44839</v>
      </c>
      <c r="C279" t="s">
        <v>6</v>
      </c>
      <c r="D279">
        <v>67.900000000000006</v>
      </c>
      <c r="F279">
        <f>Table8[[#This Row],[Credit]]-Table8[[#This Row],[Debit]]</f>
        <v>-67.900000000000006</v>
      </c>
      <c r="G279" t="s">
        <v>50</v>
      </c>
      <c r="H279" t="str">
        <f>_xlfn.XLOOKUP(Table9[[#This Row],[Sub-category]],Table5[Sub-category],Table5[Category])</f>
        <v>Transport</v>
      </c>
      <c r="I279" t="str">
        <f>_xlfn.XLOOKUP(Table9[[#This Row],[Sub-category]],Table5[Sub-category],Table5[Category Type])</f>
        <v>Expense</v>
      </c>
    </row>
    <row r="280" spans="1:9" x14ac:dyDescent="0.25">
      <c r="A280" t="s">
        <v>1</v>
      </c>
      <c r="B280" s="10">
        <v>44840</v>
      </c>
      <c r="C280" t="s">
        <v>63</v>
      </c>
      <c r="D280">
        <v>5</v>
      </c>
      <c r="F280">
        <f>Table8[[#This Row],[Credit]]-Table8[[#This Row],[Debit]]</f>
        <v>-5</v>
      </c>
      <c r="G280" t="s">
        <v>36</v>
      </c>
      <c r="H280" t="str">
        <f>_xlfn.XLOOKUP(Table9[[#This Row],[Sub-category]],Table5[Sub-category],Table5[Category])</f>
        <v>Dining Out</v>
      </c>
      <c r="I280" t="str">
        <f>_xlfn.XLOOKUP(Table9[[#This Row],[Sub-category]],Table5[Sub-category],Table5[Category Type])</f>
        <v>Expense</v>
      </c>
    </row>
    <row r="281" spans="1:9" x14ac:dyDescent="0.25">
      <c r="A281" t="s">
        <v>1</v>
      </c>
      <c r="B281" s="10">
        <v>44841</v>
      </c>
      <c r="C281" t="s">
        <v>63</v>
      </c>
      <c r="D281">
        <v>5</v>
      </c>
      <c r="F281">
        <f>Table8[[#This Row],[Credit]]-Table8[[#This Row],[Debit]]</f>
        <v>-5</v>
      </c>
      <c r="G281" t="s">
        <v>36</v>
      </c>
      <c r="H281" t="str">
        <f>_xlfn.XLOOKUP(Table9[[#This Row],[Sub-category]],Table5[Sub-category],Table5[Category])</f>
        <v>Dining Out</v>
      </c>
      <c r="I281" t="str">
        <f>_xlfn.XLOOKUP(Table9[[#This Row],[Sub-category]],Table5[Sub-category],Table5[Category Type])</f>
        <v>Expense</v>
      </c>
    </row>
    <row r="282" spans="1:9" x14ac:dyDescent="0.25">
      <c r="A282" t="s">
        <v>1</v>
      </c>
      <c r="B282" s="10">
        <v>44842</v>
      </c>
      <c r="C282" t="s">
        <v>63</v>
      </c>
      <c r="D282">
        <v>5</v>
      </c>
      <c r="F282">
        <f>Table8[[#This Row],[Credit]]-Table8[[#This Row],[Debit]]</f>
        <v>-5</v>
      </c>
      <c r="G282" t="s">
        <v>36</v>
      </c>
      <c r="H282" t="str">
        <f>_xlfn.XLOOKUP(Table9[[#This Row],[Sub-category]],Table5[Sub-category],Table5[Category])</f>
        <v>Dining Out</v>
      </c>
      <c r="I282" t="str">
        <f>_xlfn.XLOOKUP(Table9[[#This Row],[Sub-category]],Table5[Sub-category],Table5[Category Type])</f>
        <v>Expense</v>
      </c>
    </row>
    <row r="283" spans="1:9" x14ac:dyDescent="0.25">
      <c r="A283" t="s">
        <v>1</v>
      </c>
      <c r="B283" s="10">
        <v>44843</v>
      </c>
      <c r="C283" t="s">
        <v>63</v>
      </c>
      <c r="D283">
        <v>5</v>
      </c>
      <c r="F283">
        <f>Table8[[#This Row],[Credit]]-Table8[[#This Row],[Debit]]</f>
        <v>-5</v>
      </c>
      <c r="G283" t="s">
        <v>36</v>
      </c>
      <c r="H283" t="str">
        <f>_xlfn.XLOOKUP(Table9[[#This Row],[Sub-category]],Table5[Sub-category],Table5[Category])</f>
        <v>Dining Out</v>
      </c>
      <c r="I283" t="str">
        <f>_xlfn.XLOOKUP(Table9[[#This Row],[Sub-category]],Table5[Sub-category],Table5[Category Type])</f>
        <v>Expense</v>
      </c>
    </row>
    <row r="284" spans="1:9" x14ac:dyDescent="0.25">
      <c r="A284" t="s">
        <v>1</v>
      </c>
      <c r="B284" s="10">
        <v>44844</v>
      </c>
      <c r="C284" t="s">
        <v>63</v>
      </c>
      <c r="D284">
        <v>5</v>
      </c>
      <c r="F284">
        <f>Table8[[#This Row],[Credit]]-Table8[[#This Row],[Debit]]</f>
        <v>-5</v>
      </c>
      <c r="G284" t="s">
        <v>36</v>
      </c>
      <c r="H284" t="str">
        <f>_xlfn.XLOOKUP(Table9[[#This Row],[Sub-category]],Table5[Sub-category],Table5[Category])</f>
        <v>Dining Out</v>
      </c>
      <c r="I284" t="str">
        <f>_xlfn.XLOOKUP(Table9[[#This Row],[Sub-category]],Table5[Sub-category],Table5[Category Type])</f>
        <v>Expense</v>
      </c>
    </row>
    <row r="285" spans="1:9" x14ac:dyDescent="0.25">
      <c r="A285" t="s">
        <v>1</v>
      </c>
      <c r="B285" s="10">
        <v>44845</v>
      </c>
      <c r="C285" t="s">
        <v>4</v>
      </c>
      <c r="D285">
        <v>166.9</v>
      </c>
      <c r="F285">
        <f>Table8[[#This Row],[Credit]]-Table8[[#This Row],[Debit]]</f>
        <v>-166.9</v>
      </c>
      <c r="G285" t="s">
        <v>48</v>
      </c>
      <c r="H285" t="str">
        <f>_xlfn.XLOOKUP(Table9[[#This Row],[Sub-category]],Table5[Sub-category],Table5[Category])</f>
        <v>Living Expenses</v>
      </c>
      <c r="I285" t="str">
        <f>_xlfn.XLOOKUP(Table9[[#This Row],[Sub-category]],Table5[Sub-category],Table5[Category Type])</f>
        <v>Expense</v>
      </c>
    </row>
    <row r="286" spans="1:9" x14ac:dyDescent="0.25">
      <c r="A286" t="s">
        <v>1</v>
      </c>
      <c r="B286" s="10">
        <v>44846</v>
      </c>
      <c r="C286" t="s">
        <v>19</v>
      </c>
      <c r="D286">
        <v>129.9</v>
      </c>
      <c r="F286">
        <f>Table8[[#This Row],[Credit]]-Table8[[#This Row],[Debit]]</f>
        <v>-129.9</v>
      </c>
      <c r="G286" t="s">
        <v>33</v>
      </c>
      <c r="H286" t="str">
        <f>_xlfn.XLOOKUP(Table9[[#This Row],[Sub-category]],Table5[Sub-category],Table5[Category])</f>
        <v>Discretionary</v>
      </c>
      <c r="I286" t="str">
        <f>_xlfn.XLOOKUP(Table9[[#This Row],[Sub-category]],Table5[Sub-category],Table5[Category Type])</f>
        <v>Expense</v>
      </c>
    </row>
    <row r="287" spans="1:9" x14ac:dyDescent="0.25">
      <c r="A287" t="s">
        <v>1</v>
      </c>
      <c r="B287" s="10">
        <v>44847</v>
      </c>
      <c r="C287" t="s">
        <v>20</v>
      </c>
      <c r="D287">
        <v>180.29999999999998</v>
      </c>
      <c r="F287">
        <f>Table8[[#This Row],[Credit]]-Table8[[#This Row],[Debit]]</f>
        <v>-180.29999999999998</v>
      </c>
      <c r="G287" t="s">
        <v>43</v>
      </c>
      <c r="H287" t="str">
        <f>_xlfn.XLOOKUP(Table9[[#This Row],[Sub-category]],Table5[Sub-category],Table5[Category])</f>
        <v>Discretionary</v>
      </c>
      <c r="I287" t="str">
        <f>_xlfn.XLOOKUP(Table9[[#This Row],[Sub-category]],Table5[Sub-category],Table5[Category Type])</f>
        <v>Expense</v>
      </c>
    </row>
    <row r="288" spans="1:9" x14ac:dyDescent="0.25">
      <c r="A288" t="s">
        <v>1</v>
      </c>
      <c r="B288" s="10">
        <v>44848</v>
      </c>
      <c r="C288" t="s">
        <v>8</v>
      </c>
      <c r="D288">
        <v>150.1</v>
      </c>
      <c r="F288">
        <f>Table8[[#This Row],[Credit]]-Table8[[#This Row],[Debit]]</f>
        <v>-150.1</v>
      </c>
      <c r="G288" t="s">
        <v>33</v>
      </c>
      <c r="H288" t="str">
        <f>_xlfn.XLOOKUP(Table9[[#This Row],[Sub-category]],Table5[Sub-category],Table5[Category])</f>
        <v>Discretionary</v>
      </c>
      <c r="I288" t="str">
        <f>_xlfn.XLOOKUP(Table9[[#This Row],[Sub-category]],Table5[Sub-category],Table5[Category Type])</f>
        <v>Expense</v>
      </c>
    </row>
    <row r="289" spans="1:9" x14ac:dyDescent="0.25">
      <c r="A289" t="s">
        <v>1</v>
      </c>
      <c r="B289" s="10">
        <v>44849</v>
      </c>
      <c r="C289" t="s">
        <v>10</v>
      </c>
      <c r="D289">
        <v>28.200000000000003</v>
      </c>
      <c r="F289">
        <f>Table8[[#This Row],[Credit]]-Table8[[#This Row],[Debit]]</f>
        <v>-28.200000000000003</v>
      </c>
      <c r="G289" t="s">
        <v>58</v>
      </c>
      <c r="H289" t="str">
        <f>_xlfn.XLOOKUP(Table9[[#This Row],[Sub-category]],Table5[Sub-category],Table5[Category])</f>
        <v>Transport</v>
      </c>
      <c r="I289" t="str">
        <f>_xlfn.XLOOKUP(Table9[[#This Row],[Sub-category]],Table5[Sub-category],Table5[Category Type])</f>
        <v>Expense</v>
      </c>
    </row>
    <row r="290" spans="1:9" x14ac:dyDescent="0.25">
      <c r="A290" t="s">
        <v>1</v>
      </c>
      <c r="B290" s="10">
        <v>44850</v>
      </c>
      <c r="C290" t="s">
        <v>24</v>
      </c>
      <c r="D290">
        <v>15</v>
      </c>
      <c r="F290">
        <f>Table8[[#This Row],[Credit]]-Table8[[#This Row],[Debit]]</f>
        <v>-15</v>
      </c>
      <c r="G290" t="s">
        <v>55</v>
      </c>
      <c r="H290" t="str">
        <f>_xlfn.XLOOKUP(Table9[[#This Row],[Sub-category]],Table5[Sub-category],Table5[Category])</f>
        <v>Dining Out</v>
      </c>
      <c r="I290" t="str">
        <f>_xlfn.XLOOKUP(Table9[[#This Row],[Sub-category]],Table5[Sub-category],Table5[Category Type])</f>
        <v>Expense</v>
      </c>
    </row>
    <row r="291" spans="1:9" x14ac:dyDescent="0.25">
      <c r="A291" t="s">
        <v>1</v>
      </c>
      <c r="B291" s="10">
        <v>44851</v>
      </c>
      <c r="C291" t="s">
        <v>63</v>
      </c>
      <c r="D291">
        <v>5</v>
      </c>
      <c r="F291">
        <f>Table8[[#This Row],[Credit]]-Table8[[#This Row],[Debit]]</f>
        <v>-5</v>
      </c>
      <c r="G291" t="s">
        <v>36</v>
      </c>
      <c r="H291" t="str">
        <f>_xlfn.XLOOKUP(Table9[[#This Row],[Sub-category]],Table5[Sub-category],Table5[Category])</f>
        <v>Dining Out</v>
      </c>
      <c r="I291" t="str">
        <f>_xlfn.XLOOKUP(Table9[[#This Row],[Sub-category]],Table5[Sub-category],Table5[Category Type])</f>
        <v>Expense</v>
      </c>
    </row>
    <row r="292" spans="1:9" x14ac:dyDescent="0.25">
      <c r="A292" t="s">
        <v>1</v>
      </c>
      <c r="B292" s="10">
        <v>44852</v>
      </c>
      <c r="C292" t="s">
        <v>63</v>
      </c>
      <c r="D292">
        <v>5</v>
      </c>
      <c r="F292">
        <f>Table8[[#This Row],[Credit]]-Table8[[#This Row],[Debit]]</f>
        <v>-5</v>
      </c>
      <c r="G292" t="s">
        <v>36</v>
      </c>
      <c r="H292" t="str">
        <f>_xlfn.XLOOKUP(Table9[[#This Row],[Sub-category]],Table5[Sub-category],Table5[Category])</f>
        <v>Dining Out</v>
      </c>
      <c r="I292" t="str">
        <f>_xlfn.XLOOKUP(Table9[[#This Row],[Sub-category]],Table5[Sub-category],Table5[Category Type])</f>
        <v>Expense</v>
      </c>
    </row>
    <row r="293" spans="1:9" x14ac:dyDescent="0.25">
      <c r="A293" t="s">
        <v>0</v>
      </c>
      <c r="B293" s="10">
        <v>44853</v>
      </c>
      <c r="C293" t="s">
        <v>62</v>
      </c>
      <c r="E293">
        <v>4000</v>
      </c>
      <c r="F293">
        <f>Table8[[#This Row],[Credit]]-Table8[[#This Row],[Debit]]</f>
        <v>4000</v>
      </c>
      <c r="G293" t="s">
        <v>56</v>
      </c>
      <c r="H293" t="str">
        <f>_xlfn.XLOOKUP(Table9[[#This Row],[Sub-category]],Table5[Sub-category],Table5[Category])</f>
        <v>Salary</v>
      </c>
      <c r="I293" t="str">
        <f>_xlfn.XLOOKUP(Table9[[#This Row],[Sub-category]],Table5[Sub-category],Table5[Category Type])</f>
        <v>Income</v>
      </c>
    </row>
    <row r="294" spans="1:9" x14ac:dyDescent="0.25">
      <c r="A294" t="s">
        <v>1</v>
      </c>
      <c r="B294" s="10">
        <v>44854</v>
      </c>
      <c r="C294" t="s">
        <v>63</v>
      </c>
      <c r="D294">
        <v>5</v>
      </c>
      <c r="F294">
        <f>Table8[[#This Row],[Credit]]-Table8[[#This Row],[Debit]]</f>
        <v>-5</v>
      </c>
      <c r="G294" t="s">
        <v>36</v>
      </c>
      <c r="H294" t="str">
        <f>_xlfn.XLOOKUP(Table9[[#This Row],[Sub-category]],Table5[Sub-category],Table5[Category])</f>
        <v>Dining Out</v>
      </c>
      <c r="I294" t="str">
        <f>_xlfn.XLOOKUP(Table9[[#This Row],[Sub-category]],Table5[Sub-category],Table5[Category Type])</f>
        <v>Expense</v>
      </c>
    </row>
    <row r="295" spans="1:9" x14ac:dyDescent="0.25">
      <c r="A295" t="s">
        <v>0</v>
      </c>
      <c r="B295" s="10">
        <v>44855</v>
      </c>
      <c r="C295" t="s">
        <v>2</v>
      </c>
      <c r="D295">
        <v>900</v>
      </c>
      <c r="F295">
        <f>Table8[[#This Row],[Credit]]-Table8[[#This Row],[Debit]]</f>
        <v>-900</v>
      </c>
      <c r="G295" t="s">
        <v>54</v>
      </c>
      <c r="H295" t="str">
        <f>_xlfn.XLOOKUP(Table9[[#This Row],[Sub-category]],Table5[Sub-category],Table5[Category])</f>
        <v>Living Expenses</v>
      </c>
      <c r="I295" t="str">
        <f>_xlfn.XLOOKUP(Table9[[#This Row],[Sub-category]],Table5[Sub-category],Table5[Category Type])</f>
        <v>Expense</v>
      </c>
    </row>
    <row r="296" spans="1:9" x14ac:dyDescent="0.25">
      <c r="A296" t="s">
        <v>0</v>
      </c>
      <c r="B296" s="10">
        <v>44856</v>
      </c>
      <c r="C296" t="s">
        <v>3</v>
      </c>
      <c r="D296">
        <v>150</v>
      </c>
      <c r="F296">
        <f>Table8[[#This Row],[Credit]]-Table8[[#This Row],[Debit]]</f>
        <v>-150</v>
      </c>
      <c r="G296" t="s">
        <v>52</v>
      </c>
      <c r="H296" t="str">
        <f>_xlfn.XLOOKUP(Table9[[#This Row],[Sub-category]],Table5[Sub-category],Table5[Category])</f>
        <v>Transport</v>
      </c>
      <c r="I296" t="str">
        <f>_xlfn.XLOOKUP(Table9[[#This Row],[Sub-category]],Table5[Sub-category],Table5[Category Type])</f>
        <v>Expense</v>
      </c>
    </row>
    <row r="297" spans="1:9" x14ac:dyDescent="0.25">
      <c r="A297" t="s">
        <v>1</v>
      </c>
      <c r="B297" s="10">
        <v>44857</v>
      </c>
      <c r="C297" t="s">
        <v>27</v>
      </c>
      <c r="D297">
        <v>15</v>
      </c>
      <c r="F297">
        <f>Table8[[#This Row],[Credit]]-Table8[[#This Row],[Debit]]</f>
        <v>-15</v>
      </c>
      <c r="G297" t="s">
        <v>55</v>
      </c>
      <c r="H297" t="str">
        <f>_xlfn.XLOOKUP(Table9[[#This Row],[Sub-category]],Table5[Sub-category],Table5[Category])</f>
        <v>Dining Out</v>
      </c>
      <c r="I297" t="str">
        <f>_xlfn.XLOOKUP(Table9[[#This Row],[Sub-category]],Table5[Sub-category],Table5[Category Type])</f>
        <v>Expense</v>
      </c>
    </row>
    <row r="298" spans="1:9" x14ac:dyDescent="0.25">
      <c r="A298" t="s">
        <v>1</v>
      </c>
      <c r="B298" s="10">
        <v>44858</v>
      </c>
      <c r="C298" t="s">
        <v>63</v>
      </c>
      <c r="D298">
        <v>5</v>
      </c>
      <c r="F298">
        <f>Table8[[#This Row],[Credit]]-Table8[[#This Row],[Debit]]</f>
        <v>-5</v>
      </c>
      <c r="G298" t="s">
        <v>36</v>
      </c>
      <c r="H298" t="str">
        <f>_xlfn.XLOOKUP(Table9[[#This Row],[Sub-category]],Table5[Sub-category],Table5[Category])</f>
        <v>Dining Out</v>
      </c>
      <c r="I298" t="str">
        <f>_xlfn.XLOOKUP(Table9[[#This Row],[Sub-category]],Table5[Sub-category],Table5[Category Type])</f>
        <v>Expense</v>
      </c>
    </row>
    <row r="299" spans="1:9" x14ac:dyDescent="0.25">
      <c r="A299" t="s">
        <v>1</v>
      </c>
      <c r="B299" s="10">
        <v>44859</v>
      </c>
      <c r="C299" t="s">
        <v>63</v>
      </c>
      <c r="D299">
        <v>5</v>
      </c>
      <c r="F299">
        <f>Table8[[#This Row],[Credit]]-Table8[[#This Row],[Debit]]</f>
        <v>-5</v>
      </c>
      <c r="G299" t="s">
        <v>36</v>
      </c>
      <c r="H299" t="str">
        <f>_xlfn.XLOOKUP(Table9[[#This Row],[Sub-category]],Table5[Sub-category],Table5[Category])</f>
        <v>Dining Out</v>
      </c>
      <c r="I299" t="str">
        <f>_xlfn.XLOOKUP(Table9[[#This Row],[Sub-category]],Table5[Sub-category],Table5[Category Type])</f>
        <v>Expense</v>
      </c>
    </row>
    <row r="300" spans="1:9" x14ac:dyDescent="0.25">
      <c r="A300" t="s">
        <v>1</v>
      </c>
      <c r="B300" s="10">
        <v>44860</v>
      </c>
      <c r="C300" t="s">
        <v>63</v>
      </c>
      <c r="D300">
        <v>5</v>
      </c>
      <c r="F300">
        <f>Table8[[#This Row],[Credit]]-Table8[[#This Row],[Debit]]</f>
        <v>-5</v>
      </c>
      <c r="G300" t="s">
        <v>36</v>
      </c>
      <c r="H300" t="str">
        <f>_xlfn.XLOOKUP(Table9[[#This Row],[Sub-category]],Table5[Sub-category],Table5[Category])</f>
        <v>Dining Out</v>
      </c>
      <c r="I300" t="str">
        <f>_xlfn.XLOOKUP(Table9[[#This Row],[Sub-category]],Table5[Sub-category],Table5[Category Type])</f>
        <v>Expense</v>
      </c>
    </row>
    <row r="301" spans="1:9" x14ac:dyDescent="0.25">
      <c r="A301" t="s">
        <v>1</v>
      </c>
      <c r="B301" s="10">
        <v>44861</v>
      </c>
      <c r="C301" t="s">
        <v>4</v>
      </c>
      <c r="D301">
        <v>180</v>
      </c>
      <c r="F301">
        <f>Table8[[#This Row],[Credit]]-Table8[[#This Row],[Debit]]</f>
        <v>-180</v>
      </c>
      <c r="G301" t="s">
        <v>48</v>
      </c>
      <c r="H301" t="str">
        <f>_xlfn.XLOOKUP(Table9[[#This Row],[Sub-category]],Table5[Sub-category],Table5[Category])</f>
        <v>Living Expenses</v>
      </c>
      <c r="I301" t="str">
        <f>_xlfn.XLOOKUP(Table9[[#This Row],[Sub-category]],Table5[Sub-category],Table5[Category Type])</f>
        <v>Expense</v>
      </c>
    </row>
    <row r="302" spans="1:9" x14ac:dyDescent="0.25">
      <c r="A302" t="s">
        <v>0</v>
      </c>
      <c r="B302" s="10">
        <v>44862</v>
      </c>
      <c r="C302" t="s">
        <v>5</v>
      </c>
      <c r="D302">
        <v>56.1</v>
      </c>
      <c r="F302">
        <f>Table8[[#This Row],[Credit]]-Table8[[#This Row],[Debit]]</f>
        <v>-56.1</v>
      </c>
      <c r="G302" t="s">
        <v>45</v>
      </c>
      <c r="H302" t="str">
        <f>_xlfn.XLOOKUP(Table9[[#This Row],[Sub-category]],Table5[Sub-category],Table5[Category])</f>
        <v>Living Expenses</v>
      </c>
      <c r="I302" t="str">
        <f>_xlfn.XLOOKUP(Table9[[#This Row],[Sub-category]],Table5[Sub-category],Table5[Category Type])</f>
        <v>Expense</v>
      </c>
    </row>
    <row r="303" spans="1:9" x14ac:dyDescent="0.25">
      <c r="A303" t="s">
        <v>1</v>
      </c>
      <c r="B303" s="10">
        <v>44863</v>
      </c>
      <c r="C303" t="s">
        <v>63</v>
      </c>
      <c r="D303">
        <v>5</v>
      </c>
      <c r="F303">
        <f>Table8[[#This Row],[Credit]]-Table8[[#This Row],[Debit]]</f>
        <v>-5</v>
      </c>
      <c r="G303" t="s">
        <v>36</v>
      </c>
      <c r="H303" t="str">
        <f>_xlfn.XLOOKUP(Table9[[#This Row],[Sub-category]],Table5[Sub-category],Table5[Category])</f>
        <v>Dining Out</v>
      </c>
      <c r="I303" t="str">
        <f>_xlfn.XLOOKUP(Table9[[#This Row],[Sub-category]],Table5[Sub-category],Table5[Category Type])</f>
        <v>Expense</v>
      </c>
    </row>
    <row r="304" spans="1:9" x14ac:dyDescent="0.25">
      <c r="A304" t="s">
        <v>1</v>
      </c>
      <c r="B304" s="10">
        <v>44864</v>
      </c>
      <c r="C304" t="s">
        <v>63</v>
      </c>
      <c r="D304">
        <v>5</v>
      </c>
      <c r="F304">
        <f>Table8[[#This Row],[Credit]]-Table8[[#This Row],[Debit]]</f>
        <v>-5</v>
      </c>
      <c r="G304" t="s">
        <v>36</v>
      </c>
      <c r="H304" t="str">
        <f>_xlfn.XLOOKUP(Table9[[#This Row],[Sub-category]],Table5[Sub-category],Table5[Category])</f>
        <v>Dining Out</v>
      </c>
      <c r="I304" t="str">
        <f>_xlfn.XLOOKUP(Table9[[#This Row],[Sub-category]],Table5[Sub-category],Table5[Category Type])</f>
        <v>Expense</v>
      </c>
    </row>
    <row r="305" spans="1:9" x14ac:dyDescent="0.25">
      <c r="A305" t="s">
        <v>1</v>
      </c>
      <c r="B305" s="10">
        <v>44865</v>
      </c>
      <c r="C305" t="s">
        <v>6</v>
      </c>
      <c r="D305">
        <v>83.1</v>
      </c>
      <c r="F305">
        <f>Table8[[#This Row],[Credit]]-Table8[[#This Row],[Debit]]</f>
        <v>-83.1</v>
      </c>
      <c r="G305" t="s">
        <v>50</v>
      </c>
      <c r="H305" t="str">
        <f>_xlfn.XLOOKUP(Table9[[#This Row],[Sub-category]],Table5[Sub-category],Table5[Category])</f>
        <v>Transport</v>
      </c>
      <c r="I305" t="str">
        <f>_xlfn.XLOOKUP(Table9[[#This Row],[Sub-category]],Table5[Sub-category],Table5[Category Type])</f>
        <v>Expense</v>
      </c>
    </row>
    <row r="306" spans="1:9" x14ac:dyDescent="0.25">
      <c r="A306" t="s">
        <v>1</v>
      </c>
      <c r="B306" s="10">
        <v>44866</v>
      </c>
      <c r="C306" t="s">
        <v>63</v>
      </c>
      <c r="D306">
        <v>5</v>
      </c>
      <c r="F306">
        <f>Table8[[#This Row],[Credit]]-Table8[[#This Row],[Debit]]</f>
        <v>-5</v>
      </c>
      <c r="G306" t="s">
        <v>36</v>
      </c>
      <c r="H306" t="str">
        <f>_xlfn.XLOOKUP(Table9[[#This Row],[Sub-category]],Table5[Sub-category],Table5[Category])</f>
        <v>Dining Out</v>
      </c>
      <c r="I306" t="str">
        <f>_xlfn.XLOOKUP(Table9[[#This Row],[Sub-category]],Table5[Sub-category],Table5[Category Type])</f>
        <v>Expense</v>
      </c>
    </row>
    <row r="307" spans="1:9" x14ac:dyDescent="0.25">
      <c r="A307" t="s">
        <v>1</v>
      </c>
      <c r="B307" s="10">
        <v>44867</v>
      </c>
      <c r="C307" t="s">
        <v>63</v>
      </c>
      <c r="D307">
        <v>5</v>
      </c>
      <c r="F307">
        <f>Table8[[#This Row],[Credit]]-Table8[[#This Row],[Debit]]</f>
        <v>-5</v>
      </c>
      <c r="G307" t="s">
        <v>36</v>
      </c>
      <c r="H307" t="str">
        <f>_xlfn.XLOOKUP(Table9[[#This Row],[Sub-category]],Table5[Sub-category],Table5[Category])</f>
        <v>Dining Out</v>
      </c>
      <c r="I307" t="str">
        <f>_xlfn.XLOOKUP(Table9[[#This Row],[Sub-category]],Table5[Sub-category],Table5[Category Type])</f>
        <v>Expense</v>
      </c>
    </row>
    <row r="308" spans="1:9" x14ac:dyDescent="0.25">
      <c r="A308" t="s">
        <v>1</v>
      </c>
      <c r="B308" s="10">
        <v>44868</v>
      </c>
      <c r="C308" t="s">
        <v>4</v>
      </c>
      <c r="D308">
        <v>141.1</v>
      </c>
      <c r="F308">
        <f>Table8[[#This Row],[Credit]]-Table8[[#This Row],[Debit]]</f>
        <v>-141.1</v>
      </c>
      <c r="G308" t="s">
        <v>48</v>
      </c>
      <c r="H308" t="str">
        <f>_xlfn.XLOOKUP(Table9[[#This Row],[Sub-category]],Table5[Sub-category],Table5[Category])</f>
        <v>Living Expenses</v>
      </c>
      <c r="I308" t="str">
        <f>_xlfn.XLOOKUP(Table9[[#This Row],[Sub-category]],Table5[Sub-category],Table5[Category Type])</f>
        <v>Expense</v>
      </c>
    </row>
    <row r="309" spans="1:9" x14ac:dyDescent="0.25">
      <c r="A309" t="s">
        <v>1</v>
      </c>
      <c r="B309" s="10">
        <v>44869</v>
      </c>
      <c r="C309" t="s">
        <v>63</v>
      </c>
      <c r="D309">
        <v>5</v>
      </c>
      <c r="F309">
        <f>Table8[[#This Row],[Credit]]-Table8[[#This Row],[Debit]]</f>
        <v>-5</v>
      </c>
      <c r="G309" t="s">
        <v>36</v>
      </c>
      <c r="H309" t="str">
        <f>_xlfn.XLOOKUP(Table9[[#This Row],[Sub-category]],Table5[Sub-category],Table5[Category])</f>
        <v>Dining Out</v>
      </c>
      <c r="I309" t="str">
        <f>_xlfn.XLOOKUP(Table9[[#This Row],[Sub-category]],Table5[Sub-category],Table5[Category Type])</f>
        <v>Expense</v>
      </c>
    </row>
    <row r="310" spans="1:9" x14ac:dyDescent="0.25">
      <c r="A310" t="s">
        <v>1</v>
      </c>
      <c r="B310" s="10">
        <v>44870</v>
      </c>
      <c r="C310" t="s">
        <v>63</v>
      </c>
      <c r="D310">
        <v>5</v>
      </c>
      <c r="F310">
        <f>Table8[[#This Row],[Credit]]-Table8[[#This Row],[Debit]]</f>
        <v>-5</v>
      </c>
      <c r="G310" t="s">
        <v>36</v>
      </c>
      <c r="H310" t="str">
        <f>_xlfn.XLOOKUP(Table9[[#This Row],[Sub-category]],Table5[Sub-category],Table5[Category])</f>
        <v>Dining Out</v>
      </c>
      <c r="I310" t="str">
        <f>_xlfn.XLOOKUP(Table9[[#This Row],[Sub-category]],Table5[Sub-category],Table5[Category Type])</f>
        <v>Expense</v>
      </c>
    </row>
    <row r="311" spans="1:9" x14ac:dyDescent="0.25">
      <c r="A311" t="s">
        <v>1</v>
      </c>
      <c r="B311" s="10">
        <v>44871</v>
      </c>
      <c r="C311" t="s">
        <v>7</v>
      </c>
      <c r="D311">
        <v>45.8</v>
      </c>
      <c r="F311">
        <f>Table8[[#This Row],[Credit]]-Table8[[#This Row],[Debit]]</f>
        <v>-45.8</v>
      </c>
      <c r="G311" t="s">
        <v>43</v>
      </c>
      <c r="H311" t="str">
        <f>_xlfn.XLOOKUP(Table9[[#This Row],[Sub-category]],Table5[Sub-category],Table5[Category])</f>
        <v>Discretionary</v>
      </c>
      <c r="I311" t="str">
        <f>_xlfn.XLOOKUP(Table9[[#This Row],[Sub-category]],Table5[Sub-category],Table5[Category Type])</f>
        <v>Expense</v>
      </c>
    </row>
    <row r="312" spans="1:9" x14ac:dyDescent="0.25">
      <c r="A312" t="s">
        <v>1</v>
      </c>
      <c r="B312" s="10">
        <v>44872</v>
      </c>
      <c r="C312" t="s">
        <v>8</v>
      </c>
      <c r="D312">
        <v>103.80000000000001</v>
      </c>
      <c r="F312">
        <f>Table8[[#This Row],[Credit]]-Table8[[#This Row],[Debit]]</f>
        <v>-103.80000000000001</v>
      </c>
      <c r="G312" t="s">
        <v>33</v>
      </c>
      <c r="H312" t="str">
        <f>_xlfn.XLOOKUP(Table9[[#This Row],[Sub-category]],Table5[Sub-category],Table5[Category])</f>
        <v>Discretionary</v>
      </c>
      <c r="I312" t="str">
        <f>_xlfn.XLOOKUP(Table9[[#This Row],[Sub-category]],Table5[Sub-category],Table5[Category Type])</f>
        <v>Expense</v>
      </c>
    </row>
    <row r="313" spans="1:9" x14ac:dyDescent="0.25">
      <c r="A313" t="s">
        <v>1</v>
      </c>
      <c r="B313" s="10">
        <v>44873</v>
      </c>
      <c r="C313" t="s">
        <v>9</v>
      </c>
      <c r="D313">
        <v>58</v>
      </c>
      <c r="F313">
        <f>Table8[[#This Row],[Credit]]-Table8[[#This Row],[Debit]]</f>
        <v>-58</v>
      </c>
      <c r="G313" t="s">
        <v>55</v>
      </c>
      <c r="H313" t="str">
        <f>_xlfn.XLOOKUP(Table9[[#This Row],[Sub-category]],Table5[Sub-category],Table5[Category])</f>
        <v>Dining Out</v>
      </c>
      <c r="I313" t="str">
        <f>_xlfn.XLOOKUP(Table9[[#This Row],[Sub-category]],Table5[Sub-category],Table5[Category Type])</f>
        <v>Expense</v>
      </c>
    </row>
    <row r="314" spans="1:9" x14ac:dyDescent="0.25">
      <c r="A314" t="s">
        <v>1</v>
      </c>
      <c r="B314" s="10">
        <v>44874</v>
      </c>
      <c r="C314" t="s">
        <v>10</v>
      </c>
      <c r="D314">
        <v>34.200000000000003</v>
      </c>
      <c r="F314">
        <f>Table8[[#This Row],[Credit]]-Table8[[#This Row],[Debit]]</f>
        <v>-34.200000000000003</v>
      </c>
      <c r="G314" t="s">
        <v>58</v>
      </c>
      <c r="H314" t="str">
        <f>_xlfn.XLOOKUP(Table9[[#This Row],[Sub-category]],Table5[Sub-category],Table5[Category])</f>
        <v>Transport</v>
      </c>
      <c r="I314" t="str">
        <f>_xlfn.XLOOKUP(Table9[[#This Row],[Sub-category]],Table5[Sub-category],Table5[Category Type])</f>
        <v>Expense</v>
      </c>
    </row>
    <row r="315" spans="1:9" x14ac:dyDescent="0.25">
      <c r="A315" t="s">
        <v>0</v>
      </c>
      <c r="B315" s="10">
        <v>44875</v>
      </c>
      <c r="C315" t="s">
        <v>11</v>
      </c>
      <c r="D315">
        <v>30</v>
      </c>
      <c r="F315">
        <f>Table8[[#This Row],[Credit]]-Table8[[#This Row],[Debit]]</f>
        <v>-30</v>
      </c>
      <c r="G315" t="s">
        <v>49</v>
      </c>
      <c r="H315" t="str">
        <f>_xlfn.XLOOKUP(Table9[[#This Row],[Sub-category]],Table5[Sub-category],Table5[Category])</f>
        <v>Discretionary</v>
      </c>
      <c r="I315" t="str">
        <f>_xlfn.XLOOKUP(Table9[[#This Row],[Sub-category]],Table5[Sub-category],Table5[Category Type])</f>
        <v>Expense</v>
      </c>
    </row>
    <row r="316" spans="1:9" x14ac:dyDescent="0.25">
      <c r="A316" t="s">
        <v>1</v>
      </c>
      <c r="B316" s="10">
        <v>44876</v>
      </c>
      <c r="C316" t="s">
        <v>63</v>
      </c>
      <c r="D316">
        <v>5</v>
      </c>
      <c r="F316">
        <f>Table8[[#This Row],[Credit]]-Table8[[#This Row],[Debit]]</f>
        <v>-5</v>
      </c>
      <c r="G316" t="s">
        <v>36</v>
      </c>
      <c r="H316" t="str">
        <f>_xlfn.XLOOKUP(Table9[[#This Row],[Sub-category]],Table5[Sub-category],Table5[Category])</f>
        <v>Dining Out</v>
      </c>
      <c r="I316" t="str">
        <f>_xlfn.XLOOKUP(Table9[[#This Row],[Sub-category]],Table5[Sub-category],Table5[Category Type])</f>
        <v>Expense</v>
      </c>
    </row>
    <row r="317" spans="1:9" x14ac:dyDescent="0.25">
      <c r="A317" t="s">
        <v>1</v>
      </c>
      <c r="B317" s="10">
        <v>44877</v>
      </c>
      <c r="C317" t="s">
        <v>63</v>
      </c>
      <c r="D317">
        <v>5</v>
      </c>
      <c r="F317">
        <f>Table8[[#This Row],[Credit]]-Table8[[#This Row],[Debit]]</f>
        <v>-5</v>
      </c>
      <c r="G317" t="s">
        <v>36</v>
      </c>
      <c r="H317" t="str">
        <f>_xlfn.XLOOKUP(Table9[[#This Row],[Sub-category]],Table5[Sub-category],Table5[Category])</f>
        <v>Dining Out</v>
      </c>
      <c r="I317" t="str">
        <f>_xlfn.XLOOKUP(Table9[[#This Row],[Sub-category]],Table5[Sub-category],Table5[Category Type])</f>
        <v>Expense</v>
      </c>
    </row>
    <row r="318" spans="1:9" x14ac:dyDescent="0.25">
      <c r="A318" t="s">
        <v>0</v>
      </c>
      <c r="B318" s="10">
        <v>44878</v>
      </c>
      <c r="C318" t="s">
        <v>13</v>
      </c>
      <c r="D318">
        <v>40</v>
      </c>
      <c r="F318">
        <f>Table8[[#This Row],[Credit]]-Table8[[#This Row],[Debit]]</f>
        <v>-40</v>
      </c>
      <c r="G318" t="s">
        <v>53</v>
      </c>
      <c r="H318" t="str">
        <f>_xlfn.XLOOKUP(Table9[[#This Row],[Sub-category]],Table5[Sub-category],Table5[Category])</f>
        <v>Living Expenses</v>
      </c>
      <c r="I318" t="str">
        <f>_xlfn.XLOOKUP(Table9[[#This Row],[Sub-category]],Table5[Sub-category],Table5[Category Type])</f>
        <v>Expense</v>
      </c>
    </row>
    <row r="319" spans="1:9" x14ac:dyDescent="0.25">
      <c r="A319" t="s">
        <v>1</v>
      </c>
      <c r="B319" s="10">
        <v>44879</v>
      </c>
      <c r="C319" t="s">
        <v>14</v>
      </c>
      <c r="D319">
        <v>51.1</v>
      </c>
      <c r="F319">
        <f>Table8[[#This Row],[Credit]]-Table8[[#This Row],[Debit]]</f>
        <v>-51.1</v>
      </c>
      <c r="G319" t="s">
        <v>47</v>
      </c>
      <c r="H319" t="str">
        <f>_xlfn.XLOOKUP(Table9[[#This Row],[Sub-category]],Table5[Sub-category],Table5[Category])</f>
        <v>Discretionary</v>
      </c>
      <c r="I319" t="str">
        <f>_xlfn.XLOOKUP(Table9[[#This Row],[Sub-category]],Table5[Sub-category],Table5[Category Type])</f>
        <v>Expense</v>
      </c>
    </row>
    <row r="320" spans="1:9" x14ac:dyDescent="0.25">
      <c r="A320" t="s">
        <v>1</v>
      </c>
      <c r="B320" s="10">
        <v>44880</v>
      </c>
      <c r="C320" t="s">
        <v>15</v>
      </c>
      <c r="D320">
        <v>35</v>
      </c>
      <c r="F320">
        <f>Table8[[#This Row],[Credit]]-Table8[[#This Row],[Debit]]</f>
        <v>-35</v>
      </c>
      <c r="G320" t="s">
        <v>43</v>
      </c>
      <c r="H320" t="str">
        <f>_xlfn.XLOOKUP(Table9[[#This Row],[Sub-category]],Table5[Sub-category],Table5[Category])</f>
        <v>Discretionary</v>
      </c>
      <c r="I320" t="str">
        <f>_xlfn.XLOOKUP(Table9[[#This Row],[Sub-category]],Table5[Sub-category],Table5[Category Type])</f>
        <v>Expense</v>
      </c>
    </row>
    <row r="321" spans="1:9" x14ac:dyDescent="0.25">
      <c r="A321" t="s">
        <v>1</v>
      </c>
      <c r="B321" s="10">
        <v>44881</v>
      </c>
      <c r="C321" t="s">
        <v>63</v>
      </c>
      <c r="D321">
        <v>5</v>
      </c>
      <c r="F321">
        <f>Table8[[#This Row],[Credit]]-Table8[[#This Row],[Debit]]</f>
        <v>-5</v>
      </c>
      <c r="G321" t="s">
        <v>36</v>
      </c>
      <c r="H321" t="str">
        <f>_xlfn.XLOOKUP(Table9[[#This Row],[Sub-category]],Table5[Sub-category],Table5[Category])</f>
        <v>Dining Out</v>
      </c>
      <c r="I321" t="str">
        <f>_xlfn.XLOOKUP(Table9[[#This Row],[Sub-category]],Table5[Sub-category],Table5[Category Type])</f>
        <v>Expense</v>
      </c>
    </row>
    <row r="322" spans="1:9" x14ac:dyDescent="0.25">
      <c r="A322" t="s">
        <v>1</v>
      </c>
      <c r="B322" s="10">
        <v>44882</v>
      </c>
      <c r="C322" t="s">
        <v>63</v>
      </c>
      <c r="D322">
        <v>5</v>
      </c>
      <c r="F322">
        <f>Table8[[#This Row],[Credit]]-Table8[[#This Row],[Debit]]</f>
        <v>-5</v>
      </c>
      <c r="G322" t="s">
        <v>36</v>
      </c>
      <c r="H322" t="str">
        <f>_xlfn.XLOOKUP(Table9[[#This Row],[Sub-category]],Table5[Sub-category],Table5[Category])</f>
        <v>Dining Out</v>
      </c>
      <c r="I322" t="str">
        <f>_xlfn.XLOOKUP(Table9[[#This Row],[Sub-category]],Table5[Sub-category],Table5[Category Type])</f>
        <v>Expense</v>
      </c>
    </row>
    <row r="323" spans="1:9" x14ac:dyDescent="0.25">
      <c r="A323" t="s">
        <v>1</v>
      </c>
      <c r="B323" s="10">
        <v>44883</v>
      </c>
      <c r="C323" t="s">
        <v>63</v>
      </c>
      <c r="D323">
        <v>5</v>
      </c>
      <c r="F323">
        <f>Table8[[#This Row],[Credit]]-Table8[[#This Row],[Debit]]</f>
        <v>-5</v>
      </c>
      <c r="G323" t="s">
        <v>36</v>
      </c>
      <c r="H323" t="str">
        <f>_xlfn.XLOOKUP(Table9[[#This Row],[Sub-category]],Table5[Sub-category],Table5[Category])</f>
        <v>Dining Out</v>
      </c>
      <c r="I323" t="str">
        <f>_xlfn.XLOOKUP(Table9[[#This Row],[Sub-category]],Table5[Sub-category],Table5[Category Type])</f>
        <v>Expense</v>
      </c>
    </row>
    <row r="324" spans="1:9" x14ac:dyDescent="0.25">
      <c r="A324" t="s">
        <v>1</v>
      </c>
      <c r="B324" s="10">
        <v>44884</v>
      </c>
      <c r="C324" t="s">
        <v>4</v>
      </c>
      <c r="D324">
        <v>176</v>
      </c>
      <c r="F324">
        <f>Table8[[#This Row],[Credit]]-Table8[[#This Row],[Debit]]</f>
        <v>-176</v>
      </c>
      <c r="G324" t="s">
        <v>48</v>
      </c>
      <c r="H324" t="str">
        <f>_xlfn.XLOOKUP(Table9[[#This Row],[Sub-category]],Table5[Sub-category],Table5[Category])</f>
        <v>Living Expenses</v>
      </c>
      <c r="I324" t="str">
        <f>_xlfn.XLOOKUP(Table9[[#This Row],[Sub-category]],Table5[Sub-category],Table5[Category Type])</f>
        <v>Expense</v>
      </c>
    </row>
    <row r="325" spans="1:9" x14ac:dyDescent="0.25">
      <c r="A325" t="s">
        <v>1</v>
      </c>
      <c r="B325" s="10">
        <v>44885</v>
      </c>
      <c r="C325" t="s">
        <v>16</v>
      </c>
      <c r="D325">
        <v>43.1</v>
      </c>
      <c r="F325">
        <f>Table8[[#This Row],[Credit]]-Table8[[#This Row],[Debit]]</f>
        <v>-43.1</v>
      </c>
      <c r="G325" t="s">
        <v>55</v>
      </c>
      <c r="H325" t="str">
        <f>_xlfn.XLOOKUP(Table9[[#This Row],[Sub-category]],Table5[Sub-category],Table5[Category])</f>
        <v>Dining Out</v>
      </c>
      <c r="I325" t="str">
        <f>_xlfn.XLOOKUP(Table9[[#This Row],[Sub-category]],Table5[Sub-category],Table5[Category Type])</f>
        <v>Expense</v>
      </c>
    </row>
    <row r="326" spans="1:9" x14ac:dyDescent="0.25">
      <c r="A326" t="s">
        <v>1</v>
      </c>
      <c r="B326" s="10">
        <v>44886</v>
      </c>
      <c r="C326" t="s">
        <v>17</v>
      </c>
      <c r="D326">
        <v>18.2</v>
      </c>
      <c r="F326">
        <f>Table8[[#This Row],[Credit]]-Table8[[#This Row],[Debit]]</f>
        <v>-18.2</v>
      </c>
      <c r="G326" t="s">
        <v>55</v>
      </c>
      <c r="H326" t="str">
        <f>_xlfn.XLOOKUP(Table9[[#This Row],[Sub-category]],Table5[Sub-category],Table5[Category])</f>
        <v>Dining Out</v>
      </c>
      <c r="I326" t="str">
        <f>_xlfn.XLOOKUP(Table9[[#This Row],[Sub-category]],Table5[Sub-category],Table5[Category Type])</f>
        <v>Expense</v>
      </c>
    </row>
    <row r="327" spans="1:9" x14ac:dyDescent="0.25">
      <c r="A327" t="s">
        <v>0</v>
      </c>
      <c r="B327" s="10">
        <v>44887</v>
      </c>
      <c r="C327" t="s">
        <v>18</v>
      </c>
      <c r="D327">
        <v>55</v>
      </c>
      <c r="F327">
        <f>Table8[[#This Row],[Credit]]-Table8[[#This Row],[Debit]]</f>
        <v>-55</v>
      </c>
      <c r="G327" t="s">
        <v>41</v>
      </c>
      <c r="H327" t="str">
        <f>_xlfn.XLOOKUP(Table9[[#This Row],[Sub-category]],Table5[Sub-category],Table5[Category])</f>
        <v>Charity</v>
      </c>
      <c r="I327" t="str">
        <f>_xlfn.XLOOKUP(Table9[[#This Row],[Sub-category]],Table5[Sub-category],Table5[Category Type])</f>
        <v>Expense</v>
      </c>
    </row>
    <row r="328" spans="1:9" x14ac:dyDescent="0.25">
      <c r="A328" t="s">
        <v>1</v>
      </c>
      <c r="B328" s="10">
        <v>44888</v>
      </c>
      <c r="C328" t="s">
        <v>6</v>
      </c>
      <c r="D328">
        <v>68.800000000000011</v>
      </c>
      <c r="F328">
        <f>Table8[[#This Row],[Credit]]-Table8[[#This Row],[Debit]]</f>
        <v>-68.800000000000011</v>
      </c>
      <c r="G328" t="s">
        <v>50</v>
      </c>
      <c r="H328" t="str">
        <f>_xlfn.XLOOKUP(Table9[[#This Row],[Sub-category]],Table5[Sub-category],Table5[Category])</f>
        <v>Transport</v>
      </c>
      <c r="I328" t="str">
        <f>_xlfn.XLOOKUP(Table9[[#This Row],[Sub-category]],Table5[Sub-category],Table5[Category Type])</f>
        <v>Expense</v>
      </c>
    </row>
    <row r="329" spans="1:9" x14ac:dyDescent="0.25">
      <c r="A329" t="s">
        <v>1</v>
      </c>
      <c r="B329" s="10">
        <v>44889</v>
      </c>
      <c r="C329" t="s">
        <v>63</v>
      </c>
      <c r="D329">
        <v>5</v>
      </c>
      <c r="F329">
        <f>Table8[[#This Row],[Credit]]-Table8[[#This Row],[Debit]]</f>
        <v>-5</v>
      </c>
      <c r="G329" t="s">
        <v>36</v>
      </c>
      <c r="H329" t="str">
        <f>_xlfn.XLOOKUP(Table9[[#This Row],[Sub-category]],Table5[Sub-category],Table5[Category])</f>
        <v>Dining Out</v>
      </c>
      <c r="I329" t="str">
        <f>_xlfn.XLOOKUP(Table9[[#This Row],[Sub-category]],Table5[Sub-category],Table5[Category Type])</f>
        <v>Expense</v>
      </c>
    </row>
    <row r="330" spans="1:9" x14ac:dyDescent="0.25">
      <c r="A330" t="s">
        <v>1</v>
      </c>
      <c r="B330" s="10">
        <v>44890</v>
      </c>
      <c r="C330" t="s">
        <v>63</v>
      </c>
      <c r="D330">
        <v>5</v>
      </c>
      <c r="F330">
        <f>Table8[[#This Row],[Credit]]-Table8[[#This Row],[Debit]]</f>
        <v>-5</v>
      </c>
      <c r="G330" t="s">
        <v>36</v>
      </c>
      <c r="H330" t="str">
        <f>_xlfn.XLOOKUP(Table9[[#This Row],[Sub-category]],Table5[Sub-category],Table5[Category])</f>
        <v>Dining Out</v>
      </c>
      <c r="I330" t="str">
        <f>_xlfn.XLOOKUP(Table9[[#This Row],[Sub-category]],Table5[Sub-category],Table5[Category Type])</f>
        <v>Expense</v>
      </c>
    </row>
    <row r="331" spans="1:9" x14ac:dyDescent="0.25">
      <c r="A331" t="s">
        <v>1</v>
      </c>
      <c r="B331" s="10">
        <v>44891</v>
      </c>
      <c r="C331" t="s">
        <v>63</v>
      </c>
      <c r="D331">
        <v>5</v>
      </c>
      <c r="F331">
        <f>Table8[[#This Row],[Credit]]-Table8[[#This Row],[Debit]]</f>
        <v>-5</v>
      </c>
      <c r="G331" t="s">
        <v>36</v>
      </c>
      <c r="H331" t="str">
        <f>_xlfn.XLOOKUP(Table9[[#This Row],[Sub-category]],Table5[Sub-category],Table5[Category])</f>
        <v>Dining Out</v>
      </c>
      <c r="I331" t="str">
        <f>_xlfn.XLOOKUP(Table9[[#This Row],[Sub-category]],Table5[Sub-category],Table5[Category Type])</f>
        <v>Expense</v>
      </c>
    </row>
    <row r="332" spans="1:9" x14ac:dyDescent="0.25">
      <c r="A332" t="s">
        <v>1</v>
      </c>
      <c r="B332" s="10">
        <v>44892</v>
      </c>
      <c r="C332" t="s">
        <v>63</v>
      </c>
      <c r="D332">
        <v>5</v>
      </c>
      <c r="F332">
        <f>Table8[[#This Row],[Credit]]-Table8[[#This Row],[Debit]]</f>
        <v>-5</v>
      </c>
      <c r="G332" t="s">
        <v>36</v>
      </c>
      <c r="H332" t="str">
        <f>_xlfn.XLOOKUP(Table9[[#This Row],[Sub-category]],Table5[Sub-category],Table5[Category])</f>
        <v>Dining Out</v>
      </c>
      <c r="I332" t="str">
        <f>_xlfn.XLOOKUP(Table9[[#This Row],[Sub-category]],Table5[Sub-category],Table5[Category Type])</f>
        <v>Expense</v>
      </c>
    </row>
    <row r="333" spans="1:9" x14ac:dyDescent="0.25">
      <c r="A333" t="s">
        <v>1</v>
      </c>
      <c r="B333" s="10">
        <v>44893</v>
      </c>
      <c r="C333" t="s">
        <v>63</v>
      </c>
      <c r="D333">
        <v>5</v>
      </c>
      <c r="F333">
        <f>Table8[[#This Row],[Credit]]-Table8[[#This Row],[Debit]]</f>
        <v>-5</v>
      </c>
      <c r="G333" t="s">
        <v>36</v>
      </c>
      <c r="H333" t="str">
        <f>_xlfn.XLOOKUP(Table9[[#This Row],[Sub-category]],Table5[Sub-category],Table5[Category])</f>
        <v>Dining Out</v>
      </c>
      <c r="I333" t="str">
        <f>_xlfn.XLOOKUP(Table9[[#This Row],[Sub-category]],Table5[Sub-category],Table5[Category Type])</f>
        <v>Expense</v>
      </c>
    </row>
    <row r="334" spans="1:9" x14ac:dyDescent="0.25">
      <c r="A334" t="s">
        <v>1</v>
      </c>
      <c r="B334" s="10">
        <v>44894</v>
      </c>
      <c r="C334" t="s">
        <v>4</v>
      </c>
      <c r="D334">
        <v>193</v>
      </c>
      <c r="F334">
        <f>Table8[[#This Row],[Credit]]-Table8[[#This Row],[Debit]]</f>
        <v>-193</v>
      </c>
      <c r="G334" t="s">
        <v>48</v>
      </c>
      <c r="H334" t="str">
        <f>_xlfn.XLOOKUP(Table9[[#This Row],[Sub-category]],Table5[Sub-category],Table5[Category])</f>
        <v>Living Expenses</v>
      </c>
      <c r="I334" t="str">
        <f>_xlfn.XLOOKUP(Table9[[#This Row],[Sub-category]],Table5[Sub-category],Table5[Category Type])</f>
        <v>Expense</v>
      </c>
    </row>
    <row r="335" spans="1:9" x14ac:dyDescent="0.25">
      <c r="A335" t="s">
        <v>1</v>
      </c>
      <c r="B335" s="10">
        <v>44895</v>
      </c>
      <c r="C335" t="s">
        <v>19</v>
      </c>
      <c r="D335">
        <v>130.80000000000001</v>
      </c>
      <c r="F335">
        <f>Table8[[#This Row],[Credit]]-Table8[[#This Row],[Debit]]</f>
        <v>-130.80000000000001</v>
      </c>
      <c r="G335" t="s">
        <v>33</v>
      </c>
      <c r="H335" t="str">
        <f>_xlfn.XLOOKUP(Table9[[#This Row],[Sub-category]],Table5[Sub-category],Table5[Category])</f>
        <v>Discretionary</v>
      </c>
      <c r="I335" t="str">
        <f>_xlfn.XLOOKUP(Table9[[#This Row],[Sub-category]],Table5[Sub-category],Table5[Category Type])</f>
        <v>Expense</v>
      </c>
    </row>
    <row r="336" spans="1:9" x14ac:dyDescent="0.25">
      <c r="A336" t="s">
        <v>1</v>
      </c>
      <c r="B336" s="10">
        <v>44896</v>
      </c>
      <c r="C336" t="s">
        <v>26</v>
      </c>
      <c r="D336">
        <v>181.39999999999998</v>
      </c>
      <c r="F336">
        <f>Table8[[#This Row],[Credit]]-Table8[[#This Row],[Debit]]</f>
        <v>-181.39999999999998</v>
      </c>
      <c r="G336" t="s">
        <v>44</v>
      </c>
      <c r="H336" t="str">
        <f>_xlfn.XLOOKUP(Table9[[#This Row],[Sub-category]],Table5[Sub-category],Table5[Category])</f>
        <v>Discretionary</v>
      </c>
      <c r="I336" t="str">
        <f>_xlfn.XLOOKUP(Table9[[#This Row],[Sub-category]],Table5[Sub-category],Table5[Category Type])</f>
        <v>Expense</v>
      </c>
    </row>
    <row r="337" spans="1:9" x14ac:dyDescent="0.25">
      <c r="A337" t="s">
        <v>1</v>
      </c>
      <c r="B337" s="10">
        <v>44897</v>
      </c>
      <c r="C337" t="s">
        <v>8</v>
      </c>
      <c r="D337">
        <v>151.19999999999999</v>
      </c>
      <c r="F337">
        <f>Table8[[#This Row],[Credit]]-Table8[[#This Row],[Debit]]</f>
        <v>-151.19999999999999</v>
      </c>
      <c r="G337" t="s">
        <v>33</v>
      </c>
      <c r="H337" t="str">
        <f>_xlfn.XLOOKUP(Table9[[#This Row],[Sub-category]],Table5[Sub-category],Table5[Category])</f>
        <v>Discretionary</v>
      </c>
      <c r="I337" t="str">
        <f>_xlfn.XLOOKUP(Table9[[#This Row],[Sub-category]],Table5[Sub-category],Table5[Category Type])</f>
        <v>Expense</v>
      </c>
    </row>
    <row r="338" spans="1:9" x14ac:dyDescent="0.25">
      <c r="A338" t="s">
        <v>1</v>
      </c>
      <c r="B338" s="10">
        <v>44898</v>
      </c>
      <c r="C338" t="s">
        <v>10</v>
      </c>
      <c r="D338">
        <v>29.300000000000004</v>
      </c>
      <c r="F338">
        <f>Table8[[#This Row],[Credit]]-Table8[[#This Row],[Debit]]</f>
        <v>-29.300000000000004</v>
      </c>
      <c r="G338" t="s">
        <v>58</v>
      </c>
      <c r="H338" t="str">
        <f>_xlfn.XLOOKUP(Table9[[#This Row],[Sub-category]],Table5[Sub-category],Table5[Category])</f>
        <v>Transport</v>
      </c>
      <c r="I338" t="str">
        <f>_xlfn.XLOOKUP(Table9[[#This Row],[Sub-category]],Table5[Sub-category],Table5[Category Type])</f>
        <v>Expense</v>
      </c>
    </row>
    <row r="339" spans="1:9" x14ac:dyDescent="0.25">
      <c r="A339" t="s">
        <v>1</v>
      </c>
      <c r="B339" s="10">
        <v>44899</v>
      </c>
      <c r="C339" t="s">
        <v>24</v>
      </c>
      <c r="D339">
        <v>15</v>
      </c>
      <c r="F339">
        <f>Table8[[#This Row],[Credit]]-Table8[[#This Row],[Debit]]</f>
        <v>-15</v>
      </c>
      <c r="G339" t="s">
        <v>55</v>
      </c>
      <c r="H339" t="str">
        <f>_xlfn.XLOOKUP(Table9[[#This Row],[Sub-category]],Table5[Sub-category],Table5[Category])</f>
        <v>Dining Out</v>
      </c>
      <c r="I339" t="str">
        <f>_xlfn.XLOOKUP(Table9[[#This Row],[Sub-category]],Table5[Sub-category],Table5[Category Type])</f>
        <v>Expense</v>
      </c>
    </row>
    <row r="340" spans="1:9" x14ac:dyDescent="0.25">
      <c r="A340" t="s">
        <v>1</v>
      </c>
      <c r="B340" s="10">
        <v>44900</v>
      </c>
      <c r="C340" t="s">
        <v>63</v>
      </c>
      <c r="D340">
        <v>5</v>
      </c>
      <c r="F340">
        <f>Table8[[#This Row],[Credit]]-Table8[[#This Row],[Debit]]</f>
        <v>-5</v>
      </c>
      <c r="G340" t="s">
        <v>36</v>
      </c>
      <c r="H340" t="str">
        <f>_xlfn.XLOOKUP(Table9[[#This Row],[Sub-category]],Table5[Sub-category],Table5[Category])</f>
        <v>Dining Out</v>
      </c>
      <c r="I340" t="str">
        <f>_xlfn.XLOOKUP(Table9[[#This Row],[Sub-category]],Table5[Sub-category],Table5[Category Type])</f>
        <v>Expense</v>
      </c>
    </row>
    <row r="341" spans="1:9" x14ac:dyDescent="0.25">
      <c r="A341" t="s">
        <v>1</v>
      </c>
      <c r="B341" s="10">
        <v>44901</v>
      </c>
      <c r="C341" t="s">
        <v>63</v>
      </c>
      <c r="D341">
        <v>5</v>
      </c>
      <c r="F341">
        <f>Table8[[#This Row],[Credit]]-Table8[[#This Row],[Debit]]</f>
        <v>-5</v>
      </c>
      <c r="G341" t="s">
        <v>36</v>
      </c>
      <c r="H341" t="str">
        <f>_xlfn.XLOOKUP(Table9[[#This Row],[Sub-category]],Table5[Sub-category],Table5[Category])</f>
        <v>Dining Out</v>
      </c>
      <c r="I341" t="str">
        <f>_xlfn.XLOOKUP(Table9[[#This Row],[Sub-category]],Table5[Sub-category],Table5[Category Type])</f>
        <v>Expense</v>
      </c>
    </row>
    <row r="342" spans="1:9" x14ac:dyDescent="0.25">
      <c r="A342" t="s">
        <v>0</v>
      </c>
      <c r="B342" s="10">
        <v>44902</v>
      </c>
      <c r="C342" t="s">
        <v>62</v>
      </c>
      <c r="E342">
        <v>6000</v>
      </c>
      <c r="F342">
        <f>Table8[[#This Row],[Credit]]-Table8[[#This Row],[Debit]]</f>
        <v>6000</v>
      </c>
      <c r="G342" t="s">
        <v>56</v>
      </c>
      <c r="H342" t="str">
        <f>_xlfn.XLOOKUP(Table9[[#This Row],[Sub-category]],Table5[Sub-category],Table5[Category])</f>
        <v>Salary</v>
      </c>
      <c r="I342" t="str">
        <f>_xlfn.XLOOKUP(Table9[[#This Row],[Sub-category]],Table5[Sub-category],Table5[Category Type])</f>
        <v>Income</v>
      </c>
    </row>
    <row r="343" spans="1:9" x14ac:dyDescent="0.25">
      <c r="A343" t="s">
        <v>1</v>
      </c>
      <c r="B343" s="10">
        <v>44903</v>
      </c>
      <c r="C343" t="s">
        <v>63</v>
      </c>
      <c r="D343">
        <v>5</v>
      </c>
      <c r="F343">
        <f>Table8[[#This Row],[Credit]]-Table8[[#This Row],[Debit]]</f>
        <v>-5</v>
      </c>
      <c r="G343" t="s">
        <v>36</v>
      </c>
      <c r="H343" t="str">
        <f>_xlfn.XLOOKUP(Table9[[#This Row],[Sub-category]],Table5[Sub-category],Table5[Category])</f>
        <v>Dining Out</v>
      </c>
      <c r="I343" t="str">
        <f>_xlfn.XLOOKUP(Table9[[#This Row],[Sub-category]],Table5[Sub-category],Table5[Category Type])</f>
        <v>Expense</v>
      </c>
    </row>
    <row r="344" spans="1:9" x14ac:dyDescent="0.25">
      <c r="A344" t="s">
        <v>0</v>
      </c>
      <c r="B344" s="10">
        <v>44904</v>
      </c>
      <c r="C344" t="s">
        <v>2</v>
      </c>
      <c r="D344">
        <v>900</v>
      </c>
      <c r="F344">
        <f>Table8[[#This Row],[Credit]]-Table8[[#This Row],[Debit]]</f>
        <v>-900</v>
      </c>
      <c r="G344" t="s">
        <v>54</v>
      </c>
      <c r="H344" t="str">
        <f>_xlfn.XLOOKUP(Table9[[#This Row],[Sub-category]],Table5[Sub-category],Table5[Category])</f>
        <v>Living Expenses</v>
      </c>
      <c r="I344" t="str">
        <f>_xlfn.XLOOKUP(Table9[[#This Row],[Sub-category]],Table5[Sub-category],Table5[Category Type])</f>
        <v>Expense</v>
      </c>
    </row>
    <row r="345" spans="1:9" x14ac:dyDescent="0.25">
      <c r="A345" t="s">
        <v>0</v>
      </c>
      <c r="B345" s="10">
        <v>44905</v>
      </c>
      <c r="C345" t="s">
        <v>3</v>
      </c>
      <c r="D345">
        <v>150</v>
      </c>
      <c r="F345">
        <f>Table8[[#This Row],[Credit]]-Table8[[#This Row],[Debit]]</f>
        <v>-150</v>
      </c>
      <c r="G345" t="s">
        <v>52</v>
      </c>
      <c r="H345" t="str">
        <f>_xlfn.XLOOKUP(Table9[[#This Row],[Sub-category]],Table5[Sub-category],Table5[Category])</f>
        <v>Transport</v>
      </c>
      <c r="I345" t="str">
        <f>_xlfn.XLOOKUP(Table9[[#This Row],[Sub-category]],Table5[Sub-category],Table5[Category Type])</f>
        <v>Expense</v>
      </c>
    </row>
    <row r="346" spans="1:9" x14ac:dyDescent="0.25">
      <c r="A346" t="s">
        <v>1</v>
      </c>
      <c r="B346" s="10">
        <v>44906</v>
      </c>
      <c r="C346" t="s">
        <v>63</v>
      </c>
      <c r="D346">
        <v>5</v>
      </c>
      <c r="F346">
        <f>Table8[[#This Row],[Credit]]-Table8[[#This Row],[Debit]]</f>
        <v>-5</v>
      </c>
      <c r="G346" t="s">
        <v>36</v>
      </c>
      <c r="H346" t="str">
        <f>_xlfn.XLOOKUP(Table9[[#This Row],[Sub-category]],Table5[Sub-category],Table5[Category])</f>
        <v>Dining Out</v>
      </c>
      <c r="I346" t="str">
        <f>_xlfn.XLOOKUP(Table9[[#This Row],[Sub-category]],Table5[Sub-category],Table5[Category Type])</f>
        <v>Expense</v>
      </c>
    </row>
    <row r="347" spans="1:9" x14ac:dyDescent="0.25">
      <c r="A347" t="s">
        <v>1</v>
      </c>
      <c r="B347" s="10">
        <v>44907</v>
      </c>
      <c r="C347" t="s">
        <v>63</v>
      </c>
      <c r="D347">
        <v>5</v>
      </c>
      <c r="F347">
        <f>Table8[[#This Row],[Credit]]-Table8[[#This Row],[Debit]]</f>
        <v>-5</v>
      </c>
      <c r="G347" t="s">
        <v>36</v>
      </c>
      <c r="H347" t="str">
        <f>_xlfn.XLOOKUP(Table9[[#This Row],[Sub-category]],Table5[Sub-category],Table5[Category])</f>
        <v>Dining Out</v>
      </c>
      <c r="I347" t="str">
        <f>_xlfn.XLOOKUP(Table9[[#This Row],[Sub-category]],Table5[Sub-category],Table5[Category Type])</f>
        <v>Expense</v>
      </c>
    </row>
    <row r="348" spans="1:9" x14ac:dyDescent="0.25">
      <c r="A348" t="s">
        <v>1</v>
      </c>
      <c r="B348" s="10">
        <v>44908</v>
      </c>
      <c r="C348" t="s">
        <v>63</v>
      </c>
      <c r="D348">
        <v>5</v>
      </c>
      <c r="F348">
        <f>Table8[[#This Row],[Credit]]-Table8[[#This Row],[Debit]]</f>
        <v>-5</v>
      </c>
      <c r="G348" t="s">
        <v>36</v>
      </c>
      <c r="H348" t="str">
        <f>_xlfn.XLOOKUP(Table9[[#This Row],[Sub-category]],Table5[Sub-category],Table5[Category])</f>
        <v>Dining Out</v>
      </c>
      <c r="I348" t="str">
        <f>_xlfn.XLOOKUP(Table9[[#This Row],[Sub-category]],Table5[Sub-category],Table5[Category Type])</f>
        <v>Expense</v>
      </c>
    </row>
    <row r="349" spans="1:9" x14ac:dyDescent="0.25">
      <c r="A349" t="s">
        <v>1</v>
      </c>
      <c r="B349" s="10">
        <v>44909</v>
      </c>
      <c r="C349" t="s">
        <v>63</v>
      </c>
      <c r="D349">
        <v>5</v>
      </c>
      <c r="F349">
        <f>Table8[[#This Row],[Credit]]-Table8[[#This Row],[Debit]]</f>
        <v>-5</v>
      </c>
      <c r="G349" t="s">
        <v>36</v>
      </c>
      <c r="H349" t="str">
        <f>_xlfn.XLOOKUP(Table9[[#This Row],[Sub-category]],Table5[Sub-category],Table5[Category])</f>
        <v>Dining Out</v>
      </c>
      <c r="I349" t="str">
        <f>_xlfn.XLOOKUP(Table9[[#This Row],[Sub-category]],Table5[Sub-category],Table5[Category Type])</f>
        <v>Expense</v>
      </c>
    </row>
    <row r="350" spans="1:9" x14ac:dyDescent="0.25">
      <c r="A350" t="s">
        <v>1</v>
      </c>
      <c r="B350" s="10">
        <v>44910</v>
      </c>
      <c r="C350" t="s">
        <v>4</v>
      </c>
      <c r="D350">
        <v>137</v>
      </c>
      <c r="F350">
        <f>Table8[[#This Row],[Credit]]-Table8[[#This Row],[Debit]]</f>
        <v>-137</v>
      </c>
      <c r="G350" t="s">
        <v>48</v>
      </c>
      <c r="H350" t="str">
        <f>_xlfn.XLOOKUP(Table9[[#This Row],[Sub-category]],Table5[Sub-category],Table5[Category])</f>
        <v>Living Expenses</v>
      </c>
      <c r="I350" t="str">
        <f>_xlfn.XLOOKUP(Table9[[#This Row],[Sub-category]],Table5[Sub-category],Table5[Category Type])</f>
        <v>Expense</v>
      </c>
    </row>
    <row r="351" spans="1:9" x14ac:dyDescent="0.25">
      <c r="A351" t="s">
        <v>0</v>
      </c>
      <c r="B351" s="10">
        <v>44911</v>
      </c>
      <c r="C351" t="s">
        <v>5</v>
      </c>
      <c r="D351">
        <v>57</v>
      </c>
      <c r="F351">
        <f>Table8[[#This Row],[Credit]]-Table8[[#This Row],[Debit]]</f>
        <v>-57</v>
      </c>
      <c r="G351" t="s">
        <v>45</v>
      </c>
      <c r="H351" t="str">
        <f>_xlfn.XLOOKUP(Table9[[#This Row],[Sub-category]],Table5[Sub-category],Table5[Category])</f>
        <v>Living Expenses</v>
      </c>
      <c r="I351" t="str">
        <f>_xlfn.XLOOKUP(Table9[[#This Row],[Sub-category]],Table5[Sub-category],Table5[Category Type])</f>
        <v>Expense</v>
      </c>
    </row>
    <row r="352" spans="1:9" x14ac:dyDescent="0.25">
      <c r="A352" t="s">
        <v>1</v>
      </c>
      <c r="B352" s="10">
        <v>44912</v>
      </c>
      <c r="C352" t="s">
        <v>63</v>
      </c>
      <c r="D352">
        <v>5</v>
      </c>
      <c r="F352">
        <f>Table8[[#This Row],[Credit]]-Table8[[#This Row],[Debit]]</f>
        <v>-5</v>
      </c>
      <c r="G352" t="s">
        <v>36</v>
      </c>
      <c r="H352" t="str">
        <f>_xlfn.XLOOKUP(Table9[[#This Row],[Sub-category]],Table5[Sub-category],Table5[Category])</f>
        <v>Dining Out</v>
      </c>
      <c r="I352" t="str">
        <f>_xlfn.XLOOKUP(Table9[[#This Row],[Sub-category]],Table5[Sub-category],Table5[Category Type])</f>
        <v>Expense</v>
      </c>
    </row>
    <row r="353" spans="1:9" x14ac:dyDescent="0.25">
      <c r="A353" t="s">
        <v>1</v>
      </c>
      <c r="B353" s="10">
        <v>44913</v>
      </c>
      <c r="C353" t="s">
        <v>63</v>
      </c>
      <c r="D353">
        <v>5</v>
      </c>
      <c r="F353">
        <f>Table8[[#This Row],[Credit]]-Table8[[#This Row],[Debit]]</f>
        <v>-5</v>
      </c>
      <c r="G353" t="s">
        <v>36</v>
      </c>
      <c r="H353" t="str">
        <f>_xlfn.XLOOKUP(Table9[[#This Row],[Sub-category]],Table5[Sub-category],Table5[Category])</f>
        <v>Dining Out</v>
      </c>
      <c r="I353" t="str">
        <f>_xlfn.XLOOKUP(Table9[[#This Row],[Sub-category]],Table5[Sub-category],Table5[Category Type])</f>
        <v>Expense</v>
      </c>
    </row>
    <row r="354" spans="1:9" x14ac:dyDescent="0.25">
      <c r="A354" t="s">
        <v>1</v>
      </c>
      <c r="B354" s="10">
        <v>44914</v>
      </c>
      <c r="C354" t="s">
        <v>6</v>
      </c>
      <c r="D354">
        <v>84.199999999999989</v>
      </c>
      <c r="F354">
        <f>Table8[[#This Row],[Credit]]-Table8[[#This Row],[Debit]]</f>
        <v>-84.199999999999989</v>
      </c>
      <c r="G354" t="s">
        <v>50</v>
      </c>
      <c r="H354" t="str">
        <f>_xlfn.XLOOKUP(Table9[[#This Row],[Sub-category]],Table5[Sub-category],Table5[Category])</f>
        <v>Transport</v>
      </c>
      <c r="I354" t="str">
        <f>_xlfn.XLOOKUP(Table9[[#This Row],[Sub-category]],Table5[Sub-category],Table5[Category Type])</f>
        <v>Expense</v>
      </c>
    </row>
    <row r="355" spans="1:9" x14ac:dyDescent="0.25">
      <c r="A355" t="s">
        <v>1</v>
      </c>
      <c r="B355" s="10">
        <v>44915</v>
      </c>
      <c r="C355" t="s">
        <v>63</v>
      </c>
      <c r="D355">
        <v>5</v>
      </c>
      <c r="F355">
        <f>Table8[[#This Row],[Credit]]-Table8[[#This Row],[Debit]]</f>
        <v>-5</v>
      </c>
      <c r="G355" t="s">
        <v>36</v>
      </c>
      <c r="H355" t="str">
        <f>_xlfn.XLOOKUP(Table9[[#This Row],[Sub-category]],Table5[Sub-category],Table5[Category])</f>
        <v>Dining Out</v>
      </c>
      <c r="I355" t="str">
        <f>_xlfn.XLOOKUP(Table9[[#This Row],[Sub-category]],Table5[Sub-category],Table5[Category Type])</f>
        <v>Expense</v>
      </c>
    </row>
    <row r="356" spans="1:9" x14ac:dyDescent="0.25">
      <c r="A356" t="s">
        <v>1</v>
      </c>
      <c r="B356" s="10">
        <v>44916</v>
      </c>
      <c r="C356" t="s">
        <v>63</v>
      </c>
      <c r="D356">
        <v>5</v>
      </c>
      <c r="F356">
        <f>Table8[[#This Row],[Credit]]-Table8[[#This Row],[Debit]]</f>
        <v>-5</v>
      </c>
      <c r="G356" t="s">
        <v>36</v>
      </c>
      <c r="H356" t="str">
        <f>_xlfn.XLOOKUP(Table9[[#This Row],[Sub-category]],Table5[Sub-category],Table5[Category])</f>
        <v>Dining Out</v>
      </c>
      <c r="I356" t="str">
        <f>_xlfn.XLOOKUP(Table9[[#This Row],[Sub-category]],Table5[Sub-category],Table5[Category Type])</f>
        <v>Expense</v>
      </c>
    </row>
    <row r="357" spans="1:9" x14ac:dyDescent="0.25">
      <c r="A357" t="s">
        <v>1</v>
      </c>
      <c r="B357" s="10">
        <v>44917</v>
      </c>
      <c r="C357" t="s">
        <v>4</v>
      </c>
      <c r="D357">
        <v>142.1</v>
      </c>
      <c r="F357">
        <f>Table8[[#This Row],[Credit]]-Table8[[#This Row],[Debit]]</f>
        <v>-142.1</v>
      </c>
      <c r="G357" t="s">
        <v>48</v>
      </c>
      <c r="H357" t="str">
        <f>_xlfn.XLOOKUP(Table9[[#This Row],[Sub-category]],Table5[Sub-category],Table5[Category])</f>
        <v>Living Expenses</v>
      </c>
      <c r="I357" t="str">
        <f>_xlfn.XLOOKUP(Table9[[#This Row],[Sub-category]],Table5[Sub-category],Table5[Category Type])</f>
        <v>Expense</v>
      </c>
    </row>
    <row r="358" spans="1:9" x14ac:dyDescent="0.25">
      <c r="A358" t="s">
        <v>1</v>
      </c>
      <c r="B358" s="10">
        <v>44918</v>
      </c>
      <c r="C358" t="s">
        <v>63</v>
      </c>
      <c r="D358">
        <v>5</v>
      </c>
      <c r="F358">
        <f>Table8[[#This Row],[Credit]]-Table8[[#This Row],[Debit]]</f>
        <v>-5</v>
      </c>
      <c r="G358" t="s">
        <v>36</v>
      </c>
      <c r="H358" t="str">
        <f>_xlfn.XLOOKUP(Table9[[#This Row],[Sub-category]],Table5[Sub-category],Table5[Category])</f>
        <v>Dining Out</v>
      </c>
      <c r="I358" t="str">
        <f>_xlfn.XLOOKUP(Table9[[#This Row],[Sub-category]],Table5[Sub-category],Table5[Category Type])</f>
        <v>Expense</v>
      </c>
    </row>
    <row r="359" spans="1:9" x14ac:dyDescent="0.25">
      <c r="A359" t="s">
        <v>1</v>
      </c>
      <c r="B359" s="10">
        <v>44919</v>
      </c>
      <c r="C359" t="s">
        <v>63</v>
      </c>
      <c r="D359">
        <v>5</v>
      </c>
      <c r="F359">
        <f>Table8[[#This Row],[Credit]]-Table8[[#This Row],[Debit]]</f>
        <v>-5</v>
      </c>
      <c r="G359" t="s">
        <v>36</v>
      </c>
      <c r="H359" t="str">
        <f>_xlfn.XLOOKUP(Table9[[#This Row],[Sub-category]],Table5[Sub-category],Table5[Category])</f>
        <v>Dining Out</v>
      </c>
      <c r="I359" t="str">
        <f>_xlfn.XLOOKUP(Table9[[#This Row],[Sub-category]],Table5[Sub-category],Table5[Category Type])</f>
        <v>Expense</v>
      </c>
    </row>
    <row r="360" spans="1:9" x14ac:dyDescent="0.25">
      <c r="A360" t="s">
        <v>1</v>
      </c>
      <c r="B360" s="10">
        <v>44920</v>
      </c>
      <c r="C360" t="s">
        <v>7</v>
      </c>
      <c r="D360">
        <v>46.8</v>
      </c>
      <c r="F360">
        <f>Table8[[#This Row],[Credit]]-Table8[[#This Row],[Debit]]</f>
        <v>-46.8</v>
      </c>
      <c r="G360" t="s">
        <v>43</v>
      </c>
      <c r="H360" t="str">
        <f>_xlfn.XLOOKUP(Table9[[#This Row],[Sub-category]],Table5[Sub-category],Table5[Category])</f>
        <v>Discretionary</v>
      </c>
      <c r="I360" t="str">
        <f>_xlfn.XLOOKUP(Table9[[#This Row],[Sub-category]],Table5[Sub-category],Table5[Category Type])</f>
        <v>Expense</v>
      </c>
    </row>
    <row r="361" spans="1:9" x14ac:dyDescent="0.25">
      <c r="A361" t="s">
        <v>1</v>
      </c>
      <c r="B361" s="10">
        <v>44921</v>
      </c>
      <c r="C361" t="s">
        <v>8</v>
      </c>
      <c r="D361">
        <v>104.70000000000002</v>
      </c>
      <c r="F361">
        <f>Table8[[#This Row],[Credit]]-Table8[[#This Row],[Debit]]</f>
        <v>-104.70000000000002</v>
      </c>
      <c r="G361" t="s">
        <v>33</v>
      </c>
      <c r="H361" t="str">
        <f>_xlfn.XLOOKUP(Table9[[#This Row],[Sub-category]],Table5[Sub-category],Table5[Category])</f>
        <v>Discretionary</v>
      </c>
      <c r="I361" t="str">
        <f>_xlfn.XLOOKUP(Table9[[#This Row],[Sub-category]],Table5[Sub-category],Table5[Category Type])</f>
        <v>Expense</v>
      </c>
    </row>
    <row r="362" spans="1:9" x14ac:dyDescent="0.25">
      <c r="A362" t="s">
        <v>1</v>
      </c>
      <c r="B362" s="10">
        <v>44922</v>
      </c>
      <c r="C362" t="s">
        <v>9</v>
      </c>
      <c r="D362">
        <v>59.1</v>
      </c>
      <c r="F362">
        <f>Table8[[#This Row],[Credit]]-Table8[[#This Row],[Debit]]</f>
        <v>-59.1</v>
      </c>
      <c r="G362" t="s">
        <v>55</v>
      </c>
      <c r="H362" t="str">
        <f>_xlfn.XLOOKUP(Table9[[#This Row],[Sub-category]],Table5[Sub-category],Table5[Category])</f>
        <v>Dining Out</v>
      </c>
      <c r="I362" t="str">
        <f>_xlfn.XLOOKUP(Table9[[#This Row],[Sub-category]],Table5[Sub-category],Table5[Category Type])</f>
        <v>Expense</v>
      </c>
    </row>
    <row r="363" spans="1:9" x14ac:dyDescent="0.25">
      <c r="A363" t="s">
        <v>1</v>
      </c>
      <c r="B363" s="10">
        <v>44923</v>
      </c>
      <c r="C363" t="s">
        <v>10</v>
      </c>
      <c r="D363">
        <v>35.1</v>
      </c>
      <c r="F363">
        <f>Table8[[#This Row],[Credit]]-Table8[[#This Row],[Debit]]</f>
        <v>-35.1</v>
      </c>
      <c r="G363" t="s">
        <v>58</v>
      </c>
      <c r="H363" t="str">
        <f>_xlfn.XLOOKUP(Table9[[#This Row],[Sub-category]],Table5[Sub-category],Table5[Category])</f>
        <v>Transport</v>
      </c>
      <c r="I363" t="str">
        <f>_xlfn.XLOOKUP(Table9[[#This Row],[Sub-category]],Table5[Sub-category],Table5[Category Type])</f>
        <v>Expense</v>
      </c>
    </row>
    <row r="364" spans="1:9" x14ac:dyDescent="0.25">
      <c r="A364" t="s">
        <v>0</v>
      </c>
      <c r="B364" s="10">
        <v>44924</v>
      </c>
      <c r="C364" t="s">
        <v>11</v>
      </c>
      <c r="D364">
        <v>30</v>
      </c>
      <c r="F364">
        <f>Table8[[#This Row],[Credit]]-Table8[[#This Row],[Debit]]</f>
        <v>-30</v>
      </c>
      <c r="G364" t="s">
        <v>49</v>
      </c>
      <c r="H364" t="str">
        <f>_xlfn.XLOOKUP(Table9[[#This Row],[Sub-category]],Table5[Sub-category],Table5[Category])</f>
        <v>Discretionary</v>
      </c>
      <c r="I364" t="str">
        <f>_xlfn.XLOOKUP(Table9[[#This Row],[Sub-category]],Table5[Sub-category],Table5[Category Type])</f>
        <v>Expense</v>
      </c>
    </row>
    <row r="365" spans="1:9" x14ac:dyDescent="0.25">
      <c r="A365" t="s">
        <v>1</v>
      </c>
      <c r="B365" s="10">
        <v>44925</v>
      </c>
      <c r="C365" t="s">
        <v>63</v>
      </c>
      <c r="D365">
        <v>5</v>
      </c>
      <c r="F365">
        <f>Table8[[#This Row],[Credit]]-Table8[[#This Row],[Debit]]</f>
        <v>-5</v>
      </c>
      <c r="G365" t="s">
        <v>36</v>
      </c>
      <c r="H365" t="str">
        <f>_xlfn.XLOOKUP(Table9[[#This Row],[Sub-category]],Table5[Sub-category],Table5[Category])</f>
        <v>Dining Out</v>
      </c>
      <c r="I365" t="str">
        <f>_xlfn.XLOOKUP(Table9[[#This Row],[Sub-category]],Table5[Sub-category],Table5[Category Type])</f>
        <v>Expense</v>
      </c>
    </row>
    <row r="366" spans="1:9" x14ac:dyDescent="0.25">
      <c r="A366" t="s">
        <v>1</v>
      </c>
      <c r="B366" s="10">
        <v>44926</v>
      </c>
      <c r="C366" t="s">
        <v>63</v>
      </c>
      <c r="D366">
        <v>5</v>
      </c>
      <c r="F366">
        <f>Table8[[#This Row],[Credit]]-Table8[[#This Row],[Debit]]</f>
        <v>-5</v>
      </c>
      <c r="G366" t="s">
        <v>36</v>
      </c>
      <c r="H366" t="str">
        <f>_xlfn.XLOOKUP(Table9[[#This Row],[Sub-category]],Table5[Sub-category],Table5[Category])</f>
        <v>Dining Out</v>
      </c>
      <c r="I366" t="str">
        <f>_xlfn.XLOOKUP(Table9[[#This Row],[Sub-category]],Table5[Sub-category],Table5[Category Type])</f>
        <v>Expense</v>
      </c>
    </row>
  </sheetData>
  <pageMargins left="0.7" right="0.7" top="0.75" bottom="0.75" header="0.3" footer="0.3"/>
  <tableParts count="2">
    <tablePart r:id="rId1"/>
    <tablePart r:id="rId2"/>
  </tableParts>
  <extLst>
    <ext xmlns:x14="http://schemas.microsoft.com/office/spreadsheetml/2009/9/main" uri="{CCE6A557-97BC-4b89-ADB6-D9C93CAAB3DF}">
      <x14:dataValidations xmlns:xm="http://schemas.microsoft.com/office/excel/2006/main" count="1">
        <x14:dataValidation type="list" showInputMessage="1" showErrorMessage="1" errorTitle="Requieres a Sub-category" error="Please choose from the list." promptTitle="Choose a Sub-category" prompt="Do not abbreviate Sub-category names." xr:uid="{A00346C7-01E9-4BCD-B10A-C1935F814DCA}">
          <x14:formula1>
            <xm:f>DataValidation!$A$2:$A$19</xm:f>
          </x14:formula1>
          <xm:sqref>G2:G366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46D3A-359D-46B8-BBCD-4A215D0AB44E}">
  <dimension ref="A1:C19"/>
  <sheetViews>
    <sheetView workbookViewId="0">
      <selection activeCell="H7" sqref="H7"/>
    </sheetView>
  </sheetViews>
  <sheetFormatPr defaultRowHeight="15" x14ac:dyDescent="0.25"/>
  <cols>
    <col min="1" max="1" width="14.85546875" bestFit="1" customWidth="1"/>
    <col min="2" max="2" width="15" bestFit="1" customWidth="1"/>
    <col min="3" max="3" width="16" bestFit="1" customWidth="1"/>
  </cols>
  <sheetData>
    <row r="1" spans="1:3" x14ac:dyDescent="0.25">
      <c r="A1" t="s">
        <v>59</v>
      </c>
      <c r="B1" t="s">
        <v>60</v>
      </c>
      <c r="C1" t="s">
        <v>61</v>
      </c>
    </row>
    <row r="2" spans="1:3" x14ac:dyDescent="0.25">
      <c r="A2" s="1" t="s">
        <v>33</v>
      </c>
      <c r="B2" s="2" t="s">
        <v>34</v>
      </c>
      <c r="C2" s="7" t="s">
        <v>35</v>
      </c>
    </row>
    <row r="3" spans="1:3" x14ac:dyDescent="0.25">
      <c r="A3" s="3" t="s">
        <v>36</v>
      </c>
      <c r="B3" s="4" t="s">
        <v>37</v>
      </c>
      <c r="C3" s="8" t="s">
        <v>35</v>
      </c>
    </row>
    <row r="4" spans="1:3" x14ac:dyDescent="0.25">
      <c r="A4" s="1" t="s">
        <v>38</v>
      </c>
      <c r="B4" s="2" t="s">
        <v>39</v>
      </c>
      <c r="C4" s="7" t="s">
        <v>35</v>
      </c>
    </row>
    <row r="5" spans="1:3" x14ac:dyDescent="0.25">
      <c r="A5" s="3" t="s">
        <v>40</v>
      </c>
      <c r="B5" s="4" t="s">
        <v>39</v>
      </c>
      <c r="C5" s="8" t="s">
        <v>35</v>
      </c>
    </row>
    <row r="6" spans="1:3" x14ac:dyDescent="0.25">
      <c r="A6" s="1" t="s">
        <v>41</v>
      </c>
      <c r="B6" s="2" t="s">
        <v>42</v>
      </c>
      <c r="C6" s="7" t="s">
        <v>35</v>
      </c>
    </row>
    <row r="7" spans="1:3" x14ac:dyDescent="0.25">
      <c r="A7" s="3" t="s">
        <v>43</v>
      </c>
      <c r="B7" s="4" t="s">
        <v>34</v>
      </c>
      <c r="C7" s="8" t="s">
        <v>35</v>
      </c>
    </row>
    <row r="8" spans="1:3" x14ac:dyDescent="0.25">
      <c r="A8" s="1" t="s">
        <v>44</v>
      </c>
      <c r="B8" s="2" t="s">
        <v>34</v>
      </c>
      <c r="C8" s="7" t="s">
        <v>35</v>
      </c>
    </row>
    <row r="9" spans="1:3" x14ac:dyDescent="0.25">
      <c r="A9" s="3" t="s">
        <v>45</v>
      </c>
      <c r="B9" s="4" t="s">
        <v>46</v>
      </c>
      <c r="C9" s="8" t="s">
        <v>35</v>
      </c>
    </row>
    <row r="10" spans="1:3" x14ac:dyDescent="0.25">
      <c r="A10" s="1" t="s">
        <v>47</v>
      </c>
      <c r="B10" s="2" t="s">
        <v>34</v>
      </c>
      <c r="C10" s="7" t="s">
        <v>35</v>
      </c>
    </row>
    <row r="11" spans="1:3" x14ac:dyDescent="0.25">
      <c r="A11" s="3" t="s">
        <v>48</v>
      </c>
      <c r="B11" s="4" t="s">
        <v>46</v>
      </c>
      <c r="C11" s="8" t="s">
        <v>35</v>
      </c>
    </row>
    <row r="12" spans="1:3" x14ac:dyDescent="0.25">
      <c r="A12" s="1" t="s">
        <v>49</v>
      </c>
      <c r="B12" s="2" t="s">
        <v>34</v>
      </c>
      <c r="C12" s="7" t="s">
        <v>35</v>
      </c>
    </row>
    <row r="13" spans="1:3" x14ac:dyDescent="0.25">
      <c r="A13" s="3" t="s">
        <v>50</v>
      </c>
      <c r="B13" s="4" t="s">
        <v>51</v>
      </c>
      <c r="C13" s="8" t="s">
        <v>35</v>
      </c>
    </row>
    <row r="14" spans="1:3" x14ac:dyDescent="0.25">
      <c r="A14" s="1" t="s">
        <v>52</v>
      </c>
      <c r="B14" s="2" t="s">
        <v>51</v>
      </c>
      <c r="C14" s="7" t="s">
        <v>35</v>
      </c>
    </row>
    <row r="15" spans="1:3" x14ac:dyDescent="0.25">
      <c r="A15" s="3" t="s">
        <v>53</v>
      </c>
      <c r="B15" s="4" t="s">
        <v>46</v>
      </c>
      <c r="C15" s="8" t="s">
        <v>35</v>
      </c>
    </row>
    <row r="16" spans="1:3" x14ac:dyDescent="0.25">
      <c r="A16" s="1" t="s">
        <v>54</v>
      </c>
      <c r="B16" s="2" t="s">
        <v>46</v>
      </c>
      <c r="C16" s="7" t="s">
        <v>35</v>
      </c>
    </row>
    <row r="17" spans="1:3" x14ac:dyDescent="0.25">
      <c r="A17" s="3" t="s">
        <v>55</v>
      </c>
      <c r="B17" s="4" t="s">
        <v>37</v>
      </c>
      <c r="C17" s="8" t="s">
        <v>35</v>
      </c>
    </row>
    <row r="18" spans="1:3" x14ac:dyDescent="0.25">
      <c r="A18" s="1" t="s">
        <v>56</v>
      </c>
      <c r="B18" s="2" t="s">
        <v>56</v>
      </c>
      <c r="C18" s="7" t="s">
        <v>57</v>
      </c>
    </row>
    <row r="19" spans="1:3" x14ac:dyDescent="0.25">
      <c r="A19" s="5" t="s">
        <v>58</v>
      </c>
      <c r="B19" s="6" t="s">
        <v>51</v>
      </c>
      <c r="C19" s="9" t="s">
        <v>35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Dashboard</vt:lpstr>
      <vt:lpstr>Analysis</vt:lpstr>
      <vt:lpstr>Transactions</vt:lpstr>
      <vt:lpstr>DataValidation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Felipe</dc:creator>
  <cp:lastModifiedBy>Felipe</cp:lastModifiedBy>
  <dcterms:created xsi:type="dcterms:W3CDTF">2015-06-05T18:17:20Z</dcterms:created>
  <dcterms:modified xsi:type="dcterms:W3CDTF">2023-02-13T07:23:16Z</dcterms:modified>
</cp:coreProperties>
</file>