
<file path=[Content_Types].xml><?xml version="1.0" encoding="utf-8"?>
<Types xmlns="http://schemas.openxmlformats.org/package/2006/content-types">
  <Default Extension="emf" ContentType="image/x-emf"/>
  <Default Extension="jfif" ContentType="image/jpeg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licers/slicer1.xml" ContentType="application/vnd.ms-excel.slicer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9/"/>
    </mc:Choice>
  </mc:AlternateContent>
  <xr:revisionPtr revIDLastSave="564" documentId="8_{B63AF65A-3161-48A4-AA92-9CDA8B1B5E02}" xr6:coauthVersionLast="47" xr6:coauthVersionMax="47" xr10:uidLastSave="{34ADB507-D3B7-4961-92C6-D09C6D4085C2}"/>
  <bookViews>
    <workbookView xWindow="-110" yWindow="-110" windowWidth="19420" windowHeight="11500" tabRatio="753" xr2:uid="{23D2CAF9-2782-440E-8280-5351985CC5A7}"/>
  </bookViews>
  <sheets>
    <sheet name="Tabela Dinamica" sheetId="11" r:id="rId1"/>
    <sheet name="Dados" sheetId="8" r:id="rId2"/>
    <sheet name="Imagens Produtos" sheetId="7" r:id="rId3"/>
    <sheet name="Vendedores TOP 3" sheetId="10" r:id="rId4"/>
    <sheet name="Rank Vendas" sheetId="12" r:id="rId5"/>
    <sheet name="Resumo" sheetId="13" r:id="rId6"/>
    <sheet name="Personagens" sheetId="9" r:id="rId7"/>
  </sheets>
  <definedNames>
    <definedName name="_xlnm._FilterDatabase" localSheetId="2" hidden="1">'Imagens Produtos'!$B$1:$B$19</definedName>
    <definedName name="_xlnm._FilterDatabase" localSheetId="6" hidden="1">Personagens!$A$1:$A$9</definedName>
    <definedName name="Bermuda_Masculino">'Imagens Produtos'!$C$2</definedName>
    <definedName name="Bolsa_de_Trabalho">'Imagens Produtos'!$C$3</definedName>
    <definedName name="Boné">'Imagens Produtos'!$C$4</definedName>
    <definedName name="Bota_Masculina">'Imagens Produtos'!$C$5</definedName>
    <definedName name="Bulma">Personagens!$B$2</definedName>
    <definedName name="Calça_Bailarina">'Imagens Produtos'!$C$6</definedName>
    <definedName name="Calça_Feminina_Jogger">'Imagens Produtos'!$C$7</definedName>
    <definedName name="Camisa_Masculina">'Imagens Produtos'!$C$8</definedName>
    <definedName name="Camisa_Masculina_Festa_Balada">'Imagens Produtos'!$C$9</definedName>
    <definedName name="Camisa_Térmica">'Imagens Produtos'!$C$9</definedName>
    <definedName name="Chinelo">'Imagens Produtos'!$C$11</definedName>
    <definedName name="Colar_Pingente">'Imagens Produtos'!$C$12</definedName>
    <definedName name="Gohan">Personagens!$B$3</definedName>
    <definedName name="Goku">Personagens!$B$4</definedName>
    <definedName name="Jaqueta_Masculina_Preta">'Imagens Produtos'!$C$13</definedName>
    <definedName name="Kit_de_Pinceis_de_Maquiagem">'Imagens Produtos'!$C$14</definedName>
    <definedName name="Kuririn">Personagens!$B$5</definedName>
    <definedName name="Piccolo">Personagens!$B$6</definedName>
    <definedName name="Produto1">INDIRECT(Resumo!$E$8)</definedName>
    <definedName name="Produto2">INDIRECT(Resumo!$E$9)</definedName>
    <definedName name="Produto3">INDIRECT(Resumo!$E$10)</definedName>
    <definedName name="Produto4">INDIRECT(Resumo!$E$11)</definedName>
    <definedName name="Produto5">INDIRECT(Resumo!$E$12)</definedName>
    <definedName name="Produto6">INDIRECT(Resumo!$E$13)</definedName>
    <definedName name="Produto7">INDIRECT(Resumo!$E$14)</definedName>
    <definedName name="Produto8">INDIRECT(Resumo!#REF!)</definedName>
    <definedName name="Produto9">INDIRECT(Resumo!#REF!)</definedName>
    <definedName name="Rank1">INDIRECT('Tabela Dinamica'!$A$4)</definedName>
    <definedName name="Rank2">INDIRECT('Tabela Dinamica'!$A$5)</definedName>
    <definedName name="Rank3">INDIRECT('Tabela Dinamica'!$A$6)</definedName>
    <definedName name="Rank4">INDIRECT('Tabela Dinamica'!$A$7)</definedName>
    <definedName name="Rank5">INDIRECT('Tabela Dinamica'!$A$8)</definedName>
    <definedName name="Rank6">INDIRECT('Tabela Dinamica'!$A$9)</definedName>
    <definedName name="Rank7">INDIRECT('Tabela Dinamica'!$A$10)</definedName>
    <definedName name="Rank8">INDIRECT('Tabela Dinamica'!$A$11)</definedName>
    <definedName name="Relógio">'Imagens Produtos'!$C$15</definedName>
    <definedName name="ResumoVendedor">INDIRECT(Resumo!$F$2)</definedName>
    <definedName name="Sapatilha_Sapato">'Imagens Produtos'!$C$16</definedName>
    <definedName name="Sapato_Social">'Imagens Produtos'!$C$17</definedName>
    <definedName name="SegmentaçãodeDados_Vendedor">#N/A</definedName>
    <definedName name="Tênis_Feminino">'Imagens Produtos'!$C$18</definedName>
    <definedName name="Tenshinhan">Personagens!$B$7</definedName>
    <definedName name="Vazio">'Imagens Produtos'!$C$20</definedName>
    <definedName name="Vegeta">Personagens!$B$8</definedName>
    <definedName name="Vestido_Infantil">'Imagens Produtos'!$C$19</definedName>
    <definedName name="Yamcha">Personagens!$B$9</definedName>
  </definedNames>
  <calcPr calcId="191029"/>
  <pivotCaches>
    <pivotCache cacheId="12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6" i="8" l="1"/>
  <c r="F2" i="13"/>
  <c r="D9" i="13" a="1"/>
  <c r="D9" i="13" s="1"/>
  <c r="E9" i="13" s="1"/>
  <c r="F9" i="13" a="1"/>
  <c r="F9" i="13" s="1"/>
  <c r="G9" i="13" a="1"/>
  <c r="G9" i="13" s="1"/>
  <c r="D10" i="13" a="1"/>
  <c r="D10" i="13" s="1"/>
  <c r="E10" i="13" s="1"/>
  <c r="F10" i="13" a="1"/>
  <c r="F10" i="13" s="1"/>
  <c r="G10" i="13" a="1"/>
  <c r="G10" i="13" s="1"/>
  <c r="D11" i="13" a="1"/>
  <c r="D11" i="13" s="1"/>
  <c r="E11" i="13" s="1"/>
  <c r="F11" i="13" a="1"/>
  <c r="F11" i="13" s="1"/>
  <c r="G11" i="13" a="1"/>
  <c r="G11" i="13" s="1"/>
  <c r="D12" i="13" a="1"/>
  <c r="D12" i="13" s="1"/>
  <c r="E12" i="13" s="1"/>
  <c r="F12" i="13" a="1"/>
  <c r="F12" i="13" s="1"/>
  <c r="G12" i="13" a="1"/>
  <c r="G12" i="13" s="1"/>
  <c r="D13" i="13" a="1"/>
  <c r="D13" i="13" s="1"/>
  <c r="E13" i="13" s="1"/>
  <c r="F13" i="13" a="1"/>
  <c r="F13" i="13" s="1"/>
  <c r="G13" i="13" a="1"/>
  <c r="G13" i="13" s="1"/>
  <c r="D14" i="13" a="1"/>
  <c r="D14" i="13" s="1"/>
  <c r="E14" i="13" s="1"/>
  <c r="F14" i="13" a="1"/>
  <c r="F14" i="13" s="1"/>
  <c r="G14" i="13" a="1"/>
  <c r="G14" i="13" s="1"/>
  <c r="G8" i="13" a="1"/>
  <c r="G8" i="13" s="1"/>
  <c r="F8" i="13" a="1"/>
  <c r="F8" i="13" s="1"/>
  <c r="D8" i="13" a="1"/>
  <c r="D8" i="13" s="1"/>
  <c r="E8" i="13" s="1"/>
  <c r="M20" i="12"/>
  <c r="M16" i="12"/>
  <c r="M12" i="12"/>
  <c r="M8" i="12"/>
  <c r="F20" i="12"/>
  <c r="F16" i="12"/>
  <c r="F12" i="12"/>
  <c r="F8" i="12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2" i="8"/>
  <c r="O21" i="12"/>
  <c r="O13" i="12"/>
  <c r="O9" i="12"/>
  <c r="H17" i="12"/>
  <c r="H13" i="12"/>
  <c r="O17" i="12"/>
  <c r="H21" i="12"/>
  <c r="H9" i="12"/>
  <c r="H10" i="12" l="1"/>
  <c r="H22" i="12"/>
  <c r="O18" i="12"/>
  <c r="H14" i="12"/>
  <c r="H18" i="12"/>
  <c r="O10" i="12"/>
  <c r="O14" i="12"/>
  <c r="O22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<sst xmlns="http://schemas.openxmlformats.org/spreadsheetml/2006/main" count="346" uniqueCount="61">
  <si>
    <t>Vendedor</t>
  </si>
  <si>
    <t>Produto</t>
  </si>
  <si>
    <t>Valor Unitário</t>
  </si>
  <si>
    <t>Unidades Vendidas</t>
  </si>
  <si>
    <t>Total</t>
  </si>
  <si>
    <t>Tênis Feminino</t>
  </si>
  <si>
    <t>Calça Feminina Jogger</t>
  </si>
  <si>
    <t>Camisa Masculina</t>
  </si>
  <si>
    <t>Bermuda Masculino</t>
  </si>
  <si>
    <t>Camisa Masculina Festa Balada</t>
  </si>
  <si>
    <t>Bota Masculina</t>
  </si>
  <si>
    <t>Jaqueta Masculina Preta</t>
  </si>
  <si>
    <t>Bolsa de Trabalho</t>
  </si>
  <si>
    <t>Kit de Pinceis de Maquiagem</t>
  </si>
  <si>
    <t>Vestido Infantil</t>
  </si>
  <si>
    <t>Calça Bailarina</t>
  </si>
  <si>
    <t>Camisa Térmica</t>
  </si>
  <si>
    <t>Sapato Social</t>
  </si>
  <si>
    <t>Sapatilha Sapato</t>
  </si>
  <si>
    <t>Colar Pingente</t>
  </si>
  <si>
    <t>Boné</t>
  </si>
  <si>
    <t>Relógio</t>
  </si>
  <si>
    <t>Chinelo</t>
  </si>
  <si>
    <t>Goku</t>
  </si>
  <si>
    <t>Bulma</t>
  </si>
  <si>
    <t>Yamcha</t>
  </si>
  <si>
    <t>Kuririn</t>
  </si>
  <si>
    <t>Tenshinhan</t>
  </si>
  <si>
    <t>Piccolo</t>
  </si>
  <si>
    <t>Gohan</t>
  </si>
  <si>
    <t>Vegeta</t>
  </si>
  <si>
    <t>Vazio</t>
  </si>
  <si>
    <t>CalçaFemininaJogger</t>
  </si>
  <si>
    <t>Camisa_Masculina_Festa_Balada</t>
  </si>
  <si>
    <t>Bermuda_Masculino</t>
  </si>
  <si>
    <t>Bolsa_de_Trabalho</t>
  </si>
  <si>
    <t>Bota_Masculina</t>
  </si>
  <si>
    <t>Calça_Bailarina</t>
  </si>
  <si>
    <t>Camisa_Masculina</t>
  </si>
  <si>
    <t>Camisa_Térmica</t>
  </si>
  <si>
    <t>Colar_Pingente</t>
  </si>
  <si>
    <t>Jaqueta_Masculina_Preta</t>
  </si>
  <si>
    <t>Kit_de_Pinceis_de_Maquiagem</t>
  </si>
  <si>
    <t>Sapatilha_Sapato</t>
  </si>
  <si>
    <t>Sapato_Social</t>
  </si>
  <si>
    <t>Tênis_Feminino</t>
  </si>
  <si>
    <t>Vestido_Infantil</t>
  </si>
  <si>
    <t>Vendedor Repetido</t>
  </si>
  <si>
    <t>Rótulos de Linha</t>
  </si>
  <si>
    <t>Total Geral</t>
  </si>
  <si>
    <t>Soma de Total</t>
  </si>
  <si>
    <t>01 - Vendedor TOP 3</t>
  </si>
  <si>
    <t>02 - Ranking Vendas</t>
  </si>
  <si>
    <t>03 - Resumo</t>
  </si>
  <si>
    <t>MEHORES VENDEDORES DO MES</t>
  </si>
  <si>
    <t>Vendas</t>
  </si>
  <si>
    <t>Meta</t>
  </si>
  <si>
    <t>Rank Vendas por Vendedor</t>
  </si>
  <si>
    <t>Descricao</t>
  </si>
  <si>
    <t>Soma de Unidades Vendidas</t>
  </si>
  <si>
    <t>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</si>
</sst>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#,##0.00_ ;[Red]\-#,##0.00\ "/>
    <numFmt numFmtId="165" formatCode="0.00_ ;[Red]\-0.00\ "/>
  </numFmts>
  <fonts count="1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B4E8FA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2" borderId="0" xfId="0" applyFont="1" applyFill="1"/>
    <xf numFmtId="0" fontId="3" fillId="2" borderId="0" xfId="1" applyFont="1" applyFill="1"/>
    <xf numFmtId="0" fontId="0" fillId="0" borderId="0" xfId="0" applyAlignment="1">
      <alignment horizontal="center"/>
    </xf>
    <xf numFmtId="0" fontId="0" fillId="0" borderId="3" xfId="0" applyBorder="1"/>
    <xf numFmtId="44" fontId="8" fillId="0" borderId="6" xfId="2" applyFont="1" applyBorder="1"/>
    <xf numFmtId="0" fontId="0" fillId="0" borderId="8" xfId="0" applyBorder="1"/>
    <xf numFmtId="9" fontId="0" fillId="0" borderId="9" xfId="3" applyFont="1" applyBorder="1"/>
    <xf numFmtId="0" fontId="7" fillId="4" borderId="1" xfId="0" applyFont="1" applyFill="1" applyBorder="1"/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center"/>
    </xf>
    <xf numFmtId="0" fontId="7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44" fontId="0" fillId="0" borderId="0" xfId="2" applyFont="1" applyAlignment="1">
      <alignment horizontal="center"/>
    </xf>
    <xf numFmtId="44" fontId="7" fillId="4" borderId="1" xfId="2" applyFont="1" applyFill="1" applyBorder="1" applyAlignment="1">
      <alignment horizontal="center"/>
    </xf>
    <xf numFmtId="44" fontId="0" fillId="0" borderId="1" xfId="2" applyFont="1" applyBorder="1" applyAlignment="1">
      <alignment horizontal="center" vertical="center"/>
    </xf>
    <xf numFmtId="0" fontId="0" fillId="0" borderId="0" xfId="0" applyAlignment="1">
      <alignment horizontal="center" vertical="top"/>
    </xf>
    <xf numFmtId="165" fontId="0" fillId="0" borderId="0" xfId="0" applyNumberForma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0" fillId="0" borderId="0" xfId="0" applyNumberFormat="1"/>
  </cellXfs>
  <cellStyles count="4">
    <cellStyle name="Hiperlink" xfId="1" builtinId="8"/>
    <cellStyle name="Moeda" xfId="2" builtinId="4"/>
    <cellStyle name="Normal" xfId="0" builtinId="0"/>
    <cellStyle name="Porcentagem" xfId="3" builtinId="5"/>
  </cellStyles>
  <dxfs count="3">
    <dxf>
      <numFmt numFmtId="164" formatCode="#,##0.00_ ;[Red]\-#,##0.00\ "/>
    </dxf>
    <dxf>
      <numFmt numFmtId="164" formatCode="#,##0.00_ ;[Red]\-#,##0.00\ "/>
    </dxf>
    <dxf>
      <numFmt numFmtId="164" formatCode="#,##0.00_ ;[Red]\-#,##0.00\ "/>
    </dxf>
  </dxfs>
  <tableStyles count="0" defaultTableStyle="TableStyleMedium2" defaultPivotStyle="PivotStyleLight16"/>
  <colors>
    <mruColors>
      <color rgb="FFB4E8FA"/>
      <color rgb="FF65F1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[158.167.Dashboad+3.xlsx]Tabela Dinamica!Tabela dinâmica3</c:name>
    <c:fmtId val="1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Dinamica'!$L$3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Dinamica'!$K$4:$K$9</c:f>
              <c:strCache>
                <c:ptCount val="5"/>
                <c:pt idx="0">
                  <c:v>Bermuda Masculino</c:v>
                </c:pt>
                <c:pt idx="1">
                  <c:v>Bota Masculina</c:v>
                </c:pt>
                <c:pt idx="2">
                  <c:v>Camisa Masculina</c:v>
                </c:pt>
                <c:pt idx="3">
                  <c:v>Chinelo</c:v>
                </c:pt>
                <c:pt idx="4">
                  <c:v>Terno</c:v>
                </c:pt>
              </c:strCache>
            </c:strRef>
          </c:cat>
          <c:val>
            <c:numRef>
              <c:f>'Tabela Dinamica'!$L$4:$L$9</c:f>
              <c:numCache>
                <c:formatCode>0.00_ ;[Red]\-0.00\ </c:formatCode>
                <c:ptCount val="5"/>
                <c:pt idx="0">
                  <c:v>594.24</c:v>
                </c:pt>
                <c:pt idx="1">
                  <c:v>2241.3999999999996</c:v>
                </c:pt>
                <c:pt idx="2">
                  <c:v>306.8</c:v>
                </c:pt>
                <c:pt idx="3">
                  <c:v>240</c:v>
                </c:pt>
                <c:pt idx="4">
                  <c:v>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1D-4110-83F7-794E0BB4A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8463151"/>
        <c:axId val="2028465551"/>
      </c:barChart>
      <c:catAx>
        <c:axId val="202846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8465551"/>
        <c:crosses val="autoZero"/>
        <c:auto val="1"/>
        <c:lblAlgn val="ctr"/>
        <c:lblOffset val="100"/>
        <c:noMultiLvlLbl val="0"/>
      </c:catAx>
      <c:valAx>
        <c:axId val="202846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8463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fif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fif"/><Relationship Id="rId21" Type="http://schemas.openxmlformats.org/officeDocument/2006/relationships/image" Target="../media/image21.svg"/><Relationship Id="rId7" Type="http://schemas.openxmlformats.org/officeDocument/2006/relationships/image" Target="../media/image7.jfif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fif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22.emf"/><Relationship Id="rId1" Type="http://schemas.openxmlformats.org/officeDocument/2006/relationships/image" Target="../media/image19.jpg"/><Relationship Id="rId6" Type="http://schemas.openxmlformats.org/officeDocument/2006/relationships/image" Target="../media/image21.svg"/><Relationship Id="rId5" Type="http://schemas.openxmlformats.org/officeDocument/2006/relationships/image" Target="../media/image20.png"/><Relationship Id="rId4" Type="http://schemas.openxmlformats.org/officeDocument/2006/relationships/image" Target="../media/image24.emf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emf"/><Relationship Id="rId3" Type="http://schemas.openxmlformats.org/officeDocument/2006/relationships/image" Target="../media/image22.emf"/><Relationship Id="rId7" Type="http://schemas.openxmlformats.org/officeDocument/2006/relationships/image" Target="../media/image29.emf"/><Relationship Id="rId2" Type="http://schemas.openxmlformats.org/officeDocument/2006/relationships/image" Target="../media/image21.svg"/><Relationship Id="rId1" Type="http://schemas.openxmlformats.org/officeDocument/2006/relationships/image" Target="../media/image20.png"/><Relationship Id="rId6" Type="http://schemas.openxmlformats.org/officeDocument/2006/relationships/image" Target="../media/image28.emf"/><Relationship Id="rId5" Type="http://schemas.openxmlformats.org/officeDocument/2006/relationships/image" Target="../media/image23.emf"/><Relationship Id="rId10" Type="http://schemas.openxmlformats.org/officeDocument/2006/relationships/image" Target="../media/image32.emf"/><Relationship Id="rId4" Type="http://schemas.openxmlformats.org/officeDocument/2006/relationships/image" Target="../media/image24.emf"/><Relationship Id="rId9" Type="http://schemas.openxmlformats.org/officeDocument/2006/relationships/image" Target="../media/image31.emf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2.emf"/><Relationship Id="rId3" Type="http://schemas.openxmlformats.org/officeDocument/2006/relationships/image" Target="../media/image22.emf"/><Relationship Id="rId7" Type="http://schemas.openxmlformats.org/officeDocument/2006/relationships/image" Target="../media/image41.emf"/><Relationship Id="rId2" Type="http://schemas.openxmlformats.org/officeDocument/2006/relationships/image" Target="../media/image21.svg"/><Relationship Id="rId1" Type="http://schemas.openxmlformats.org/officeDocument/2006/relationships/image" Target="../media/image20.png"/><Relationship Id="rId6" Type="http://schemas.openxmlformats.org/officeDocument/2006/relationships/image" Target="../media/image40.emf"/><Relationship Id="rId5" Type="http://schemas.openxmlformats.org/officeDocument/2006/relationships/image" Target="../media/image39.emf"/><Relationship Id="rId10" Type="http://schemas.openxmlformats.org/officeDocument/2006/relationships/image" Target="../media/image43.emf"/><Relationship Id="rId4" Type="http://schemas.openxmlformats.org/officeDocument/2006/relationships/image" Target="../media/image38.emf"/><Relationship Id="rId9" Type="http://schemas.openxmlformats.org/officeDocument/2006/relationships/image" Target="../media/image19.jp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7.jpeg"/><Relationship Id="rId3" Type="http://schemas.openxmlformats.org/officeDocument/2006/relationships/image" Target="../media/image52.jpeg"/><Relationship Id="rId7" Type="http://schemas.openxmlformats.org/officeDocument/2006/relationships/image" Target="../media/image56.jpeg"/><Relationship Id="rId2" Type="http://schemas.openxmlformats.org/officeDocument/2006/relationships/image" Target="../media/image51.png"/><Relationship Id="rId1" Type="http://schemas.openxmlformats.org/officeDocument/2006/relationships/image" Target="../media/image50.png"/><Relationship Id="rId6" Type="http://schemas.openxmlformats.org/officeDocument/2006/relationships/image" Target="../media/image55.jpeg"/><Relationship Id="rId5" Type="http://schemas.openxmlformats.org/officeDocument/2006/relationships/image" Target="../media/image54.jpeg"/><Relationship Id="rId4" Type="http://schemas.openxmlformats.org/officeDocument/2006/relationships/image" Target="../media/image53.jpe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27.emf"/><Relationship Id="rId2" Type="http://schemas.openxmlformats.org/officeDocument/2006/relationships/image" Target="../media/image26.emf"/><Relationship Id="rId1" Type="http://schemas.openxmlformats.org/officeDocument/2006/relationships/image" Target="../media/image25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37.emf"/><Relationship Id="rId3" Type="http://schemas.openxmlformats.org/officeDocument/2006/relationships/image" Target="../media/image26.emf"/><Relationship Id="rId7" Type="http://schemas.openxmlformats.org/officeDocument/2006/relationships/image" Target="../media/image36.emf"/><Relationship Id="rId2" Type="http://schemas.openxmlformats.org/officeDocument/2006/relationships/image" Target="../media/image27.emf"/><Relationship Id="rId1" Type="http://schemas.openxmlformats.org/officeDocument/2006/relationships/image" Target="../media/image25.emf"/><Relationship Id="rId6" Type="http://schemas.openxmlformats.org/officeDocument/2006/relationships/image" Target="../media/image35.emf"/><Relationship Id="rId5" Type="http://schemas.openxmlformats.org/officeDocument/2006/relationships/image" Target="../media/image34.emf"/><Relationship Id="rId4" Type="http://schemas.openxmlformats.org/officeDocument/2006/relationships/image" Target="../media/image33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45.emf"/><Relationship Id="rId7" Type="http://schemas.openxmlformats.org/officeDocument/2006/relationships/image" Target="../media/image49.emf"/><Relationship Id="rId2" Type="http://schemas.openxmlformats.org/officeDocument/2006/relationships/image" Target="../media/image44.emf"/><Relationship Id="rId1" Type="http://schemas.openxmlformats.org/officeDocument/2006/relationships/image" Target="../media/image25.emf"/><Relationship Id="rId6" Type="http://schemas.openxmlformats.org/officeDocument/2006/relationships/image" Target="../media/image48.emf"/><Relationship Id="rId5" Type="http://schemas.openxmlformats.org/officeDocument/2006/relationships/image" Target="../media/image47.emf"/><Relationship Id="rId4" Type="http://schemas.openxmlformats.org/officeDocument/2006/relationships/image" Target="../media/image4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22</xdr:row>
      <xdr:rowOff>50800</xdr:rowOff>
    </xdr:from>
    <xdr:to>
      <xdr:col>16</xdr:col>
      <xdr:colOff>50800</xdr:colOff>
      <xdr:row>37</xdr:row>
      <xdr:rowOff>31750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F7BA8B6-FD7A-3ED9-BC0B-EBCD69C39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501650</xdr:colOff>
      <xdr:row>21</xdr:row>
      <xdr:rowOff>95250</xdr:rowOff>
    </xdr:from>
    <xdr:to>
      <xdr:col>10</xdr:col>
      <xdr:colOff>1060450</xdr:colOff>
      <xdr:row>23</xdr:row>
      <xdr:rowOff>146050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4C1C2247-1993-D122-5AE0-4794BB66B3FF}"/>
            </a:ext>
          </a:extLst>
        </xdr:cNvPr>
        <xdr:cNvSpPr txBox="1"/>
      </xdr:nvSpPr>
      <xdr:spPr>
        <a:xfrm>
          <a:off x="10407650" y="3962400"/>
          <a:ext cx="1168400" cy="4191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9</xdr:col>
      <xdr:colOff>476250</xdr:colOff>
      <xdr:row>35</xdr:row>
      <xdr:rowOff>133350</xdr:rowOff>
    </xdr:from>
    <xdr:to>
      <xdr:col>10</xdr:col>
      <xdr:colOff>1035050</xdr:colOff>
      <xdr:row>38</xdr:row>
      <xdr:rowOff>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7F83BE45-0F7D-4317-BD76-815ABE7874E8}"/>
            </a:ext>
          </a:extLst>
        </xdr:cNvPr>
        <xdr:cNvSpPr txBox="1"/>
      </xdr:nvSpPr>
      <xdr:spPr>
        <a:xfrm>
          <a:off x="10382250" y="6578600"/>
          <a:ext cx="1168400" cy="4191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127000</xdr:colOff>
      <xdr:row>2</xdr:row>
      <xdr:rowOff>44450</xdr:rowOff>
    </xdr:from>
    <xdr:to>
      <xdr:col>2</xdr:col>
      <xdr:colOff>704850</xdr:colOff>
      <xdr:row>2</xdr:row>
      <xdr:rowOff>622300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F2550D-C928-4445-9265-A931C3FFA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2950" y="914400"/>
          <a:ext cx="577850" cy="577850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127000</xdr:colOff>
      <xdr:row>1</xdr:row>
      <xdr:rowOff>31750</xdr:rowOff>
    </xdr:from>
    <xdr:to>
      <xdr:col>2</xdr:col>
      <xdr:colOff>749300</xdr:colOff>
      <xdr:row>1</xdr:row>
      <xdr:rowOff>654050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A18B402-C1F9-4112-9376-AEAEC6132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2950" y="215900"/>
          <a:ext cx="622300" cy="622300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114301</xdr:colOff>
      <xdr:row>3</xdr:row>
      <xdr:rowOff>44451</xdr:rowOff>
    </xdr:from>
    <xdr:to>
      <xdr:col>2</xdr:col>
      <xdr:colOff>688975</xdr:colOff>
      <xdr:row>3</xdr:row>
      <xdr:rowOff>619125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9F7CA14-1B5E-420F-892B-E06EDEE5D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1" y="1600201"/>
          <a:ext cx="574674" cy="574674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4</xdr:row>
      <xdr:rowOff>19050</xdr:rowOff>
    </xdr:from>
    <xdr:to>
      <xdr:col>2</xdr:col>
      <xdr:colOff>774700</xdr:colOff>
      <xdr:row>4</xdr:row>
      <xdr:rowOff>660400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6803F9C-0FEC-4FDC-ACC1-1A4160831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0" y="2260600"/>
          <a:ext cx="641350" cy="641350"/>
        </a:xfrm>
        <a:prstGeom prst="rect">
          <a:avLst/>
        </a:prstGeom>
      </xdr:spPr>
    </xdr:pic>
    <xdr:clientData/>
  </xdr:twoCellAnchor>
  <xdr:twoCellAnchor editAs="oneCell">
    <xdr:from>
      <xdr:col>2</xdr:col>
      <xdr:colOff>222251</xdr:colOff>
      <xdr:row>5</xdr:row>
      <xdr:rowOff>37738</xdr:rowOff>
    </xdr:from>
    <xdr:to>
      <xdr:col>2</xdr:col>
      <xdr:colOff>685800</xdr:colOff>
      <xdr:row>5</xdr:row>
      <xdr:rowOff>667012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6CA6838-A71A-4428-9386-3373F9A2D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8201" y="2965088"/>
          <a:ext cx="463549" cy="629274"/>
        </a:xfrm>
        <a:prstGeom prst="rect">
          <a:avLst/>
        </a:prstGeom>
      </xdr:spPr>
    </xdr:pic>
    <xdr:clientData/>
  </xdr:twoCellAnchor>
  <xdr:twoCellAnchor editAs="oneCell">
    <xdr:from>
      <xdr:col>2</xdr:col>
      <xdr:colOff>139700</xdr:colOff>
      <xdr:row>6</xdr:row>
      <xdr:rowOff>19050</xdr:rowOff>
    </xdr:from>
    <xdr:to>
      <xdr:col>2</xdr:col>
      <xdr:colOff>774700</xdr:colOff>
      <xdr:row>6</xdr:row>
      <xdr:rowOff>654050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973C46D-FD02-48B1-BED6-38AB2C339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5650" y="3632200"/>
          <a:ext cx="635000" cy="635000"/>
        </a:xfrm>
        <a:prstGeom prst="rect">
          <a:avLst/>
        </a:prstGeom>
      </xdr:spPr>
    </xdr:pic>
    <xdr:clientData/>
  </xdr:twoCellAnchor>
  <xdr:twoCellAnchor editAs="oneCell">
    <xdr:from>
      <xdr:col>2</xdr:col>
      <xdr:colOff>165101</xdr:colOff>
      <xdr:row>7</xdr:row>
      <xdr:rowOff>21007</xdr:rowOff>
    </xdr:from>
    <xdr:to>
      <xdr:col>2</xdr:col>
      <xdr:colOff>781050</xdr:colOff>
      <xdr:row>7</xdr:row>
      <xdr:rowOff>670707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8DB4ADD-D526-44A9-B54B-93A0474FF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1051" y="4319957"/>
          <a:ext cx="615949" cy="649700"/>
        </a:xfrm>
        <a:prstGeom prst="rect">
          <a:avLst/>
        </a:prstGeom>
      </xdr:spPr>
    </xdr:pic>
    <xdr:clientData/>
  </xdr:twoCellAnchor>
  <xdr:twoCellAnchor editAs="oneCell">
    <xdr:from>
      <xdr:col>2</xdr:col>
      <xdr:colOff>165100</xdr:colOff>
      <xdr:row>8</xdr:row>
      <xdr:rowOff>28574</xdr:rowOff>
    </xdr:from>
    <xdr:to>
      <xdr:col>2</xdr:col>
      <xdr:colOff>787399</xdr:colOff>
      <xdr:row>8</xdr:row>
      <xdr:rowOff>650873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BFEC810-FC67-48B2-A548-C848D3BF9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1050" y="5013324"/>
          <a:ext cx="622299" cy="622299"/>
        </a:xfrm>
        <a:prstGeom prst="rect">
          <a:avLst/>
        </a:prstGeom>
      </xdr:spPr>
    </xdr:pic>
    <xdr:clientData/>
  </xdr:twoCellAnchor>
  <xdr:twoCellAnchor editAs="oneCell">
    <xdr:from>
      <xdr:col>2</xdr:col>
      <xdr:colOff>139701</xdr:colOff>
      <xdr:row>9</xdr:row>
      <xdr:rowOff>32136</xdr:rowOff>
    </xdr:from>
    <xdr:to>
      <xdr:col>2</xdr:col>
      <xdr:colOff>768351</xdr:colOff>
      <xdr:row>9</xdr:row>
      <xdr:rowOff>640703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8897EC5-B533-4F18-8CF8-3A88AA2EC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5651" y="5702686"/>
          <a:ext cx="628650" cy="608567"/>
        </a:xfrm>
        <a:prstGeom prst="rect">
          <a:avLst/>
        </a:prstGeom>
      </xdr:spPr>
    </xdr:pic>
    <xdr:clientData/>
  </xdr:twoCellAnchor>
  <xdr:twoCellAnchor editAs="oneCell">
    <xdr:from>
      <xdr:col>2</xdr:col>
      <xdr:colOff>12701</xdr:colOff>
      <xdr:row>10</xdr:row>
      <xdr:rowOff>106050</xdr:rowOff>
    </xdr:from>
    <xdr:to>
      <xdr:col>2</xdr:col>
      <xdr:colOff>850901</xdr:colOff>
      <xdr:row>10</xdr:row>
      <xdr:rowOff>628649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2442327-331C-4ED6-91ED-24B97A6FB4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498" b="20155"/>
        <a:stretch/>
      </xdr:blipFill>
      <xdr:spPr>
        <a:xfrm>
          <a:off x="1898651" y="6462400"/>
          <a:ext cx="838200" cy="522599"/>
        </a:xfrm>
        <a:prstGeom prst="rect">
          <a:avLst/>
        </a:prstGeom>
      </xdr:spPr>
    </xdr:pic>
    <xdr:clientData/>
  </xdr:twoCellAnchor>
  <xdr:twoCellAnchor editAs="oneCell">
    <xdr:from>
      <xdr:col>2</xdr:col>
      <xdr:colOff>101600</xdr:colOff>
      <xdr:row>11</xdr:row>
      <xdr:rowOff>12700</xdr:rowOff>
    </xdr:from>
    <xdr:to>
      <xdr:col>2</xdr:col>
      <xdr:colOff>749300</xdr:colOff>
      <xdr:row>11</xdr:row>
      <xdr:rowOff>660400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DF929DF-93BF-4270-BE56-8CB6BD4BB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7550" y="7054850"/>
          <a:ext cx="647700" cy="64770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12</xdr:row>
      <xdr:rowOff>15345</xdr:rowOff>
    </xdr:from>
    <xdr:to>
      <xdr:col>2</xdr:col>
      <xdr:colOff>717549</xdr:colOff>
      <xdr:row>12</xdr:row>
      <xdr:rowOff>677785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552D388-79AE-4CC2-8076-07D474E27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7743295"/>
          <a:ext cx="565149" cy="66244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13</xdr:row>
      <xdr:rowOff>44450</xdr:rowOff>
    </xdr:from>
    <xdr:to>
      <xdr:col>2</xdr:col>
      <xdr:colOff>812800</xdr:colOff>
      <xdr:row>13</xdr:row>
      <xdr:rowOff>652705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EC6E74E-69C7-4011-9D19-DB63A62D2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9450" y="8458200"/>
          <a:ext cx="749300" cy="608255"/>
        </a:xfrm>
        <a:prstGeom prst="rect">
          <a:avLst/>
        </a:prstGeom>
      </xdr:spPr>
    </xdr:pic>
    <xdr:clientData/>
  </xdr:twoCellAnchor>
  <xdr:twoCellAnchor editAs="oneCell">
    <xdr:from>
      <xdr:col>2</xdr:col>
      <xdr:colOff>260351</xdr:colOff>
      <xdr:row>14</xdr:row>
      <xdr:rowOff>34086</xdr:rowOff>
    </xdr:from>
    <xdr:to>
      <xdr:col>2</xdr:col>
      <xdr:colOff>647700</xdr:colOff>
      <xdr:row>14</xdr:row>
      <xdr:rowOff>659633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D9B0B23E-0FDE-4886-8A43-06914CCC2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6301" y="9133636"/>
          <a:ext cx="387349" cy="625547"/>
        </a:xfrm>
        <a:prstGeom prst="rect">
          <a:avLst/>
        </a:prstGeom>
      </xdr:spPr>
    </xdr:pic>
    <xdr:clientData/>
  </xdr:twoCellAnchor>
  <xdr:twoCellAnchor editAs="oneCell">
    <xdr:from>
      <xdr:col>2</xdr:col>
      <xdr:colOff>50800</xdr:colOff>
      <xdr:row>15</xdr:row>
      <xdr:rowOff>50800</xdr:rowOff>
    </xdr:from>
    <xdr:to>
      <xdr:col>2</xdr:col>
      <xdr:colOff>844550</xdr:colOff>
      <xdr:row>15</xdr:row>
      <xdr:rowOff>591526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EA65D2AE-481C-43DC-A972-A74A8B82D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6750" y="9836150"/>
          <a:ext cx="793750" cy="540726"/>
        </a:xfrm>
        <a:prstGeom prst="rect">
          <a:avLst/>
        </a:prstGeom>
      </xdr:spPr>
    </xdr:pic>
    <xdr:clientData/>
  </xdr:twoCellAnchor>
  <xdr:twoCellAnchor editAs="oneCell">
    <xdr:from>
      <xdr:col>2</xdr:col>
      <xdr:colOff>88900</xdr:colOff>
      <xdr:row>16</xdr:row>
      <xdr:rowOff>22224</xdr:rowOff>
    </xdr:from>
    <xdr:to>
      <xdr:col>2</xdr:col>
      <xdr:colOff>742949</xdr:colOff>
      <xdr:row>16</xdr:row>
      <xdr:rowOff>676273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1FC42746-35A8-4ED3-A523-40F314B8D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4850" y="10493374"/>
          <a:ext cx="654049" cy="654049"/>
        </a:xfrm>
        <a:prstGeom prst="rect">
          <a:avLst/>
        </a:prstGeom>
      </xdr:spPr>
    </xdr:pic>
    <xdr:clientData/>
  </xdr:twoCellAnchor>
  <xdr:twoCellAnchor editAs="oneCell">
    <xdr:from>
      <xdr:col>2</xdr:col>
      <xdr:colOff>6350</xdr:colOff>
      <xdr:row>17</xdr:row>
      <xdr:rowOff>6350</xdr:rowOff>
    </xdr:from>
    <xdr:to>
      <xdr:col>3</xdr:col>
      <xdr:colOff>25400</xdr:colOff>
      <xdr:row>18</xdr:row>
      <xdr:rowOff>25400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75E710BB-E7D8-4302-9AD7-D568670E6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300" y="11163300"/>
          <a:ext cx="882650" cy="70485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18</xdr:row>
      <xdr:rowOff>38100</xdr:rowOff>
    </xdr:from>
    <xdr:to>
      <xdr:col>2</xdr:col>
      <xdr:colOff>787400</xdr:colOff>
      <xdr:row>18</xdr:row>
      <xdr:rowOff>673100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91A659FE-D87E-41A0-A40F-40F8B8AE3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11880850"/>
          <a:ext cx="635000" cy="635000"/>
        </a:xfrm>
        <a:prstGeom prst="rect">
          <a:avLst/>
        </a:prstGeom>
      </xdr:spPr>
    </xdr:pic>
    <xdr:clientData/>
  </xdr:twoCellAnchor>
  <xdr:twoCellAnchor editAs="oneCell">
    <xdr:from>
      <xdr:col>9</xdr:col>
      <xdr:colOff>409575</xdr:colOff>
      <xdr:row>1</xdr:row>
      <xdr:rowOff>447675</xdr:rowOff>
    </xdr:from>
    <xdr:to>
      <xdr:col>17</xdr:col>
      <xdr:colOff>454025</xdr:colOff>
      <xdr:row>5</xdr:row>
      <xdr:rowOff>369090</xdr:rowOff>
    </xdr:to>
    <xdr:pic>
      <xdr:nvPicPr>
        <xdr:cNvPr id="36" name="Picture 6">
          <a:extLst>
            <a:ext uri="{FF2B5EF4-FFF2-40B4-BE49-F238E27FC236}">
              <a16:creationId xmlns:a16="http://schemas.microsoft.com/office/drawing/2014/main" id="{2AD5DA28-4B48-4C11-8102-59CD65E5C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01075" y="638175"/>
          <a:ext cx="4921250" cy="2664615"/>
        </a:xfrm>
        <a:prstGeom prst="rect">
          <a:avLst/>
        </a:prstGeom>
      </xdr:spPr>
    </xdr:pic>
    <xdr:clientData/>
  </xdr:twoCellAnchor>
  <xdr:twoCellAnchor editAs="oneCell">
    <xdr:from>
      <xdr:col>10</xdr:col>
      <xdr:colOff>485775</xdr:colOff>
      <xdr:row>5</xdr:row>
      <xdr:rowOff>390525</xdr:rowOff>
    </xdr:from>
    <xdr:to>
      <xdr:col>12</xdr:col>
      <xdr:colOff>180975</xdr:colOff>
      <xdr:row>6</xdr:row>
      <xdr:rowOff>635000</xdr:rowOff>
    </xdr:to>
    <xdr:pic>
      <xdr:nvPicPr>
        <xdr:cNvPr id="38" name="Graphic 3" descr="Trophy">
          <a:extLst>
            <a:ext uri="{FF2B5EF4-FFF2-40B4-BE49-F238E27FC236}">
              <a16:creationId xmlns:a16="http://schemas.microsoft.com/office/drawing/2014/main" id="{B9E90051-CFC8-473A-B2B1-8A2B9D200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9286875" y="3324225"/>
          <a:ext cx="914400" cy="9302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127000</xdr:colOff>
      <xdr:row>6</xdr:row>
      <xdr:rowOff>133350</xdr:rowOff>
    </xdr:from>
    <xdr:to>
      <xdr:col>10</xdr:col>
      <xdr:colOff>171450</xdr:colOff>
      <xdr:row>21</xdr:row>
      <xdr:rowOff>35715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B38CD97C-0D38-47C7-BD37-E226DECBE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3750" y="1238250"/>
          <a:ext cx="4921250" cy="266461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4</xdr:row>
          <xdr:rowOff>119047</xdr:rowOff>
        </xdr:from>
        <xdr:to>
          <xdr:col>7</xdr:col>
          <xdr:colOff>6350</xdr:colOff>
          <xdr:row>10</xdr:row>
          <xdr:rowOff>19050</xdr:rowOff>
        </xdr:to>
        <xdr:pic>
          <xdr:nvPicPr>
            <xdr:cNvPr id="5" name="Imagem 4">
              <a:extLst>
                <a:ext uri="{FF2B5EF4-FFF2-40B4-BE49-F238E27FC236}">
                  <a16:creationId xmlns:a16="http://schemas.microsoft.com/office/drawing/2014/main" id="{5905C525-B8D7-82B6-6864-71F4AC07156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ank1" spid="_x0000_s4481"/>
                </a:ext>
              </a:extLst>
            </xdr:cNvPicPr>
          </xdr:nvPicPr>
          <xdr:blipFill rotWithShape="1">
            <a:blip xmlns:r="http://schemas.openxmlformats.org/officeDocument/2006/relationships" r:embed="rId2"/>
            <a:srcRect t="14" r="3681" b="14"/>
            <a:stretch>
              <a:fillRect/>
            </a:stretch>
          </xdr:blipFill>
          <xdr:spPr bwMode="auto">
            <a:xfrm>
              <a:off x="5105400" y="855647"/>
              <a:ext cx="996950" cy="100490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</xdr:row>
          <xdr:rowOff>25400</xdr:rowOff>
        </xdr:from>
        <xdr:to>
          <xdr:col>4</xdr:col>
          <xdr:colOff>387350</xdr:colOff>
          <xdr:row>14</xdr:row>
          <xdr:rowOff>109553</xdr:rowOff>
        </xdr:to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9E830A61-CA56-4833-84DF-7B4F9CB3D6E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ank3" spid="_x0000_s4482"/>
                </a:ext>
              </a:extLst>
            </xdr:cNvPicPr>
          </xdr:nvPicPr>
          <xdr:blipFill rotWithShape="1">
            <a:blip xmlns:r="http://schemas.openxmlformats.org/officeDocument/2006/relationships" r:embed="rId3"/>
            <a:srcRect t="14" r="3681" b="14"/>
            <a:stretch>
              <a:fillRect/>
            </a:stretch>
          </xdr:blipFill>
          <xdr:spPr bwMode="auto">
            <a:xfrm>
              <a:off x="3657600" y="1682750"/>
              <a:ext cx="996950" cy="100490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469900</xdr:colOff>
          <xdr:row>7</xdr:row>
          <xdr:rowOff>63500</xdr:rowOff>
        </xdr:from>
        <xdr:to>
          <xdr:col>9</xdr:col>
          <xdr:colOff>247650</xdr:colOff>
          <xdr:row>12</xdr:row>
          <xdr:rowOff>147653</xdr:rowOff>
        </xdr:to>
        <xdr:pic>
          <xdr:nvPicPr>
            <xdr:cNvPr id="8" name="Imagem 7">
              <a:extLst>
                <a:ext uri="{FF2B5EF4-FFF2-40B4-BE49-F238E27FC236}">
                  <a16:creationId xmlns:a16="http://schemas.microsoft.com/office/drawing/2014/main" id="{E73E7967-5313-4142-B11D-60FAFED4961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ank2" spid="_x0000_s4483"/>
                </a:ext>
              </a:extLst>
            </xdr:cNvPicPr>
          </xdr:nvPicPr>
          <xdr:blipFill rotWithShape="1">
            <a:blip xmlns:r="http://schemas.openxmlformats.org/officeDocument/2006/relationships" r:embed="rId4"/>
            <a:srcRect t="14" r="3681" b="14"/>
            <a:stretch>
              <a:fillRect/>
            </a:stretch>
          </xdr:blipFill>
          <xdr:spPr bwMode="auto">
            <a:xfrm>
              <a:off x="6565900" y="1352550"/>
              <a:ext cx="996950" cy="100490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4</xdr:col>
      <xdr:colOff>558800</xdr:colOff>
      <xdr:row>3</xdr:row>
      <xdr:rowOff>44450</xdr:rowOff>
    </xdr:from>
    <xdr:to>
      <xdr:col>7</xdr:col>
      <xdr:colOff>285750</xdr:colOff>
      <xdr:row>4</xdr:row>
      <xdr:rowOff>158750</xdr:rowOff>
    </xdr:to>
    <xdr:sp macro="" textlink="'Tabela Dinamica'!A4">
      <xdr:nvSpPr>
        <xdr:cNvPr id="9" name="CaixaDeTexto 8">
          <a:extLst>
            <a:ext uri="{FF2B5EF4-FFF2-40B4-BE49-F238E27FC236}">
              <a16:creationId xmlns:a16="http://schemas.microsoft.com/office/drawing/2014/main" id="{EAF65415-6A15-F635-93E9-5E555A426355}"/>
            </a:ext>
          </a:extLst>
        </xdr:cNvPr>
        <xdr:cNvSpPr txBox="1"/>
      </xdr:nvSpPr>
      <xdr:spPr>
        <a:xfrm>
          <a:off x="4826000" y="596900"/>
          <a:ext cx="1555750" cy="298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79E9845-049D-4D80-8598-7E1678F52B9B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Goku</a:t>
          </a:fld>
          <a:endParaRPr lang="pt-BR" sz="1600" b="1"/>
        </a:p>
      </xdr:txBody>
    </xdr:sp>
    <xdr:clientData/>
  </xdr:twoCellAnchor>
  <xdr:twoCellAnchor>
    <xdr:from>
      <xdr:col>7</xdr:col>
      <xdr:colOff>177800</xdr:colOff>
      <xdr:row>6</xdr:row>
      <xdr:rowOff>0</xdr:rowOff>
    </xdr:from>
    <xdr:to>
      <xdr:col>9</xdr:col>
      <xdr:colOff>514350</xdr:colOff>
      <xdr:row>7</xdr:row>
      <xdr:rowOff>114300</xdr:rowOff>
    </xdr:to>
    <xdr:sp macro="" textlink="'Tabela Dinamica'!A5">
      <xdr:nvSpPr>
        <xdr:cNvPr id="10" name="CaixaDeTexto 9">
          <a:extLst>
            <a:ext uri="{FF2B5EF4-FFF2-40B4-BE49-F238E27FC236}">
              <a16:creationId xmlns:a16="http://schemas.microsoft.com/office/drawing/2014/main" id="{B1E67D45-C9CF-487F-972B-C4C8744233D3}"/>
            </a:ext>
          </a:extLst>
        </xdr:cNvPr>
        <xdr:cNvSpPr txBox="1"/>
      </xdr:nvSpPr>
      <xdr:spPr>
        <a:xfrm>
          <a:off x="6273800" y="1104900"/>
          <a:ext cx="1555750" cy="298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DCDC273-22C4-4267-B601-56AC7EB25CDC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Vegeta</a:t>
          </a:fld>
          <a:endParaRPr lang="pt-BR" sz="1600" b="1"/>
        </a:p>
      </xdr:txBody>
    </xdr:sp>
    <xdr:clientData/>
  </xdr:twoCellAnchor>
  <xdr:twoCellAnchor>
    <xdr:from>
      <xdr:col>2</xdr:col>
      <xdr:colOff>298450</xdr:colOff>
      <xdr:row>7</xdr:row>
      <xdr:rowOff>95250</xdr:rowOff>
    </xdr:from>
    <xdr:to>
      <xdr:col>5</xdr:col>
      <xdr:colOff>25400</xdr:colOff>
      <xdr:row>9</xdr:row>
      <xdr:rowOff>25400</xdr:rowOff>
    </xdr:to>
    <xdr:sp macro="" textlink="'Tabela Dinamica'!A6">
      <xdr:nvSpPr>
        <xdr:cNvPr id="11" name="CaixaDeTexto 10">
          <a:extLst>
            <a:ext uri="{FF2B5EF4-FFF2-40B4-BE49-F238E27FC236}">
              <a16:creationId xmlns:a16="http://schemas.microsoft.com/office/drawing/2014/main" id="{AD988B1D-823F-4570-B853-D1861A42BDA4}"/>
            </a:ext>
          </a:extLst>
        </xdr:cNvPr>
        <xdr:cNvSpPr txBox="1"/>
      </xdr:nvSpPr>
      <xdr:spPr>
        <a:xfrm>
          <a:off x="3346450" y="1384300"/>
          <a:ext cx="1555750" cy="298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C9162EF-0C10-4ADF-97B4-1EF68B61D9F6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Gohan</a:t>
          </a:fld>
          <a:endParaRPr lang="pt-BR" sz="1600" b="1"/>
        </a:p>
      </xdr:txBody>
    </xdr:sp>
    <xdr:clientData/>
  </xdr:twoCellAnchor>
  <xdr:twoCellAnchor>
    <xdr:from>
      <xdr:col>4</xdr:col>
      <xdr:colOff>577850</xdr:colOff>
      <xdr:row>10</xdr:row>
      <xdr:rowOff>25400</xdr:rowOff>
    </xdr:from>
    <xdr:to>
      <xdr:col>7</xdr:col>
      <xdr:colOff>304800</xdr:colOff>
      <xdr:row>11</xdr:row>
      <xdr:rowOff>139700</xdr:rowOff>
    </xdr:to>
    <xdr:sp macro="" textlink="'Tabela Dinamica'!$B$4">
      <xdr:nvSpPr>
        <xdr:cNvPr id="12" name="CaixaDeTexto 11">
          <a:extLst>
            <a:ext uri="{FF2B5EF4-FFF2-40B4-BE49-F238E27FC236}">
              <a16:creationId xmlns:a16="http://schemas.microsoft.com/office/drawing/2014/main" id="{129B7006-1AB0-49FB-AED4-8A33E9EDD14D}"/>
            </a:ext>
          </a:extLst>
        </xdr:cNvPr>
        <xdr:cNvSpPr txBox="1"/>
      </xdr:nvSpPr>
      <xdr:spPr>
        <a:xfrm>
          <a:off x="4845050" y="1866900"/>
          <a:ext cx="1555750" cy="298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327FACF-3028-4F92-A051-E0B2502AE1C1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7582,44</a:t>
          </a:fld>
          <a:endParaRPr lang="pt-BR" sz="1600" b="1"/>
        </a:p>
      </xdr:txBody>
    </xdr:sp>
    <xdr:clientData/>
  </xdr:twoCellAnchor>
  <xdr:twoCellAnchor>
    <xdr:from>
      <xdr:col>7</xdr:col>
      <xdr:colOff>234950</xdr:colOff>
      <xdr:row>12</xdr:row>
      <xdr:rowOff>152400</xdr:rowOff>
    </xdr:from>
    <xdr:to>
      <xdr:col>9</xdr:col>
      <xdr:colOff>571500</xdr:colOff>
      <xdr:row>14</xdr:row>
      <xdr:rowOff>82550</xdr:rowOff>
    </xdr:to>
    <xdr:sp macro="" textlink="'Tabela Dinamica'!$B$5">
      <xdr:nvSpPr>
        <xdr:cNvPr id="13" name="CaixaDeTexto 12">
          <a:extLst>
            <a:ext uri="{FF2B5EF4-FFF2-40B4-BE49-F238E27FC236}">
              <a16:creationId xmlns:a16="http://schemas.microsoft.com/office/drawing/2014/main" id="{B10B0B07-FFCA-4B5E-91F3-85B31C0A3219}"/>
            </a:ext>
          </a:extLst>
        </xdr:cNvPr>
        <xdr:cNvSpPr txBox="1"/>
      </xdr:nvSpPr>
      <xdr:spPr>
        <a:xfrm>
          <a:off x="6330950" y="2362200"/>
          <a:ext cx="1555750" cy="298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8659AEC-2FA1-43F0-A96D-B3E0C6D97039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6563,34</a:t>
          </a:fld>
          <a:endParaRPr lang="pt-BR" sz="1600" b="1"/>
        </a:p>
      </xdr:txBody>
    </xdr:sp>
    <xdr:clientData/>
  </xdr:twoCellAnchor>
  <xdr:twoCellAnchor>
    <xdr:from>
      <xdr:col>2</xdr:col>
      <xdr:colOff>349250</xdr:colOff>
      <xdr:row>14</xdr:row>
      <xdr:rowOff>95250</xdr:rowOff>
    </xdr:from>
    <xdr:to>
      <xdr:col>5</xdr:col>
      <xdr:colOff>76200</xdr:colOff>
      <xdr:row>16</xdr:row>
      <xdr:rowOff>25400</xdr:rowOff>
    </xdr:to>
    <xdr:sp macro="" textlink="'Tabela Dinamica'!$B$6">
      <xdr:nvSpPr>
        <xdr:cNvPr id="14" name="CaixaDeTexto 13">
          <a:extLst>
            <a:ext uri="{FF2B5EF4-FFF2-40B4-BE49-F238E27FC236}">
              <a16:creationId xmlns:a16="http://schemas.microsoft.com/office/drawing/2014/main" id="{3BEC1002-A182-4955-B5FF-9F5560F58EB7}"/>
            </a:ext>
          </a:extLst>
        </xdr:cNvPr>
        <xdr:cNvSpPr txBox="1"/>
      </xdr:nvSpPr>
      <xdr:spPr>
        <a:xfrm>
          <a:off x="3397250" y="2673350"/>
          <a:ext cx="1555750" cy="298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510FED3-3C17-4CC4-B88F-1D8AF0C129EB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4663,48</a:t>
          </a:fld>
          <a:endParaRPr lang="pt-BR" sz="1600" b="1"/>
        </a:p>
      </xdr:txBody>
    </xdr:sp>
    <xdr:clientData/>
  </xdr:twoCellAnchor>
  <xdr:twoCellAnchor editAs="oneCell">
    <xdr:from>
      <xdr:col>0</xdr:col>
      <xdr:colOff>203200</xdr:colOff>
      <xdr:row>0</xdr:row>
      <xdr:rowOff>177800</xdr:rowOff>
    </xdr:from>
    <xdr:to>
      <xdr:col>0</xdr:col>
      <xdr:colOff>1117600</xdr:colOff>
      <xdr:row>6</xdr:row>
      <xdr:rowOff>3175</xdr:rowOff>
    </xdr:to>
    <xdr:pic>
      <xdr:nvPicPr>
        <xdr:cNvPr id="15" name="Graphic 3" descr="Trophy">
          <a:extLst>
            <a:ext uri="{FF2B5EF4-FFF2-40B4-BE49-F238E27FC236}">
              <a16:creationId xmlns:a16="http://schemas.microsoft.com/office/drawing/2014/main" id="{837A2FF8-5216-4F67-9A6E-F57CD1D6E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03200" y="177800"/>
          <a:ext cx="914400" cy="9302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4</xdr:row>
          <xdr:rowOff>120650</xdr:rowOff>
        </xdr:from>
        <xdr:to>
          <xdr:col>7</xdr:col>
          <xdr:colOff>6350</xdr:colOff>
          <xdr:row>10</xdr:row>
          <xdr:rowOff>19050</xdr:rowOff>
        </xdr:to>
        <xdr:pic>
          <xdr:nvPicPr>
            <xdr:cNvPr id="4109" name="Imagem 4">
              <a:extLst>
                <a:ext uri="{FF2B5EF4-FFF2-40B4-BE49-F238E27FC236}">
                  <a16:creationId xmlns:a16="http://schemas.microsoft.com/office/drawing/2014/main" id="{F49BEBF6-4D2C-D69D-DF63-229F305AB7E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ank1" spid="_x0000_s4484"/>
                </a:ext>
              </a:extLst>
            </xdr:cNvPicPr>
          </xdr:nvPicPr>
          <xdr:blipFill>
            <a:blip xmlns:r="http://schemas.openxmlformats.org/officeDocument/2006/relationships" r:embed="rId2"/>
            <a:srcRect t="14" r="3680" b="14"/>
            <a:stretch>
              <a:fillRect/>
            </a:stretch>
          </xdr:blipFill>
          <xdr:spPr bwMode="auto">
            <a:xfrm>
              <a:off x="3994150" y="857250"/>
              <a:ext cx="996950" cy="10033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</xdr:row>
          <xdr:rowOff>25400</xdr:rowOff>
        </xdr:from>
        <xdr:to>
          <xdr:col>4</xdr:col>
          <xdr:colOff>387350</xdr:colOff>
          <xdr:row>14</xdr:row>
          <xdr:rowOff>107950</xdr:rowOff>
        </xdr:to>
        <xdr:pic>
          <xdr:nvPicPr>
            <xdr:cNvPr id="4110" name="Imagem 5">
              <a:extLst>
                <a:ext uri="{FF2B5EF4-FFF2-40B4-BE49-F238E27FC236}">
                  <a16:creationId xmlns:a16="http://schemas.microsoft.com/office/drawing/2014/main" id="{515818D5-DE05-8499-E25C-2D7144E3756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ank3" spid="_x0000_s4485"/>
                </a:ext>
              </a:extLst>
            </xdr:cNvPicPr>
          </xdr:nvPicPr>
          <xdr:blipFill>
            <a:blip xmlns:r="http://schemas.openxmlformats.org/officeDocument/2006/relationships" r:embed="rId3"/>
            <a:srcRect t="14" r="3680" b="14"/>
            <a:stretch>
              <a:fillRect/>
            </a:stretch>
          </xdr:blipFill>
          <xdr:spPr bwMode="auto">
            <a:xfrm>
              <a:off x="2546350" y="1682750"/>
              <a:ext cx="996950" cy="10033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469900</xdr:colOff>
          <xdr:row>7</xdr:row>
          <xdr:rowOff>63500</xdr:rowOff>
        </xdr:from>
        <xdr:to>
          <xdr:col>9</xdr:col>
          <xdr:colOff>247650</xdr:colOff>
          <xdr:row>12</xdr:row>
          <xdr:rowOff>146050</xdr:rowOff>
        </xdr:to>
        <xdr:pic>
          <xdr:nvPicPr>
            <xdr:cNvPr id="4111" name="Imagem 7">
              <a:extLst>
                <a:ext uri="{FF2B5EF4-FFF2-40B4-BE49-F238E27FC236}">
                  <a16:creationId xmlns:a16="http://schemas.microsoft.com/office/drawing/2014/main" id="{65FFB10B-8D3F-3B72-4F20-8479812C8A7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ank2" spid="_x0000_s4486"/>
                </a:ext>
              </a:extLst>
            </xdr:cNvPicPr>
          </xdr:nvPicPr>
          <xdr:blipFill>
            <a:blip xmlns:r="http://schemas.openxmlformats.org/officeDocument/2006/relationships" r:embed="rId4"/>
            <a:srcRect t="14" r="3680" b="14"/>
            <a:stretch>
              <a:fillRect/>
            </a:stretch>
          </xdr:blipFill>
          <xdr:spPr bwMode="auto">
            <a:xfrm>
              <a:off x="5454650" y="1352550"/>
              <a:ext cx="996950" cy="10033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25400</xdr:rowOff>
    </xdr:from>
    <xdr:to>
      <xdr:col>0</xdr:col>
      <xdr:colOff>1123950</xdr:colOff>
      <xdr:row>5</xdr:row>
      <xdr:rowOff>104775</xdr:rowOff>
    </xdr:to>
    <xdr:pic>
      <xdr:nvPicPr>
        <xdr:cNvPr id="3" name="Graphic 3" descr="Trophy">
          <a:extLst>
            <a:ext uri="{FF2B5EF4-FFF2-40B4-BE49-F238E27FC236}">
              <a16:creationId xmlns:a16="http://schemas.microsoft.com/office/drawing/2014/main" id="{E388A600-DFA0-428D-B6C2-4A101BD20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9550" y="209550"/>
          <a:ext cx="914400" cy="9302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717550</xdr:colOff>
          <xdr:row>6</xdr:row>
          <xdr:rowOff>165140</xdr:rowOff>
        </xdr:from>
        <xdr:to>
          <xdr:col>4</xdr:col>
          <xdr:colOff>6350</xdr:colOff>
          <xdr:row>10</xdr:row>
          <xdr:rowOff>16704</xdr:rowOff>
        </xdr:to>
        <xdr:pic>
          <xdr:nvPicPr>
            <xdr:cNvPr id="2" name="Imagem 4">
              <a:extLst>
                <a:ext uri="{FF2B5EF4-FFF2-40B4-BE49-F238E27FC236}">
                  <a16:creationId xmlns:a16="http://schemas.microsoft.com/office/drawing/2014/main" id="{22E2727A-A11B-469C-9060-16B455B6B45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ank1" spid="_x0000_s6496"/>
                </a:ext>
              </a:extLst>
            </xdr:cNvPicPr>
          </xdr:nvPicPr>
          <xdr:blipFill>
            <a:blip xmlns:r="http://schemas.openxmlformats.org/officeDocument/2006/relationships" r:embed="rId3"/>
            <a:srcRect t="14" r="3680" b="14"/>
            <a:stretch>
              <a:fillRect/>
            </a:stretch>
          </xdr:blipFill>
          <xdr:spPr bwMode="auto">
            <a:xfrm>
              <a:off x="2654300" y="1270040"/>
              <a:ext cx="622300" cy="62626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717550</xdr:colOff>
          <xdr:row>10</xdr:row>
          <xdr:rowOff>165140</xdr:rowOff>
        </xdr:from>
        <xdr:ext cx="647700" cy="634960"/>
        <xdr:pic>
          <xdr:nvPicPr>
            <xdr:cNvPr id="4" name="Imagem 4">
              <a:extLst>
                <a:ext uri="{FF2B5EF4-FFF2-40B4-BE49-F238E27FC236}">
                  <a16:creationId xmlns:a16="http://schemas.microsoft.com/office/drawing/2014/main" id="{DA261A1D-67A4-4EC5-B892-FB5BF4CEF89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ank2" spid="_x0000_s6497"/>
                </a:ext>
              </a:extLst>
            </xdr:cNvPicPr>
          </xdr:nvPicPr>
          <xdr:blipFill>
            <a:blip xmlns:r="http://schemas.openxmlformats.org/officeDocument/2006/relationships" r:embed="rId4"/>
            <a:srcRect t="14" r="3680" b="14"/>
            <a:stretch>
              <a:fillRect/>
            </a:stretch>
          </xdr:blipFill>
          <xdr:spPr bwMode="auto">
            <a:xfrm>
              <a:off x="2654300" y="2044740"/>
              <a:ext cx="647700" cy="63496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717550</xdr:colOff>
          <xdr:row>14</xdr:row>
          <xdr:rowOff>165140</xdr:rowOff>
        </xdr:from>
        <xdr:ext cx="647700" cy="634960"/>
        <xdr:pic>
          <xdr:nvPicPr>
            <xdr:cNvPr id="5" name="Imagem 4">
              <a:extLst>
                <a:ext uri="{FF2B5EF4-FFF2-40B4-BE49-F238E27FC236}">
                  <a16:creationId xmlns:a16="http://schemas.microsoft.com/office/drawing/2014/main" id="{A89620C4-A256-4E2F-B084-E17B9D6BF92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ank3" spid="_x0000_s6498"/>
                </a:ext>
              </a:extLst>
            </xdr:cNvPicPr>
          </xdr:nvPicPr>
          <xdr:blipFill>
            <a:blip xmlns:r="http://schemas.openxmlformats.org/officeDocument/2006/relationships" r:embed="rId5"/>
            <a:srcRect t="14" r="3680" b="14"/>
            <a:stretch>
              <a:fillRect/>
            </a:stretch>
          </xdr:blipFill>
          <xdr:spPr bwMode="auto">
            <a:xfrm>
              <a:off x="2654300" y="2806740"/>
              <a:ext cx="647700" cy="63496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717550</xdr:colOff>
          <xdr:row>18</xdr:row>
          <xdr:rowOff>165140</xdr:rowOff>
        </xdr:from>
        <xdr:ext cx="647700" cy="660360"/>
        <xdr:pic>
          <xdr:nvPicPr>
            <xdr:cNvPr id="6" name="Imagem 4">
              <a:extLst>
                <a:ext uri="{FF2B5EF4-FFF2-40B4-BE49-F238E27FC236}">
                  <a16:creationId xmlns:a16="http://schemas.microsoft.com/office/drawing/2014/main" id="{CA620A18-3EE8-4AEA-9FDF-D99EF5129FC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ank4" spid="_x0000_s6499"/>
                </a:ext>
              </a:extLst>
            </xdr:cNvPicPr>
          </xdr:nvPicPr>
          <xdr:blipFill>
            <a:blip xmlns:r="http://schemas.openxmlformats.org/officeDocument/2006/relationships" r:embed="rId6"/>
            <a:srcRect t="14" r="3680" b="14"/>
            <a:stretch>
              <a:fillRect/>
            </a:stretch>
          </xdr:blipFill>
          <xdr:spPr bwMode="auto">
            <a:xfrm>
              <a:off x="2654300" y="3568740"/>
              <a:ext cx="647700" cy="66036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0</xdr:colOff>
          <xdr:row>6</xdr:row>
          <xdr:rowOff>165140</xdr:rowOff>
        </xdr:from>
        <xdr:ext cx="647700" cy="654010"/>
        <xdr:pic>
          <xdr:nvPicPr>
            <xdr:cNvPr id="8" name="Imagem 4">
              <a:extLst>
                <a:ext uri="{FF2B5EF4-FFF2-40B4-BE49-F238E27FC236}">
                  <a16:creationId xmlns:a16="http://schemas.microsoft.com/office/drawing/2014/main" id="{18A257F8-2DF9-42A5-B23C-3F016BE5A8A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ank5" spid="_x0000_s6500"/>
                </a:ext>
              </a:extLst>
            </xdr:cNvPicPr>
          </xdr:nvPicPr>
          <xdr:blipFill>
            <a:blip xmlns:r="http://schemas.openxmlformats.org/officeDocument/2006/relationships" r:embed="rId7"/>
            <a:srcRect t="14" r="3680" b="14"/>
            <a:stretch>
              <a:fillRect/>
            </a:stretch>
          </xdr:blipFill>
          <xdr:spPr bwMode="auto">
            <a:xfrm>
              <a:off x="6483350" y="1270040"/>
              <a:ext cx="647700" cy="65401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0</xdr:colOff>
          <xdr:row>10</xdr:row>
          <xdr:rowOff>165140</xdr:rowOff>
        </xdr:from>
        <xdr:ext cx="647700" cy="641310"/>
        <xdr:pic>
          <xdr:nvPicPr>
            <xdr:cNvPr id="9" name="Imagem 4">
              <a:extLst>
                <a:ext uri="{FF2B5EF4-FFF2-40B4-BE49-F238E27FC236}">
                  <a16:creationId xmlns:a16="http://schemas.microsoft.com/office/drawing/2014/main" id="{80C84539-4A68-4DEA-B6FD-7F25890971C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ank6" spid="_x0000_s6501"/>
                </a:ext>
              </a:extLst>
            </xdr:cNvPicPr>
          </xdr:nvPicPr>
          <xdr:blipFill>
            <a:blip xmlns:r="http://schemas.openxmlformats.org/officeDocument/2006/relationships" r:embed="rId8"/>
            <a:srcRect t="14" r="3680" b="14"/>
            <a:stretch>
              <a:fillRect/>
            </a:stretch>
          </xdr:blipFill>
          <xdr:spPr bwMode="auto">
            <a:xfrm>
              <a:off x="6261100" y="2044740"/>
              <a:ext cx="647700" cy="64131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0</xdr:colOff>
          <xdr:row>14</xdr:row>
          <xdr:rowOff>165140</xdr:rowOff>
        </xdr:from>
        <xdr:ext cx="647700" cy="634960"/>
        <xdr:pic>
          <xdr:nvPicPr>
            <xdr:cNvPr id="10" name="Imagem 4">
              <a:extLst>
                <a:ext uri="{FF2B5EF4-FFF2-40B4-BE49-F238E27FC236}">
                  <a16:creationId xmlns:a16="http://schemas.microsoft.com/office/drawing/2014/main" id="{2B5E2868-02C9-4FF6-8CFA-764D96E44DE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ank7" spid="_x0000_s6502"/>
                </a:ext>
              </a:extLst>
            </xdr:cNvPicPr>
          </xdr:nvPicPr>
          <xdr:blipFill>
            <a:blip xmlns:r="http://schemas.openxmlformats.org/officeDocument/2006/relationships" r:embed="rId9"/>
            <a:srcRect t="14" r="3680" b="14"/>
            <a:stretch>
              <a:fillRect/>
            </a:stretch>
          </xdr:blipFill>
          <xdr:spPr bwMode="auto">
            <a:xfrm>
              <a:off x="6261100" y="2806740"/>
              <a:ext cx="647700" cy="63496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0</xdr:colOff>
          <xdr:row>18</xdr:row>
          <xdr:rowOff>165140</xdr:rowOff>
        </xdr:from>
        <xdr:ext cx="647700" cy="654010"/>
        <xdr:pic>
          <xdr:nvPicPr>
            <xdr:cNvPr id="11" name="Imagem 4">
              <a:extLst>
                <a:ext uri="{FF2B5EF4-FFF2-40B4-BE49-F238E27FC236}">
                  <a16:creationId xmlns:a16="http://schemas.microsoft.com/office/drawing/2014/main" id="{60B3DF7C-28B7-4607-982E-0F5252BFE8C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ank8" spid="_x0000_s6503"/>
                </a:ext>
              </a:extLst>
            </xdr:cNvPicPr>
          </xdr:nvPicPr>
          <xdr:blipFill>
            <a:blip xmlns:r="http://schemas.openxmlformats.org/officeDocument/2006/relationships" r:embed="rId10"/>
            <a:srcRect t="14" r="3680" b="14"/>
            <a:stretch>
              <a:fillRect/>
            </a:stretch>
          </xdr:blipFill>
          <xdr:spPr bwMode="auto">
            <a:xfrm>
              <a:off x="6261100" y="3568740"/>
              <a:ext cx="647700" cy="65401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234950</xdr:colOff>
      <xdr:row>1</xdr:row>
      <xdr:rowOff>19050</xdr:rowOff>
    </xdr:from>
    <xdr:to>
      <xdr:col>0</xdr:col>
      <xdr:colOff>1149350</xdr:colOff>
      <xdr:row>3</xdr:row>
      <xdr:rowOff>180975</xdr:rowOff>
    </xdr:to>
    <xdr:pic>
      <xdr:nvPicPr>
        <xdr:cNvPr id="3" name="Graphic 3" descr="Trophy">
          <a:extLst>
            <a:ext uri="{FF2B5EF4-FFF2-40B4-BE49-F238E27FC236}">
              <a16:creationId xmlns:a16="http://schemas.microsoft.com/office/drawing/2014/main" id="{8A8F0571-6ACF-40FC-9081-1DB8F9C98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4950" y="203200"/>
          <a:ext cx="914400" cy="9302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412751</xdr:colOff>
          <xdr:row>0</xdr:row>
          <xdr:rowOff>171449</xdr:rowOff>
        </xdr:from>
        <xdr:to>
          <xdr:col>3</xdr:col>
          <xdr:colOff>945187</xdr:colOff>
          <xdr:row>5</xdr:row>
          <xdr:rowOff>6350</xdr:rowOff>
        </xdr:to>
        <xdr:pic>
          <xdr:nvPicPr>
            <xdr:cNvPr id="2" name="Imagem 4">
              <a:extLst>
                <a:ext uri="{FF2B5EF4-FFF2-40B4-BE49-F238E27FC236}">
                  <a16:creationId xmlns:a16="http://schemas.microsoft.com/office/drawing/2014/main" id="{CBD0894B-D61A-47B9-AEF0-A86AD8CF7BB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esumoVendedor" spid="_x0000_s7454"/>
                </a:ext>
              </a:extLst>
            </xdr:cNvPicPr>
          </xdr:nvPicPr>
          <xdr:blipFill>
            <a:blip xmlns:r="http://schemas.openxmlformats.org/officeDocument/2006/relationships" r:embed="rId3"/>
            <a:srcRect t="14" r="3680" b="14"/>
            <a:stretch>
              <a:fillRect/>
            </a:stretch>
          </xdr:blipFill>
          <xdr:spPr bwMode="auto">
            <a:xfrm>
              <a:off x="2349501" y="171449"/>
              <a:ext cx="1148386" cy="115570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12</xdr:col>
      <xdr:colOff>31750</xdr:colOff>
      <xdr:row>0</xdr:row>
      <xdr:rowOff>146051</xdr:rowOff>
    </xdr:from>
    <xdr:to>
      <xdr:col>15</xdr:col>
      <xdr:colOff>31750</xdr:colOff>
      <xdr:row>7</xdr:row>
      <xdr:rowOff>215901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Vendedor">
              <a:extLst>
                <a:ext uri="{FF2B5EF4-FFF2-40B4-BE49-F238E27FC236}">
                  <a16:creationId xmlns:a16="http://schemas.microsoft.com/office/drawing/2014/main" id="{29786757-9755-4EAC-89B5-226E4744DA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04400" y="146051"/>
              <a:ext cx="1828800" cy="1758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12700</xdr:colOff>
          <xdr:row>6</xdr:row>
          <xdr:rowOff>165100</xdr:rowOff>
        </xdr:from>
        <xdr:to>
          <xdr:col>3</xdr:col>
          <xdr:colOff>19050</xdr:colOff>
          <xdr:row>8</xdr:row>
          <xdr:rowOff>10314</xdr:rowOff>
        </xdr:to>
        <xdr:pic>
          <xdr:nvPicPr>
            <xdr:cNvPr id="5" name="Imagem 4">
              <a:extLst>
                <a:ext uri="{FF2B5EF4-FFF2-40B4-BE49-F238E27FC236}">
                  <a16:creationId xmlns:a16="http://schemas.microsoft.com/office/drawing/2014/main" id="{AD9D6437-633E-4513-B1E4-A1FF7FABABC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roduto1" spid="_x0000_s7455"/>
                </a:ext>
              </a:extLst>
            </xdr:cNvPicPr>
          </xdr:nvPicPr>
          <xdr:blipFill>
            <a:blip xmlns:r="http://schemas.openxmlformats.org/officeDocument/2006/relationships" r:embed="rId4"/>
            <a:srcRect t="14" r="3680" b="14"/>
            <a:stretch>
              <a:fillRect/>
            </a:stretch>
          </xdr:blipFill>
          <xdr:spPr bwMode="auto">
            <a:xfrm>
              <a:off x="1949450" y="1670050"/>
              <a:ext cx="622300" cy="62626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0</xdr:rowOff>
        </xdr:from>
        <xdr:to>
          <xdr:col>3</xdr:col>
          <xdr:colOff>6350</xdr:colOff>
          <xdr:row>9</xdr:row>
          <xdr:rowOff>29364</xdr:rowOff>
        </xdr:to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499ED1A8-78AD-40D3-AF07-28E7841727E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roduto2" spid="_x0000_s7456"/>
                </a:ext>
              </a:extLst>
            </xdr:cNvPicPr>
          </xdr:nvPicPr>
          <xdr:blipFill>
            <a:blip xmlns:r="http://schemas.openxmlformats.org/officeDocument/2006/relationships" r:embed="rId5"/>
            <a:srcRect t="14" r="3680" b="14"/>
            <a:stretch>
              <a:fillRect/>
            </a:stretch>
          </xdr:blipFill>
          <xdr:spPr bwMode="auto">
            <a:xfrm>
              <a:off x="1936750" y="2286000"/>
              <a:ext cx="622300" cy="62626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9</xdr:row>
          <xdr:rowOff>0</xdr:rowOff>
        </xdr:from>
        <xdr:to>
          <xdr:col>3</xdr:col>
          <xdr:colOff>6350</xdr:colOff>
          <xdr:row>10</xdr:row>
          <xdr:rowOff>29364</xdr:rowOff>
        </xdr:to>
        <xdr:pic>
          <xdr:nvPicPr>
            <xdr:cNvPr id="7" name="Imagem 6">
              <a:extLst>
                <a:ext uri="{FF2B5EF4-FFF2-40B4-BE49-F238E27FC236}">
                  <a16:creationId xmlns:a16="http://schemas.microsoft.com/office/drawing/2014/main" id="{362C9988-B645-4D38-911D-CA7FE3B5F0A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roduto3" spid="_x0000_s7457"/>
                </a:ext>
              </a:extLst>
            </xdr:cNvPicPr>
          </xdr:nvPicPr>
          <xdr:blipFill>
            <a:blip xmlns:r="http://schemas.openxmlformats.org/officeDocument/2006/relationships" r:embed="rId6"/>
            <a:srcRect t="14" r="3680" b="14"/>
            <a:stretch>
              <a:fillRect/>
            </a:stretch>
          </xdr:blipFill>
          <xdr:spPr bwMode="auto">
            <a:xfrm>
              <a:off x="1936750" y="2882900"/>
              <a:ext cx="622300" cy="62626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0</xdr:rowOff>
        </xdr:from>
        <xdr:to>
          <xdr:col>3</xdr:col>
          <xdr:colOff>6350</xdr:colOff>
          <xdr:row>11</xdr:row>
          <xdr:rowOff>29364</xdr:rowOff>
        </xdr:to>
        <xdr:pic>
          <xdr:nvPicPr>
            <xdr:cNvPr id="8" name="Imagem 7">
              <a:extLst>
                <a:ext uri="{FF2B5EF4-FFF2-40B4-BE49-F238E27FC236}">
                  <a16:creationId xmlns:a16="http://schemas.microsoft.com/office/drawing/2014/main" id="{93ACF64A-769B-4029-BDB4-02BD6EDD887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roduto4" spid="_x0000_s7458"/>
                </a:ext>
              </a:extLst>
            </xdr:cNvPicPr>
          </xdr:nvPicPr>
          <xdr:blipFill>
            <a:blip xmlns:r="http://schemas.openxmlformats.org/officeDocument/2006/relationships" r:embed="rId7"/>
            <a:srcRect t="14" r="3680" b="14"/>
            <a:stretch>
              <a:fillRect/>
            </a:stretch>
          </xdr:blipFill>
          <xdr:spPr bwMode="auto">
            <a:xfrm>
              <a:off x="1936750" y="3479800"/>
              <a:ext cx="622300" cy="62626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11</xdr:row>
          <xdr:rowOff>0</xdr:rowOff>
        </xdr:from>
        <xdr:to>
          <xdr:col>3</xdr:col>
          <xdr:colOff>6350</xdr:colOff>
          <xdr:row>12</xdr:row>
          <xdr:rowOff>29364</xdr:rowOff>
        </xdr:to>
        <xdr:pic>
          <xdr:nvPicPr>
            <xdr:cNvPr id="9" name="Imagem 8">
              <a:extLst>
                <a:ext uri="{FF2B5EF4-FFF2-40B4-BE49-F238E27FC236}">
                  <a16:creationId xmlns:a16="http://schemas.microsoft.com/office/drawing/2014/main" id="{796DD29E-1078-4C18-932A-1B37E11B806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roduto5" spid="_x0000_s7459"/>
                </a:ext>
              </a:extLst>
            </xdr:cNvPicPr>
          </xdr:nvPicPr>
          <xdr:blipFill>
            <a:blip xmlns:r="http://schemas.openxmlformats.org/officeDocument/2006/relationships" r:embed="rId8"/>
            <a:srcRect t="14" r="3680" b="14"/>
            <a:stretch>
              <a:fillRect/>
            </a:stretch>
          </xdr:blipFill>
          <xdr:spPr bwMode="auto">
            <a:xfrm>
              <a:off x="1936750" y="4076700"/>
              <a:ext cx="622300" cy="62626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12</xdr:row>
          <xdr:rowOff>0</xdr:rowOff>
        </xdr:from>
        <xdr:to>
          <xdr:col>3</xdr:col>
          <xdr:colOff>6350</xdr:colOff>
          <xdr:row>13</xdr:row>
          <xdr:rowOff>29364</xdr:rowOff>
        </xdr:to>
        <mc:AlternateContent>
          <mc:Choice Requires="a14">
            <xdr:pic>
              <xdr:nvPicPr>
                <xdr:cNvPr id="10" name="Imagem 9">
                  <a:extLst>
                    <a:ext uri="{FF2B5EF4-FFF2-40B4-BE49-F238E27FC236}">
                      <a16:creationId xmlns:a16="http://schemas.microsoft.com/office/drawing/2014/main" id="{60690504-D6D7-4644-A631-40CC34675FC6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Produto6" spid="_x0000_s7460"/>
                    </a:ext>
                  </a:extLst>
                </xdr:cNvPicPr>
              </xdr:nvPicPr>
              <xdr:blipFill>
                <a:blip xmlns:r="http://schemas.openxmlformats.org/officeDocument/2006/relationships" r:embed="rId4"/>
                <a:srcRect t="14" r="3680" b="14"/>
                <a:stretch>
                  <a:fillRect/>
                </a:stretch>
              </xdr:blipFill>
              <xdr:spPr bwMode="auto">
                <a:xfrm>
                  <a:off x="1936750" y="4673600"/>
                  <a:ext cx="622300" cy="626264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13</xdr:row>
          <xdr:rowOff>0</xdr:rowOff>
        </xdr:from>
        <xdr:to>
          <xdr:col>3</xdr:col>
          <xdr:colOff>6350</xdr:colOff>
          <xdr:row>14</xdr:row>
          <xdr:rowOff>29364</xdr:rowOff>
        </xdr:to>
        <mc:AlternateContent>
          <mc:Choice Requires="a14">
            <xdr:pic>
              <xdr:nvPicPr>
                <xdr:cNvPr id="11" name="Imagem 10">
                  <a:extLst>
                    <a:ext uri="{FF2B5EF4-FFF2-40B4-BE49-F238E27FC236}">
                      <a16:creationId xmlns:a16="http://schemas.microsoft.com/office/drawing/2014/main" id="{F2A6E2AD-9D96-435D-8B99-5CFAD98F4657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Produto7" spid="_x0000_s7461"/>
                    </a:ext>
                  </a:extLst>
                </xdr:cNvPicPr>
              </xdr:nvPicPr>
              <xdr:blipFill>
                <a:blip xmlns:r="http://schemas.openxmlformats.org/officeDocument/2006/relationships" r:embed="rId4"/>
                <a:srcRect t="14" r="3680" b="14"/>
                <a:stretch>
                  <a:fillRect/>
                </a:stretch>
              </xdr:blipFill>
              <xdr:spPr bwMode="auto">
                <a:xfrm>
                  <a:off x="1936750" y="5270500"/>
                  <a:ext cx="622300" cy="626264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twoCellAnchor>
    </mc:Choice>
    <mc:Fallback/>
  </mc:AlternateContent>
  <xdr:twoCellAnchor editAs="oneCell">
    <xdr:from>
      <xdr:col>7</xdr:col>
      <xdr:colOff>444500</xdr:colOff>
      <xdr:row>1</xdr:row>
      <xdr:rowOff>527051</xdr:rowOff>
    </xdr:from>
    <xdr:to>
      <xdr:col>11</xdr:col>
      <xdr:colOff>222250</xdr:colOff>
      <xdr:row>7</xdr:row>
      <xdr:rowOff>222037</xdr:rowOff>
    </xdr:to>
    <xdr:pic>
      <xdr:nvPicPr>
        <xdr:cNvPr id="18" name="Picture 6">
          <a:extLst>
            <a:ext uri="{FF2B5EF4-FFF2-40B4-BE49-F238E27FC236}">
              <a16:creationId xmlns:a16="http://schemas.microsoft.com/office/drawing/2014/main" id="{1726EE09-64E8-4896-9566-35A461CE5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9150" y="711201"/>
          <a:ext cx="2216150" cy="119993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</xdr:colOff>
          <xdr:row>1</xdr:row>
          <xdr:rowOff>196850</xdr:rowOff>
        </xdr:from>
        <xdr:to>
          <xdr:col>10</xdr:col>
          <xdr:colOff>25400</xdr:colOff>
          <xdr:row>3</xdr:row>
          <xdr:rowOff>54764</xdr:rowOff>
        </xdr:to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272CE758-8DBE-4B6E-ABA4-F3E961ABB79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roduto1" spid="_x0000_s7462"/>
                </a:ext>
              </a:extLst>
            </xdr:cNvPicPr>
          </xdr:nvPicPr>
          <xdr:blipFill>
            <a:blip xmlns:r="http://schemas.openxmlformats.org/officeDocument/2006/relationships" r:embed="rId4"/>
            <a:srcRect t="14" r="3680" b="14"/>
            <a:stretch>
              <a:fillRect/>
            </a:stretch>
          </xdr:blipFill>
          <xdr:spPr bwMode="auto">
            <a:xfrm>
              <a:off x="7956550" y="381000"/>
              <a:ext cx="622300" cy="62626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88900</xdr:colOff>
          <xdr:row>1</xdr:row>
          <xdr:rowOff>438150</xdr:rowOff>
        </xdr:from>
        <xdr:to>
          <xdr:col>11</xdr:col>
          <xdr:colOff>101600</xdr:colOff>
          <xdr:row>4</xdr:row>
          <xdr:rowOff>111914</xdr:rowOff>
        </xdr:to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0B77622F-E40C-43A3-BAD3-D6979F3CE5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roduto2" spid="_x0000_s7463"/>
                </a:ext>
              </a:extLst>
            </xdr:cNvPicPr>
          </xdr:nvPicPr>
          <xdr:blipFill>
            <a:blip xmlns:r="http://schemas.openxmlformats.org/officeDocument/2006/relationships" r:embed="rId5"/>
            <a:srcRect t="14" r="3680" b="14"/>
            <a:stretch>
              <a:fillRect/>
            </a:stretch>
          </xdr:blipFill>
          <xdr:spPr bwMode="auto">
            <a:xfrm>
              <a:off x="8642350" y="622300"/>
              <a:ext cx="622300" cy="62626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552450</xdr:colOff>
          <xdr:row>1</xdr:row>
          <xdr:rowOff>571500</xdr:rowOff>
        </xdr:from>
        <xdr:to>
          <xdr:col>8</xdr:col>
          <xdr:colOff>565150</xdr:colOff>
          <xdr:row>5</xdr:row>
          <xdr:rowOff>61114</xdr:rowOff>
        </xdr:to>
        <xdr:pic>
          <xdr:nvPicPr>
            <xdr:cNvPr id="21" name="Imagem 20">
              <a:extLst>
                <a:ext uri="{FF2B5EF4-FFF2-40B4-BE49-F238E27FC236}">
                  <a16:creationId xmlns:a16="http://schemas.microsoft.com/office/drawing/2014/main" id="{26004420-8CB3-48F7-B295-1131F3C12E3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roduto3" spid="_x0000_s7464"/>
                </a:ext>
              </a:extLst>
            </xdr:cNvPicPr>
          </xdr:nvPicPr>
          <xdr:blipFill>
            <a:blip xmlns:r="http://schemas.openxmlformats.org/officeDocument/2006/relationships" r:embed="rId6"/>
            <a:srcRect t="14" r="3680" b="14"/>
            <a:stretch>
              <a:fillRect/>
            </a:stretch>
          </xdr:blipFill>
          <xdr:spPr bwMode="auto">
            <a:xfrm>
              <a:off x="7277100" y="755650"/>
              <a:ext cx="622300" cy="62626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7</xdr:col>
      <xdr:colOff>241300</xdr:colOff>
      <xdr:row>1</xdr:row>
      <xdr:rowOff>292100</xdr:rowOff>
    </xdr:from>
    <xdr:to>
      <xdr:col>9</xdr:col>
      <xdr:colOff>177800</xdr:colOff>
      <xdr:row>2</xdr:row>
      <xdr:rowOff>107950</xdr:rowOff>
    </xdr:to>
    <xdr:sp macro="" textlink="$G$10">
      <xdr:nvSpPr>
        <xdr:cNvPr id="22" name="CaixaDeTexto 21">
          <a:extLst>
            <a:ext uri="{FF2B5EF4-FFF2-40B4-BE49-F238E27FC236}">
              <a16:creationId xmlns:a16="http://schemas.microsoft.com/office/drawing/2014/main" id="{C539D05C-F3FE-E4EB-5F05-D0FD103FAEF9}"/>
            </a:ext>
          </a:extLst>
        </xdr:cNvPr>
        <xdr:cNvSpPr txBox="1"/>
      </xdr:nvSpPr>
      <xdr:spPr>
        <a:xfrm>
          <a:off x="6965950" y="476250"/>
          <a:ext cx="115570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B1AF0FE-3911-454A-A6BD-312C1A0C0DED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R$ 594,24 </a:t>
          </a:fld>
          <a:endParaRPr lang="pt-BR" sz="1400" b="1"/>
        </a:p>
      </xdr:txBody>
    </xdr:sp>
    <xdr:clientData/>
  </xdr:twoCellAnchor>
  <xdr:twoCellAnchor>
    <xdr:from>
      <xdr:col>8</xdr:col>
      <xdr:colOff>279400</xdr:colOff>
      <xdr:row>0</xdr:row>
      <xdr:rowOff>133350</xdr:rowOff>
    </xdr:from>
    <xdr:to>
      <xdr:col>10</xdr:col>
      <xdr:colOff>215900</xdr:colOff>
      <xdr:row>1</xdr:row>
      <xdr:rowOff>349250</xdr:rowOff>
    </xdr:to>
    <xdr:sp macro="" textlink="$G$8">
      <xdr:nvSpPr>
        <xdr:cNvPr id="23" name="CaixaDeTexto 22">
          <a:extLst>
            <a:ext uri="{FF2B5EF4-FFF2-40B4-BE49-F238E27FC236}">
              <a16:creationId xmlns:a16="http://schemas.microsoft.com/office/drawing/2014/main" id="{906348FE-6FFC-44AC-A69A-1539A8BA34FF}"/>
            </a:ext>
          </a:extLst>
        </xdr:cNvPr>
        <xdr:cNvSpPr txBox="1"/>
      </xdr:nvSpPr>
      <xdr:spPr>
        <a:xfrm>
          <a:off x="7613650" y="133350"/>
          <a:ext cx="115570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E795C79-6BD0-4785-9CB9-B2A1DEC5833B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R$ 4.200,00 </a:t>
          </a:fld>
          <a:endParaRPr lang="pt-BR" sz="1400" b="1"/>
        </a:p>
      </xdr:txBody>
    </xdr:sp>
    <xdr:clientData/>
  </xdr:twoCellAnchor>
  <xdr:twoCellAnchor>
    <xdr:from>
      <xdr:col>9</xdr:col>
      <xdr:colOff>412750</xdr:colOff>
      <xdr:row>1</xdr:row>
      <xdr:rowOff>184150</xdr:rowOff>
    </xdr:from>
    <xdr:to>
      <xdr:col>11</xdr:col>
      <xdr:colOff>349250</xdr:colOff>
      <xdr:row>2</xdr:row>
      <xdr:rowOff>0</xdr:rowOff>
    </xdr:to>
    <xdr:sp macro="" textlink="$G$9">
      <xdr:nvSpPr>
        <xdr:cNvPr id="24" name="CaixaDeTexto 23">
          <a:extLst>
            <a:ext uri="{FF2B5EF4-FFF2-40B4-BE49-F238E27FC236}">
              <a16:creationId xmlns:a16="http://schemas.microsoft.com/office/drawing/2014/main" id="{2DD5D64D-C821-4727-80E3-424B05D11930}"/>
            </a:ext>
          </a:extLst>
        </xdr:cNvPr>
        <xdr:cNvSpPr txBox="1"/>
      </xdr:nvSpPr>
      <xdr:spPr>
        <a:xfrm>
          <a:off x="8356600" y="368300"/>
          <a:ext cx="115570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6116B67-A506-42A3-89C8-A28A8E6F3A3F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R$ 2.241,40 </a:t>
          </a:fld>
          <a:endParaRPr lang="pt-BR" sz="14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996950</xdr:colOff>
          <xdr:row>7</xdr:row>
          <xdr:rowOff>222250</xdr:rowOff>
        </xdr:from>
        <xdr:to>
          <xdr:col>15</xdr:col>
          <xdr:colOff>603250</xdr:colOff>
          <xdr:row>12</xdr:row>
          <xdr:rowOff>190500</xdr:rowOff>
        </xdr:to>
        <xdr:pic>
          <xdr:nvPicPr>
            <xdr:cNvPr id="25" name="Imagem 24">
              <a:extLst>
                <a:ext uri="{FF2B5EF4-FFF2-40B4-BE49-F238E27FC236}">
                  <a16:creationId xmlns:a16="http://schemas.microsoft.com/office/drawing/2014/main" id="{B3AFCD12-6435-7957-CFD4-DF77CBEFB0E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Tabela Dinamica'!$J$23:$Q$38" spid="_x0000_s7465"/>
                </a:ext>
              </a:extLst>
            </xdr:cNvPicPr>
          </xdr:nvPicPr>
          <xdr:blipFill>
            <a:blip xmlns:r="http://schemas.openxmlformats.org/officeDocument/2006/relationships" r:embed="rId10"/>
            <a:srcRect/>
            <a:stretch>
              <a:fillRect/>
            </a:stretch>
          </xdr:blipFill>
          <xdr:spPr bwMode="auto">
            <a:xfrm>
              <a:off x="6419850" y="1911350"/>
              <a:ext cx="5784850" cy="29527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25400</xdr:rowOff>
    </xdr:from>
    <xdr:to>
      <xdr:col>1</xdr:col>
      <xdr:colOff>616302</xdr:colOff>
      <xdr:row>1</xdr:row>
      <xdr:rowOff>619847</xdr:rowOff>
    </xdr:to>
    <xdr:pic>
      <xdr:nvPicPr>
        <xdr:cNvPr id="2" name="Imagem 17">
          <a:extLst>
            <a:ext uri="{FF2B5EF4-FFF2-40B4-BE49-F238E27FC236}">
              <a16:creationId xmlns:a16="http://schemas.microsoft.com/office/drawing/2014/main" id="{44612DA0-DAA2-4269-AD43-90FC80A930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167" r="20150" b="26531"/>
        <a:stretch/>
      </xdr:blipFill>
      <xdr:spPr>
        <a:xfrm>
          <a:off x="806450" y="209550"/>
          <a:ext cx="597252" cy="594447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3</xdr:row>
      <xdr:rowOff>31751</xdr:rowOff>
    </xdr:from>
    <xdr:to>
      <xdr:col>2</xdr:col>
      <xdr:colOff>93</xdr:colOff>
      <xdr:row>3</xdr:row>
      <xdr:rowOff>717550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5A19933-3D9D-4E3D-AF8A-CAC142D0F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750" y="1606551"/>
          <a:ext cx="641443" cy="685799"/>
        </a:xfrm>
        <a:prstGeom prst="rect">
          <a:avLst/>
        </a:prstGeom>
      </xdr:spPr>
    </xdr:pic>
    <xdr:clientData/>
  </xdr:twoCellAnchor>
  <xdr:twoCellAnchor editAs="oneCell">
    <xdr:from>
      <xdr:col>1</xdr:col>
      <xdr:colOff>12699</xdr:colOff>
      <xdr:row>2</xdr:row>
      <xdr:rowOff>25400</xdr:rowOff>
    </xdr:from>
    <xdr:to>
      <xdr:col>1</xdr:col>
      <xdr:colOff>623676</xdr:colOff>
      <xdr:row>2</xdr:row>
      <xdr:rowOff>736600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4082B8C4-88DC-4577-B263-272E93BAE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099" y="838200"/>
          <a:ext cx="610977" cy="7112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4</xdr:row>
      <xdr:rowOff>44450</xdr:rowOff>
    </xdr:from>
    <xdr:to>
      <xdr:col>1</xdr:col>
      <xdr:colOff>645583</xdr:colOff>
      <xdr:row>4</xdr:row>
      <xdr:rowOff>736600</xdr:rowOff>
    </xdr:to>
    <xdr:pic>
      <xdr:nvPicPr>
        <xdr:cNvPr id="5" name="Picture 7">
          <a:extLst>
            <a:ext uri="{FF2B5EF4-FFF2-40B4-BE49-F238E27FC236}">
              <a16:creationId xmlns:a16="http://schemas.microsoft.com/office/drawing/2014/main" id="{C79D0A57-673F-4A37-BB78-467889E6E7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57" t="-1" r="29509" b="29532"/>
        <a:stretch/>
      </xdr:blipFill>
      <xdr:spPr>
        <a:xfrm>
          <a:off x="812800" y="2381250"/>
          <a:ext cx="620183" cy="69215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5</xdr:row>
      <xdr:rowOff>38100</xdr:rowOff>
    </xdr:from>
    <xdr:to>
      <xdr:col>1</xdr:col>
      <xdr:colOff>635352</xdr:colOff>
      <xdr:row>5</xdr:row>
      <xdr:rowOff>742950</xdr:rowOff>
    </xdr:to>
    <xdr:pic>
      <xdr:nvPicPr>
        <xdr:cNvPr id="6" name="Picture 9">
          <a:extLst>
            <a:ext uri="{FF2B5EF4-FFF2-40B4-BE49-F238E27FC236}">
              <a16:creationId xmlns:a16="http://schemas.microsoft.com/office/drawing/2014/main" id="{3B54AC09-151A-44D2-BDC6-CCFA15D637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402"/>
        <a:stretch/>
      </xdr:blipFill>
      <xdr:spPr>
        <a:xfrm>
          <a:off x="800100" y="3136900"/>
          <a:ext cx="622652" cy="7048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6</xdr:row>
      <xdr:rowOff>19050</xdr:rowOff>
    </xdr:from>
    <xdr:to>
      <xdr:col>1</xdr:col>
      <xdr:colOff>639234</xdr:colOff>
      <xdr:row>6</xdr:row>
      <xdr:rowOff>742950</xdr:rowOff>
    </xdr:to>
    <xdr:pic>
      <xdr:nvPicPr>
        <xdr:cNvPr id="7" name="Picture 11">
          <a:extLst>
            <a:ext uri="{FF2B5EF4-FFF2-40B4-BE49-F238E27FC236}">
              <a16:creationId xmlns:a16="http://schemas.microsoft.com/office/drawing/2014/main" id="{9018306D-92F8-4D5E-B251-331555249E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173"/>
        <a:stretch/>
      </xdr:blipFill>
      <xdr:spPr>
        <a:xfrm>
          <a:off x="806450" y="3879850"/>
          <a:ext cx="620184" cy="7239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635000</xdr:colOff>
      <xdr:row>7</xdr:row>
      <xdr:rowOff>755650</xdr:rowOff>
    </xdr:to>
    <xdr:pic>
      <xdr:nvPicPr>
        <xdr:cNvPr id="8" name="Imagem 13">
          <a:extLst>
            <a:ext uri="{FF2B5EF4-FFF2-40B4-BE49-F238E27FC236}">
              <a16:creationId xmlns:a16="http://schemas.microsoft.com/office/drawing/2014/main" id="{634A1EB1-DFC9-4E58-83D9-CA59342343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746" r="33507" b="50448"/>
        <a:stretch/>
      </xdr:blipFill>
      <xdr:spPr>
        <a:xfrm>
          <a:off x="787400" y="4622800"/>
          <a:ext cx="635000" cy="7556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641350</xdr:colOff>
      <xdr:row>8</xdr:row>
      <xdr:rowOff>746568</xdr:rowOff>
    </xdr:to>
    <xdr:pic>
      <xdr:nvPicPr>
        <xdr:cNvPr id="9" name="Picture 13">
          <a:extLst>
            <a:ext uri="{FF2B5EF4-FFF2-40B4-BE49-F238E27FC236}">
              <a16:creationId xmlns:a16="http://schemas.microsoft.com/office/drawing/2014/main" id="{2111741D-73AB-41CF-B440-D3103AC12D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454" r="24376" b="21362"/>
        <a:stretch/>
      </xdr:blipFill>
      <xdr:spPr>
        <a:xfrm>
          <a:off x="787400" y="5384800"/>
          <a:ext cx="641350" cy="74656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Gomes Viana Da Silva, Enel 2" refreshedDate="46238.879454282411" createdVersion="8" refreshedVersion="8" minRefreshableVersion="3" recordCount="75" xr:uid="{D66C4207-0FCA-4CE9-9022-488947EC4EAB}">
  <cacheSource type="worksheet">
    <worksheetSource name="Tabela1"/>
  </cacheSource>
  <cacheFields count="6">
    <cacheField name="Vendedor" numFmtId="0">
      <sharedItems count="8">
        <s v="Piccolo"/>
        <s v="Tenshinhan"/>
        <s v="Gohan"/>
        <s v="Bulma"/>
        <s v="Vegeta"/>
        <s v="Goku"/>
        <s v="Yamcha"/>
        <s v="Kuririn"/>
      </sharedItems>
    </cacheField>
    <cacheField name="Vendedor Repetido" numFmtId="0">
      <sharedItems count="8">
        <s v="Piccolo"/>
        <s v="Tenshinhan"/>
        <s v="Gohan"/>
        <s v="Bulma"/>
        <s v="Vegeta"/>
        <s v="Goku"/>
        <s v="Yamcha"/>
        <s v="Kuririn"/>
      </sharedItems>
    </cacheField>
    <cacheField name="Produto" numFmtId="0">
      <sharedItems count="19">
        <s v="Tênis Feminino"/>
        <s v="Calça Feminina Jogger"/>
        <s v="Camisa Masculina"/>
        <s v="Bermuda Masculino"/>
        <s v="Camisa Masculina Festa Balada"/>
        <s v="Bota Masculina"/>
        <s v="Jaqueta Masculina Preta"/>
        <s v="Bolsa de Trabalho"/>
        <s v="Kit de Pinceis de Maquiagem"/>
        <s v="Vestido Infantil"/>
        <s v="Calça Bailarina"/>
        <s v="Camisa Térmica"/>
        <s v="Sapato Social"/>
        <s v="Sapatilha Sapato"/>
        <s v="Colar Pingente"/>
        <s v="Boné"/>
        <s v="Relógio"/>
        <s v="Chinelo"/>
        <s v="Terno"/>
      </sharedItems>
    </cacheField>
    <cacheField name="Valor Unitário" numFmtId="0">
      <sharedItems containsSemiMixedTypes="0" containsString="0" containsNumber="1" minValue="40" maxValue="2100"/>
    </cacheField>
    <cacheField name="Unidades Vendidas" numFmtId="0">
      <sharedItems containsSemiMixedTypes="0" containsString="0" containsNumber="1" containsInteger="1" minValue="1" maxValue="12"/>
    </cacheField>
    <cacheField name="Total" numFmtId="0">
      <sharedItems containsSemiMixedTypes="0" containsString="0" containsNumber="1" minValue="46.9" maxValue="4800"/>
    </cacheField>
  </cacheFields>
  <extLst>
    <ext xmlns:x14="http://schemas.microsoft.com/office/spreadsheetml/2009/9/main" uri="{725AE2AE-9491-48be-B2B4-4EB974FC3084}">
      <x14:pivotCacheDefinition pivotCacheId="41165962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x v="0"/>
    <x v="0"/>
    <x v="0"/>
    <n v="89.99"/>
    <n v="3"/>
    <n v="269.96999999999997"/>
  </r>
  <r>
    <x v="1"/>
    <x v="1"/>
    <x v="1"/>
    <n v="69.989999999999995"/>
    <n v="5"/>
    <n v="349.95"/>
  </r>
  <r>
    <x v="2"/>
    <x v="2"/>
    <x v="2"/>
    <n v="153.4"/>
    <n v="1"/>
    <n v="153.4"/>
  </r>
  <r>
    <x v="3"/>
    <x v="3"/>
    <x v="3"/>
    <n v="148.56"/>
    <n v="9"/>
    <n v="1337.04"/>
  </r>
  <r>
    <x v="4"/>
    <x v="4"/>
    <x v="4"/>
    <n v="400"/>
    <n v="12"/>
    <n v="4800"/>
  </r>
  <r>
    <x v="5"/>
    <x v="5"/>
    <x v="5"/>
    <n v="224.14"/>
    <n v="4"/>
    <n v="896.56"/>
  </r>
  <r>
    <x v="0"/>
    <x v="0"/>
    <x v="6"/>
    <n v="150.5"/>
    <n v="4"/>
    <n v="602"/>
  </r>
  <r>
    <x v="1"/>
    <x v="1"/>
    <x v="7"/>
    <n v="248.73"/>
    <n v="1"/>
    <n v="248.73"/>
  </r>
  <r>
    <x v="2"/>
    <x v="2"/>
    <x v="8"/>
    <n v="116.52"/>
    <n v="1"/>
    <n v="116.52"/>
  </r>
  <r>
    <x v="3"/>
    <x v="3"/>
    <x v="9"/>
    <n v="59.9"/>
    <n v="1"/>
    <n v="59.9"/>
  </r>
  <r>
    <x v="0"/>
    <x v="0"/>
    <x v="10"/>
    <n v="46.9"/>
    <n v="1"/>
    <n v="46.9"/>
  </r>
  <r>
    <x v="1"/>
    <x v="1"/>
    <x v="11"/>
    <n v="41.9"/>
    <n v="4"/>
    <n v="167.6"/>
  </r>
  <r>
    <x v="2"/>
    <x v="2"/>
    <x v="12"/>
    <n v="81.900000000000006"/>
    <n v="9"/>
    <n v="737.1"/>
  </r>
  <r>
    <x v="3"/>
    <x v="3"/>
    <x v="13"/>
    <n v="55.9"/>
    <n v="2"/>
    <n v="111.8"/>
  </r>
  <r>
    <x v="1"/>
    <x v="1"/>
    <x v="14"/>
    <n v="89.9"/>
    <n v="1"/>
    <n v="89.9"/>
  </r>
  <r>
    <x v="6"/>
    <x v="6"/>
    <x v="0"/>
    <n v="89.99"/>
    <n v="1"/>
    <n v="89.99"/>
  </r>
  <r>
    <x v="7"/>
    <x v="7"/>
    <x v="1"/>
    <n v="69.989999999999995"/>
    <n v="1"/>
    <n v="69.989999999999995"/>
  </r>
  <r>
    <x v="1"/>
    <x v="1"/>
    <x v="2"/>
    <n v="153.4"/>
    <n v="2"/>
    <n v="306.8"/>
  </r>
  <r>
    <x v="2"/>
    <x v="2"/>
    <x v="3"/>
    <n v="148.56"/>
    <n v="6"/>
    <n v="891.36"/>
  </r>
  <r>
    <x v="0"/>
    <x v="0"/>
    <x v="4"/>
    <n v="146.13999999999999"/>
    <n v="1"/>
    <n v="146.13999999999999"/>
  </r>
  <r>
    <x v="5"/>
    <x v="5"/>
    <x v="5"/>
    <n v="224.14"/>
    <n v="1"/>
    <n v="224.14"/>
  </r>
  <r>
    <x v="0"/>
    <x v="0"/>
    <x v="6"/>
    <n v="150.5"/>
    <n v="5"/>
    <n v="752.5"/>
  </r>
  <r>
    <x v="1"/>
    <x v="1"/>
    <x v="7"/>
    <n v="248.73"/>
    <n v="2"/>
    <n v="497.46"/>
  </r>
  <r>
    <x v="2"/>
    <x v="2"/>
    <x v="8"/>
    <n v="116.52"/>
    <n v="3"/>
    <n v="349.56"/>
  </r>
  <r>
    <x v="3"/>
    <x v="3"/>
    <x v="9"/>
    <n v="59.9"/>
    <n v="2"/>
    <n v="119.8"/>
  </r>
  <r>
    <x v="1"/>
    <x v="1"/>
    <x v="10"/>
    <n v="46.9"/>
    <n v="2"/>
    <n v="93.8"/>
  </r>
  <r>
    <x v="2"/>
    <x v="2"/>
    <x v="11"/>
    <n v="41.9"/>
    <n v="2"/>
    <n v="83.8"/>
  </r>
  <r>
    <x v="3"/>
    <x v="3"/>
    <x v="12"/>
    <n v="81.900000000000006"/>
    <n v="4"/>
    <n v="327.60000000000002"/>
  </r>
  <r>
    <x v="6"/>
    <x v="6"/>
    <x v="8"/>
    <n v="116.52"/>
    <n v="3"/>
    <n v="349.56"/>
  </r>
  <r>
    <x v="6"/>
    <x v="6"/>
    <x v="9"/>
    <n v="59.9"/>
    <n v="2"/>
    <n v="119.8"/>
  </r>
  <r>
    <x v="7"/>
    <x v="7"/>
    <x v="15"/>
    <n v="40"/>
    <n v="3"/>
    <n v="120"/>
  </r>
  <r>
    <x v="7"/>
    <x v="7"/>
    <x v="16"/>
    <n v="390"/>
    <n v="2"/>
    <n v="780"/>
  </r>
  <r>
    <x v="5"/>
    <x v="5"/>
    <x v="3"/>
    <n v="148.56"/>
    <n v="2"/>
    <n v="297.12"/>
  </r>
  <r>
    <x v="5"/>
    <x v="5"/>
    <x v="2"/>
    <n v="153.4"/>
    <n v="1"/>
    <n v="153.4"/>
  </r>
  <r>
    <x v="5"/>
    <x v="5"/>
    <x v="17"/>
    <n v="40"/>
    <n v="3"/>
    <n v="120"/>
  </r>
  <r>
    <x v="4"/>
    <x v="4"/>
    <x v="12"/>
    <n v="81.900000000000006"/>
    <n v="8"/>
    <n v="655.20000000000005"/>
  </r>
  <r>
    <x v="4"/>
    <x v="4"/>
    <x v="2"/>
    <n v="153.4"/>
    <n v="1"/>
    <n v="153.4"/>
  </r>
  <r>
    <x v="0"/>
    <x v="0"/>
    <x v="0"/>
    <n v="89.99"/>
    <n v="3"/>
    <n v="269.96999999999997"/>
  </r>
  <r>
    <x v="1"/>
    <x v="1"/>
    <x v="1"/>
    <n v="69.989999999999995"/>
    <n v="5"/>
    <n v="349.95"/>
  </r>
  <r>
    <x v="2"/>
    <x v="2"/>
    <x v="2"/>
    <n v="153.4"/>
    <n v="1"/>
    <n v="153.4"/>
  </r>
  <r>
    <x v="3"/>
    <x v="3"/>
    <x v="3"/>
    <n v="148.56"/>
    <n v="9"/>
    <n v="1337.04"/>
  </r>
  <r>
    <x v="4"/>
    <x v="4"/>
    <x v="4"/>
    <n v="146.13999999999999"/>
    <n v="1"/>
    <n v="146.13999999999999"/>
  </r>
  <r>
    <x v="5"/>
    <x v="5"/>
    <x v="5"/>
    <n v="224.14"/>
    <n v="4"/>
    <n v="896.56"/>
  </r>
  <r>
    <x v="0"/>
    <x v="0"/>
    <x v="6"/>
    <n v="150.5"/>
    <n v="4"/>
    <n v="602"/>
  </r>
  <r>
    <x v="1"/>
    <x v="1"/>
    <x v="7"/>
    <n v="248.73"/>
    <n v="1"/>
    <n v="248.73"/>
  </r>
  <r>
    <x v="2"/>
    <x v="2"/>
    <x v="8"/>
    <n v="116.52"/>
    <n v="1"/>
    <n v="116.52"/>
  </r>
  <r>
    <x v="3"/>
    <x v="3"/>
    <x v="9"/>
    <n v="59.9"/>
    <n v="1"/>
    <n v="59.9"/>
  </r>
  <r>
    <x v="0"/>
    <x v="0"/>
    <x v="10"/>
    <n v="46.9"/>
    <n v="1"/>
    <n v="46.9"/>
  </r>
  <r>
    <x v="1"/>
    <x v="1"/>
    <x v="11"/>
    <n v="41.9"/>
    <n v="4"/>
    <n v="167.6"/>
  </r>
  <r>
    <x v="2"/>
    <x v="2"/>
    <x v="12"/>
    <n v="81.900000000000006"/>
    <n v="9"/>
    <n v="737.1"/>
  </r>
  <r>
    <x v="3"/>
    <x v="3"/>
    <x v="13"/>
    <n v="55.9"/>
    <n v="2"/>
    <n v="111.8"/>
  </r>
  <r>
    <x v="1"/>
    <x v="1"/>
    <x v="14"/>
    <n v="678"/>
    <n v="1"/>
    <n v="678"/>
  </r>
  <r>
    <x v="6"/>
    <x v="6"/>
    <x v="0"/>
    <n v="89.99"/>
    <n v="1"/>
    <n v="89.99"/>
  </r>
  <r>
    <x v="7"/>
    <x v="7"/>
    <x v="1"/>
    <n v="69.989999999999995"/>
    <n v="1"/>
    <n v="69.989999999999995"/>
  </r>
  <r>
    <x v="1"/>
    <x v="1"/>
    <x v="2"/>
    <n v="153.4"/>
    <n v="2"/>
    <n v="306.8"/>
  </r>
  <r>
    <x v="2"/>
    <x v="2"/>
    <x v="3"/>
    <n v="148.56"/>
    <n v="6"/>
    <n v="891.36"/>
  </r>
  <r>
    <x v="0"/>
    <x v="0"/>
    <x v="4"/>
    <n v="146.13999999999999"/>
    <n v="1"/>
    <n v="146.13999999999999"/>
  </r>
  <r>
    <x v="5"/>
    <x v="5"/>
    <x v="5"/>
    <n v="224.14"/>
    <n v="1"/>
    <n v="224.14"/>
  </r>
  <r>
    <x v="0"/>
    <x v="0"/>
    <x v="6"/>
    <n v="150.5"/>
    <n v="5"/>
    <n v="752.5"/>
  </r>
  <r>
    <x v="1"/>
    <x v="1"/>
    <x v="7"/>
    <n v="248.73"/>
    <n v="2"/>
    <n v="497.46"/>
  </r>
  <r>
    <x v="2"/>
    <x v="2"/>
    <x v="8"/>
    <n v="116.52"/>
    <n v="3"/>
    <n v="349.56"/>
  </r>
  <r>
    <x v="3"/>
    <x v="3"/>
    <x v="9"/>
    <n v="59.9"/>
    <n v="2"/>
    <n v="119.8"/>
  </r>
  <r>
    <x v="1"/>
    <x v="1"/>
    <x v="10"/>
    <n v="46.9"/>
    <n v="2"/>
    <n v="93.8"/>
  </r>
  <r>
    <x v="2"/>
    <x v="2"/>
    <x v="11"/>
    <n v="41.9"/>
    <n v="2"/>
    <n v="83.8"/>
  </r>
  <r>
    <x v="3"/>
    <x v="3"/>
    <x v="12"/>
    <n v="81.900000000000006"/>
    <n v="4"/>
    <n v="327.60000000000002"/>
  </r>
  <r>
    <x v="6"/>
    <x v="6"/>
    <x v="8"/>
    <n v="116.52"/>
    <n v="3"/>
    <n v="349.56"/>
  </r>
  <r>
    <x v="6"/>
    <x v="6"/>
    <x v="9"/>
    <n v="59.9"/>
    <n v="2"/>
    <n v="119.8"/>
  </r>
  <r>
    <x v="7"/>
    <x v="7"/>
    <x v="15"/>
    <n v="40"/>
    <n v="3"/>
    <n v="120"/>
  </r>
  <r>
    <x v="7"/>
    <x v="7"/>
    <x v="16"/>
    <n v="390"/>
    <n v="2"/>
    <n v="780"/>
  </r>
  <r>
    <x v="5"/>
    <x v="5"/>
    <x v="3"/>
    <n v="148.56"/>
    <n v="2"/>
    <n v="297.12"/>
  </r>
  <r>
    <x v="5"/>
    <x v="5"/>
    <x v="2"/>
    <n v="153.4"/>
    <n v="1"/>
    <n v="153.4"/>
  </r>
  <r>
    <x v="5"/>
    <x v="5"/>
    <x v="17"/>
    <n v="40"/>
    <n v="3"/>
    <n v="120"/>
  </r>
  <r>
    <x v="4"/>
    <x v="4"/>
    <x v="12"/>
    <n v="81.900000000000006"/>
    <n v="8"/>
    <n v="655.20000000000005"/>
  </r>
  <r>
    <x v="4"/>
    <x v="4"/>
    <x v="2"/>
    <n v="153.4"/>
    <n v="1"/>
    <n v="153.4"/>
  </r>
  <r>
    <x v="5"/>
    <x v="5"/>
    <x v="18"/>
    <n v="2100"/>
    <n v="2"/>
    <n v="4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CD375F-9AD3-4485-81FA-823D51444028}" name="Tabela dinâmica3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K3:L9" firstHeaderRow="1" firstDataRow="1" firstDataCol="1"/>
  <pivotFields count="6">
    <pivotField showAll="0">
      <items count="9">
        <item h="1" x="3"/>
        <item h="1" x="2"/>
        <item x="5"/>
        <item h="1" x="7"/>
        <item h="1" x="0"/>
        <item h="1" x="1"/>
        <item h="1" x="4"/>
        <item h="1" x="6"/>
        <item t="default"/>
      </items>
    </pivotField>
    <pivotField showAll="0"/>
    <pivotField axis="axisRow" showAll="0">
      <items count="20">
        <item x="3"/>
        <item x="7"/>
        <item x="15"/>
        <item x="5"/>
        <item x="10"/>
        <item x="1"/>
        <item x="2"/>
        <item x="4"/>
        <item x="11"/>
        <item x="17"/>
        <item x="14"/>
        <item x="6"/>
        <item x="8"/>
        <item x="16"/>
        <item x="13"/>
        <item x="12"/>
        <item x="0"/>
        <item x="9"/>
        <item x="18"/>
        <item t="default"/>
      </items>
    </pivotField>
    <pivotField showAll="0"/>
    <pivotField showAll="0"/>
    <pivotField dataField="1" showAll="0"/>
  </pivotFields>
  <rowFields count="1">
    <field x="2"/>
  </rowFields>
  <rowItems count="6">
    <i>
      <x/>
    </i>
    <i>
      <x v="3"/>
    </i>
    <i>
      <x v="6"/>
    </i>
    <i>
      <x v="9"/>
    </i>
    <i>
      <x v="18"/>
    </i>
    <i t="grand">
      <x/>
    </i>
  </rowItems>
  <colItems count="1">
    <i/>
  </colItems>
  <dataFields count="1">
    <dataField name="Soma de Total" fld="5" baseField="0" baseItem="0" numFmtId="165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54ECBD-0C3F-43FF-B290-A1952753850F}" name="Tabela dinâmica2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E3:H9" firstHeaderRow="0" firstDataRow="1" firstDataCol="2" rowPageCount="1" colPageCount="1"/>
  <pivotFields count="6">
    <pivotField axis="axisPage" compact="0" outline="0" showAll="0">
      <items count="9">
        <item x="3"/>
        <item x="2"/>
        <item x="5"/>
        <item x="7"/>
        <item x="0"/>
        <item x="1"/>
        <item x="4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3"/>
        <item x="2"/>
        <item x="5"/>
        <item x="7"/>
        <item x="0"/>
        <item x="1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9">
        <item x="3"/>
        <item x="7"/>
        <item x="15"/>
        <item x="5"/>
        <item x="10"/>
        <item x="1"/>
        <item x="2"/>
        <item x="4"/>
        <item x="11"/>
        <item x="17"/>
        <item x="14"/>
        <item x="6"/>
        <item x="8"/>
        <item x="16"/>
        <item x="13"/>
        <item x="12"/>
        <item x="0"/>
        <item x="9"/>
        <item x="1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6">
    <i>
      <x v="2"/>
      <x v="18"/>
    </i>
    <i r="1">
      <x v="3"/>
    </i>
    <i r="1">
      <x/>
    </i>
    <i r="1">
      <x v="6"/>
    </i>
    <i r="1"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2" hier="-1"/>
  </pageFields>
  <dataFields count="2">
    <dataField name="Soma de Unidades Vendidas" fld="4" baseField="0" baseItem="0"/>
    <dataField name="Soma de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B015FC-AD63-4A54-BB95-64CA9A8BC3E6}" name="Tabela dinâmica1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2" firstHeaderRow="1" firstDataRow="1" firstDataCol="1"/>
  <pivotFields count="6">
    <pivotField showAll="0"/>
    <pivotField axis="axisRow" showAll="0" sortType="descending">
      <items count="9">
        <item x="3"/>
        <item x="2"/>
        <item x="5"/>
        <item x="7"/>
        <item x="0"/>
        <item x="1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1"/>
  </rowFields>
  <rowItems count="9">
    <i>
      <x v="2"/>
    </i>
    <i>
      <x v="6"/>
    </i>
    <i>
      <x v="1"/>
    </i>
    <i>
      <x v="5"/>
    </i>
    <i>
      <x/>
    </i>
    <i>
      <x v="4"/>
    </i>
    <i>
      <x v="3"/>
    </i>
    <i>
      <x v="7"/>
    </i>
    <i t="grand">
      <x/>
    </i>
  </rowItems>
  <colItems count="1">
    <i/>
  </colItems>
  <dataFields count="1">
    <dataField name="Soma de Total" fld="5" baseField="0" baseItem="0"/>
  </dataFields>
  <formats count="1">
    <format dxfId="2">
      <pivotArea collapsedLevelsAreSubtotals="1" fieldPosition="0">
        <references count="1">
          <reference field="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" xr10:uid="{1A1F46D2-E55B-44D3-A567-46A07044366D}" sourceName="Vendedor">
  <pivotTables>
    <pivotTable tabId="11" name="Tabela dinâmica2"/>
    <pivotTable tabId="11" name="Tabela dinâmica3"/>
  </pivotTables>
  <data>
    <tabular pivotCacheId="411659626">
      <items count="8">
        <i x="3"/>
        <i x="2"/>
        <i x="5" s="1"/>
        <i x="7"/>
        <i x="0"/>
        <i x="1"/>
        <i x="4"/>
        <i x="6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" xr10:uid="{06C20F87-07CD-4075-B1FD-9DF4E503FE44}" cache="SegmentaçãodeDados_Vendedor" caption="Vendedor" startItem="3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CDD0F0-6079-4DD7-A4B2-FC7B6D99B20C}" name="Tabela1" displayName="Tabela1" ref="A1:F76" totalsRowShown="0">
  <autoFilter ref="A1:F76" xr:uid="{2ECDD0F0-6079-4DD7-A4B2-FC7B6D99B20C}"/>
  <tableColumns count="6">
    <tableColumn id="1" xr3:uid="{611A046F-3DBF-42C9-8D65-C5D266C95747}" name="Vendedor"/>
    <tableColumn id="2" xr3:uid="{FEFAADC3-1633-44AB-9A56-31CF44CB1457}" name="Vendedor Repetido"/>
    <tableColumn id="3" xr3:uid="{F0C6DEE7-BD80-4345-8527-67C89CE1A928}" name="Produto"/>
    <tableColumn id="4" xr3:uid="{F7E3BD6D-C8A8-4DA3-9B91-D84DDF1B1010}" name="Valor Unitário"/>
    <tableColumn id="5" xr3:uid="{21840EB4-F4BF-494C-AD87-FAFB0E73F1B2}" name="Unidades Vendidas"/>
    <tableColumn id="6" xr3:uid="{6612510B-9B3D-4C45-933E-275EB30B9340}" name="Total">
      <calculatedColumnFormula>D2*E2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9BE98-F78C-4BA0-9E2F-4F946260DE01}">
  <dimension ref="A1:L12"/>
  <sheetViews>
    <sheetView showGridLines="0" tabSelected="1" workbookViewId="0">
      <selection activeCell="A7" sqref="A7"/>
    </sheetView>
  </sheetViews>
  <sheetFormatPr defaultRowHeight="14.5" x14ac:dyDescent="0.35"/>
  <cols>
    <col min="1" max="1" width="17" bestFit="1" customWidth="1"/>
    <col min="2" max="2" width="12.7265625" bestFit="1" customWidth="1"/>
    <col min="5" max="5" width="30.81640625" bestFit="1" customWidth="1"/>
    <col min="6" max="6" width="17.6328125" bestFit="1" customWidth="1"/>
    <col min="7" max="7" width="24.7265625" bestFit="1" customWidth="1"/>
    <col min="8" max="8" width="12.7265625" bestFit="1" customWidth="1"/>
    <col min="11" max="11" width="17.6328125" bestFit="1" customWidth="1"/>
    <col min="12" max="12" width="12.7265625" bestFit="1" customWidth="1"/>
  </cols>
  <sheetData>
    <row r="1" spans="1:12" x14ac:dyDescent="0.35">
      <c r="E1" s="2" t="s">
        <v>0</v>
      </c>
      <c r="F1" t="s">
        <v>23</v>
      </c>
    </row>
    <row r="3" spans="1:12" x14ac:dyDescent="0.35">
      <c r="A3" s="2" t="s">
        <v>48</v>
      </c>
      <c r="B3" t="s">
        <v>50</v>
      </c>
      <c r="E3" s="2" t="s">
        <v>47</v>
      </c>
      <c r="F3" s="2" t="s">
        <v>1</v>
      </c>
      <c r="G3" t="s">
        <v>59</v>
      </c>
      <c r="H3" t="s">
        <v>50</v>
      </c>
      <c r="K3" s="2" t="s">
        <v>48</v>
      </c>
      <c r="L3" t="s">
        <v>50</v>
      </c>
    </row>
    <row r="4" spans="1:12" x14ac:dyDescent="0.35">
      <c r="A4" s="3" t="s">
        <v>23</v>
      </c>
      <c r="B4" s="30">
        <v>7582.44</v>
      </c>
      <c r="E4" t="s">
        <v>23</v>
      </c>
      <c r="F4" t="s">
        <v>60</v>
      </c>
      <c r="G4" s="30">
        <v>2</v>
      </c>
      <c r="H4" s="30">
        <v>4200</v>
      </c>
      <c r="K4" s="3" t="s">
        <v>8</v>
      </c>
      <c r="L4" s="21">
        <v>594.24</v>
      </c>
    </row>
    <row r="5" spans="1:12" x14ac:dyDescent="0.35">
      <c r="A5" s="3" t="s">
        <v>30</v>
      </c>
      <c r="B5" s="30">
        <v>6563.3399999999992</v>
      </c>
      <c r="E5" t="s">
        <v>23</v>
      </c>
      <c r="F5" t="s">
        <v>10</v>
      </c>
      <c r="G5" s="30">
        <v>10</v>
      </c>
      <c r="H5" s="30">
        <v>2241.3999999999996</v>
      </c>
      <c r="K5" s="3" t="s">
        <v>10</v>
      </c>
      <c r="L5" s="21">
        <v>2241.3999999999996</v>
      </c>
    </row>
    <row r="6" spans="1:12" x14ac:dyDescent="0.35">
      <c r="A6" s="3" t="s">
        <v>29</v>
      </c>
      <c r="B6" s="30">
        <v>4663.4800000000005</v>
      </c>
      <c r="E6" t="s">
        <v>23</v>
      </c>
      <c r="F6" t="s">
        <v>8</v>
      </c>
      <c r="G6" s="30">
        <v>4</v>
      </c>
      <c r="H6" s="30">
        <v>594.24</v>
      </c>
      <c r="K6" s="3" t="s">
        <v>7</v>
      </c>
      <c r="L6" s="21">
        <v>306.8</v>
      </c>
    </row>
    <row r="7" spans="1:12" x14ac:dyDescent="0.35">
      <c r="A7" s="3" t="s">
        <v>27</v>
      </c>
      <c r="B7" s="30">
        <v>4096.58</v>
      </c>
      <c r="E7" t="s">
        <v>23</v>
      </c>
      <c r="F7" t="s">
        <v>7</v>
      </c>
      <c r="G7" s="30">
        <v>2</v>
      </c>
      <c r="H7" s="30">
        <v>306.8</v>
      </c>
      <c r="K7" s="3" t="s">
        <v>22</v>
      </c>
      <c r="L7" s="21">
        <v>240</v>
      </c>
    </row>
    <row r="8" spans="1:12" x14ac:dyDescent="0.35">
      <c r="A8" s="3" t="s">
        <v>24</v>
      </c>
      <c r="B8" s="4">
        <v>3912.28</v>
      </c>
      <c r="E8" t="s">
        <v>23</v>
      </c>
      <c r="F8" t="s">
        <v>22</v>
      </c>
      <c r="G8" s="30">
        <v>6</v>
      </c>
      <c r="H8" s="30">
        <v>240</v>
      </c>
      <c r="K8" s="3" t="s">
        <v>60</v>
      </c>
      <c r="L8" s="21">
        <v>4200</v>
      </c>
    </row>
    <row r="9" spans="1:12" x14ac:dyDescent="0.35">
      <c r="A9" s="3" t="s">
        <v>28</v>
      </c>
      <c r="B9" s="30">
        <v>3635.02</v>
      </c>
      <c r="E9" t="s">
        <v>49</v>
      </c>
      <c r="G9" s="30">
        <v>24</v>
      </c>
      <c r="H9" s="30">
        <v>7582.44</v>
      </c>
      <c r="K9" s="3" t="s">
        <v>49</v>
      </c>
      <c r="L9" s="21">
        <v>7582.44</v>
      </c>
    </row>
    <row r="10" spans="1:12" x14ac:dyDescent="0.35">
      <c r="A10" s="3" t="s">
        <v>26</v>
      </c>
      <c r="B10" s="30">
        <v>1939.98</v>
      </c>
    </row>
    <row r="11" spans="1:12" x14ac:dyDescent="0.35">
      <c r="A11" s="3" t="s">
        <v>25</v>
      </c>
      <c r="B11" s="30">
        <v>1118.7</v>
      </c>
    </row>
    <row r="12" spans="1:12" x14ac:dyDescent="0.35">
      <c r="A12" s="3" t="s">
        <v>49</v>
      </c>
      <c r="B12" s="30">
        <v>33511.82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C5F39-B3B4-4616-9353-0B3A3C13D6C3}">
  <dimension ref="A1:F76"/>
  <sheetViews>
    <sheetView workbookViewId="0">
      <selection activeCell="E77" sqref="E77"/>
    </sheetView>
  </sheetViews>
  <sheetFormatPr defaultRowHeight="14.5" x14ac:dyDescent="0.35"/>
  <cols>
    <col min="1" max="1" width="11.26953125" bestFit="1" customWidth="1"/>
    <col min="2" max="2" width="19.08984375" customWidth="1"/>
    <col min="3" max="3" width="28.54296875" bestFit="1" customWidth="1"/>
    <col min="4" max="4" width="14.54296875" customWidth="1"/>
    <col min="5" max="5" width="18.81640625" customWidth="1"/>
    <col min="6" max="6" width="8" bestFit="1" customWidth="1"/>
  </cols>
  <sheetData>
    <row r="1" spans="1:6" x14ac:dyDescent="0.35">
      <c r="A1" t="s">
        <v>0</v>
      </c>
      <c r="B1" t="s">
        <v>47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28</v>
      </c>
      <c r="B2" t="s">
        <v>28</v>
      </c>
      <c r="C2" t="s">
        <v>5</v>
      </c>
      <c r="D2">
        <v>89.99</v>
      </c>
      <c r="E2">
        <v>3</v>
      </c>
      <c r="F2">
        <f>D2*E2</f>
        <v>269.96999999999997</v>
      </c>
    </row>
    <row r="3" spans="1:6" x14ac:dyDescent="0.35">
      <c r="A3" t="s">
        <v>27</v>
      </c>
      <c r="B3" t="s">
        <v>27</v>
      </c>
      <c r="C3" t="s">
        <v>6</v>
      </c>
      <c r="D3">
        <v>69.989999999999995</v>
      </c>
      <c r="E3">
        <v>5</v>
      </c>
      <c r="F3">
        <f t="shared" ref="F3:F66" si="0">D3*E3</f>
        <v>349.95</v>
      </c>
    </row>
    <row r="4" spans="1:6" x14ac:dyDescent="0.35">
      <c r="A4" t="s">
        <v>29</v>
      </c>
      <c r="B4" t="s">
        <v>29</v>
      </c>
      <c r="C4" t="s">
        <v>7</v>
      </c>
      <c r="D4">
        <v>153.4</v>
      </c>
      <c r="E4">
        <v>1</v>
      </c>
      <c r="F4">
        <f t="shared" si="0"/>
        <v>153.4</v>
      </c>
    </row>
    <row r="5" spans="1:6" x14ac:dyDescent="0.35">
      <c r="A5" t="s">
        <v>24</v>
      </c>
      <c r="B5" t="s">
        <v>24</v>
      </c>
      <c r="C5" t="s">
        <v>8</v>
      </c>
      <c r="D5">
        <v>148.56</v>
      </c>
      <c r="E5">
        <v>9</v>
      </c>
      <c r="F5">
        <f t="shared" si="0"/>
        <v>1337.04</v>
      </c>
    </row>
    <row r="6" spans="1:6" x14ac:dyDescent="0.35">
      <c r="A6" t="s">
        <v>30</v>
      </c>
      <c r="B6" t="s">
        <v>30</v>
      </c>
      <c r="C6" t="s">
        <v>9</v>
      </c>
      <c r="D6">
        <v>400</v>
      </c>
      <c r="E6">
        <v>12</v>
      </c>
      <c r="F6">
        <f t="shared" si="0"/>
        <v>4800</v>
      </c>
    </row>
    <row r="7" spans="1:6" x14ac:dyDescent="0.35">
      <c r="A7" t="s">
        <v>23</v>
      </c>
      <c r="B7" t="s">
        <v>23</v>
      </c>
      <c r="C7" t="s">
        <v>10</v>
      </c>
      <c r="D7">
        <v>224.14</v>
      </c>
      <c r="E7">
        <v>4</v>
      </c>
      <c r="F7">
        <f t="shared" si="0"/>
        <v>896.56</v>
      </c>
    </row>
    <row r="8" spans="1:6" x14ac:dyDescent="0.35">
      <c r="A8" t="s">
        <v>28</v>
      </c>
      <c r="B8" t="s">
        <v>28</v>
      </c>
      <c r="C8" t="s">
        <v>11</v>
      </c>
      <c r="D8">
        <v>150.5</v>
      </c>
      <c r="E8">
        <v>4</v>
      </c>
      <c r="F8">
        <f t="shared" si="0"/>
        <v>602</v>
      </c>
    </row>
    <row r="9" spans="1:6" x14ac:dyDescent="0.35">
      <c r="A9" t="s">
        <v>27</v>
      </c>
      <c r="B9" t="s">
        <v>27</v>
      </c>
      <c r="C9" t="s">
        <v>12</v>
      </c>
      <c r="D9">
        <v>248.73</v>
      </c>
      <c r="E9">
        <v>1</v>
      </c>
      <c r="F9">
        <f t="shared" si="0"/>
        <v>248.73</v>
      </c>
    </row>
    <row r="10" spans="1:6" x14ac:dyDescent="0.35">
      <c r="A10" t="s">
        <v>29</v>
      </c>
      <c r="B10" t="s">
        <v>29</v>
      </c>
      <c r="C10" t="s">
        <v>13</v>
      </c>
      <c r="D10">
        <v>116.52</v>
      </c>
      <c r="E10">
        <v>1</v>
      </c>
      <c r="F10">
        <f t="shared" si="0"/>
        <v>116.52</v>
      </c>
    </row>
    <row r="11" spans="1:6" x14ac:dyDescent="0.35">
      <c r="A11" t="s">
        <v>24</v>
      </c>
      <c r="B11" t="s">
        <v>24</v>
      </c>
      <c r="C11" t="s">
        <v>14</v>
      </c>
      <c r="D11">
        <v>59.9</v>
      </c>
      <c r="E11">
        <v>1</v>
      </c>
      <c r="F11">
        <f t="shared" si="0"/>
        <v>59.9</v>
      </c>
    </row>
    <row r="12" spans="1:6" x14ac:dyDescent="0.35">
      <c r="A12" t="s">
        <v>28</v>
      </c>
      <c r="B12" t="s">
        <v>28</v>
      </c>
      <c r="C12" t="s">
        <v>15</v>
      </c>
      <c r="D12">
        <v>46.9</v>
      </c>
      <c r="E12">
        <v>1</v>
      </c>
      <c r="F12">
        <f t="shared" si="0"/>
        <v>46.9</v>
      </c>
    </row>
    <row r="13" spans="1:6" x14ac:dyDescent="0.35">
      <c r="A13" t="s">
        <v>27</v>
      </c>
      <c r="B13" t="s">
        <v>27</v>
      </c>
      <c r="C13" t="s">
        <v>16</v>
      </c>
      <c r="D13">
        <v>41.9</v>
      </c>
      <c r="E13">
        <v>4</v>
      </c>
      <c r="F13">
        <f t="shared" si="0"/>
        <v>167.6</v>
      </c>
    </row>
    <row r="14" spans="1:6" x14ac:dyDescent="0.35">
      <c r="A14" t="s">
        <v>29</v>
      </c>
      <c r="B14" t="s">
        <v>29</v>
      </c>
      <c r="C14" t="s">
        <v>17</v>
      </c>
      <c r="D14">
        <v>81.900000000000006</v>
      </c>
      <c r="E14">
        <v>9</v>
      </c>
      <c r="F14">
        <f t="shared" si="0"/>
        <v>737.1</v>
      </c>
    </row>
    <row r="15" spans="1:6" x14ac:dyDescent="0.35">
      <c r="A15" t="s">
        <v>24</v>
      </c>
      <c r="B15" t="s">
        <v>24</v>
      </c>
      <c r="C15" t="s">
        <v>18</v>
      </c>
      <c r="D15">
        <v>55.9</v>
      </c>
      <c r="E15">
        <v>2</v>
      </c>
      <c r="F15">
        <f t="shared" si="0"/>
        <v>111.8</v>
      </c>
    </row>
    <row r="16" spans="1:6" x14ac:dyDescent="0.35">
      <c r="A16" t="s">
        <v>27</v>
      </c>
      <c r="B16" t="s">
        <v>27</v>
      </c>
      <c r="C16" t="s">
        <v>19</v>
      </c>
      <c r="D16">
        <v>89.9</v>
      </c>
      <c r="E16">
        <v>1</v>
      </c>
      <c r="F16">
        <f t="shared" si="0"/>
        <v>89.9</v>
      </c>
    </row>
    <row r="17" spans="1:6" x14ac:dyDescent="0.35">
      <c r="A17" t="s">
        <v>25</v>
      </c>
      <c r="B17" t="s">
        <v>25</v>
      </c>
      <c r="C17" t="s">
        <v>5</v>
      </c>
      <c r="D17">
        <v>89.99</v>
      </c>
      <c r="E17">
        <v>1</v>
      </c>
      <c r="F17">
        <f t="shared" si="0"/>
        <v>89.99</v>
      </c>
    </row>
    <row r="18" spans="1:6" x14ac:dyDescent="0.35">
      <c r="A18" t="s">
        <v>26</v>
      </c>
      <c r="B18" t="s">
        <v>26</v>
      </c>
      <c r="C18" t="s">
        <v>6</v>
      </c>
      <c r="D18">
        <v>69.989999999999995</v>
      </c>
      <c r="E18">
        <v>1</v>
      </c>
      <c r="F18">
        <f t="shared" si="0"/>
        <v>69.989999999999995</v>
      </c>
    </row>
    <row r="19" spans="1:6" x14ac:dyDescent="0.35">
      <c r="A19" t="s">
        <v>27</v>
      </c>
      <c r="B19" t="s">
        <v>27</v>
      </c>
      <c r="C19" t="s">
        <v>7</v>
      </c>
      <c r="D19">
        <v>153.4</v>
      </c>
      <c r="E19">
        <v>2</v>
      </c>
      <c r="F19">
        <f t="shared" si="0"/>
        <v>306.8</v>
      </c>
    </row>
    <row r="20" spans="1:6" x14ac:dyDescent="0.35">
      <c r="A20" t="s">
        <v>29</v>
      </c>
      <c r="B20" t="s">
        <v>29</v>
      </c>
      <c r="C20" t="s">
        <v>8</v>
      </c>
      <c r="D20">
        <v>148.56</v>
      </c>
      <c r="E20">
        <v>6</v>
      </c>
      <c r="F20">
        <f t="shared" si="0"/>
        <v>891.36</v>
      </c>
    </row>
    <row r="21" spans="1:6" x14ac:dyDescent="0.35">
      <c r="A21" t="s">
        <v>28</v>
      </c>
      <c r="B21" t="s">
        <v>28</v>
      </c>
      <c r="C21" t="s">
        <v>9</v>
      </c>
      <c r="D21">
        <v>146.13999999999999</v>
      </c>
      <c r="E21">
        <v>1</v>
      </c>
      <c r="F21">
        <f t="shared" si="0"/>
        <v>146.13999999999999</v>
      </c>
    </row>
    <row r="22" spans="1:6" x14ac:dyDescent="0.35">
      <c r="A22" t="s">
        <v>23</v>
      </c>
      <c r="B22" t="s">
        <v>23</v>
      </c>
      <c r="C22" t="s">
        <v>10</v>
      </c>
      <c r="D22">
        <v>224.14</v>
      </c>
      <c r="E22">
        <v>1</v>
      </c>
      <c r="F22">
        <f t="shared" si="0"/>
        <v>224.14</v>
      </c>
    </row>
    <row r="23" spans="1:6" x14ac:dyDescent="0.35">
      <c r="A23" t="s">
        <v>28</v>
      </c>
      <c r="B23" t="s">
        <v>28</v>
      </c>
      <c r="C23" t="s">
        <v>11</v>
      </c>
      <c r="D23">
        <v>150.5</v>
      </c>
      <c r="E23">
        <v>5</v>
      </c>
      <c r="F23">
        <f t="shared" si="0"/>
        <v>752.5</v>
      </c>
    </row>
    <row r="24" spans="1:6" x14ac:dyDescent="0.35">
      <c r="A24" t="s">
        <v>27</v>
      </c>
      <c r="B24" t="s">
        <v>27</v>
      </c>
      <c r="C24" t="s">
        <v>12</v>
      </c>
      <c r="D24">
        <v>248.73</v>
      </c>
      <c r="E24">
        <v>2</v>
      </c>
      <c r="F24">
        <f t="shared" si="0"/>
        <v>497.46</v>
      </c>
    </row>
    <row r="25" spans="1:6" x14ac:dyDescent="0.35">
      <c r="A25" t="s">
        <v>29</v>
      </c>
      <c r="B25" t="s">
        <v>29</v>
      </c>
      <c r="C25" t="s">
        <v>13</v>
      </c>
      <c r="D25">
        <v>116.52</v>
      </c>
      <c r="E25">
        <v>3</v>
      </c>
      <c r="F25">
        <f t="shared" si="0"/>
        <v>349.56</v>
      </c>
    </row>
    <row r="26" spans="1:6" x14ac:dyDescent="0.35">
      <c r="A26" t="s">
        <v>24</v>
      </c>
      <c r="B26" t="s">
        <v>24</v>
      </c>
      <c r="C26" t="s">
        <v>14</v>
      </c>
      <c r="D26">
        <v>59.9</v>
      </c>
      <c r="E26">
        <v>2</v>
      </c>
      <c r="F26">
        <f t="shared" si="0"/>
        <v>119.8</v>
      </c>
    </row>
    <row r="27" spans="1:6" x14ac:dyDescent="0.35">
      <c r="A27" t="s">
        <v>27</v>
      </c>
      <c r="B27" t="s">
        <v>27</v>
      </c>
      <c r="C27" t="s">
        <v>15</v>
      </c>
      <c r="D27">
        <v>46.9</v>
      </c>
      <c r="E27">
        <v>2</v>
      </c>
      <c r="F27">
        <f t="shared" si="0"/>
        <v>93.8</v>
      </c>
    </row>
    <row r="28" spans="1:6" x14ac:dyDescent="0.35">
      <c r="A28" t="s">
        <v>29</v>
      </c>
      <c r="B28" t="s">
        <v>29</v>
      </c>
      <c r="C28" t="s">
        <v>16</v>
      </c>
      <c r="D28">
        <v>41.9</v>
      </c>
      <c r="E28">
        <v>2</v>
      </c>
      <c r="F28">
        <f t="shared" si="0"/>
        <v>83.8</v>
      </c>
    </row>
    <row r="29" spans="1:6" x14ac:dyDescent="0.35">
      <c r="A29" t="s">
        <v>24</v>
      </c>
      <c r="B29" t="s">
        <v>24</v>
      </c>
      <c r="C29" t="s">
        <v>17</v>
      </c>
      <c r="D29">
        <v>81.900000000000006</v>
      </c>
      <c r="E29">
        <v>4</v>
      </c>
      <c r="F29">
        <f t="shared" si="0"/>
        <v>327.60000000000002</v>
      </c>
    </row>
    <row r="30" spans="1:6" x14ac:dyDescent="0.35">
      <c r="A30" t="s">
        <v>25</v>
      </c>
      <c r="B30" t="s">
        <v>25</v>
      </c>
      <c r="C30" t="s">
        <v>13</v>
      </c>
      <c r="D30">
        <v>116.52</v>
      </c>
      <c r="E30">
        <v>3</v>
      </c>
      <c r="F30">
        <f t="shared" si="0"/>
        <v>349.56</v>
      </c>
    </row>
    <row r="31" spans="1:6" x14ac:dyDescent="0.35">
      <c r="A31" t="s">
        <v>25</v>
      </c>
      <c r="B31" t="s">
        <v>25</v>
      </c>
      <c r="C31" t="s">
        <v>14</v>
      </c>
      <c r="D31">
        <v>59.9</v>
      </c>
      <c r="E31">
        <v>2</v>
      </c>
      <c r="F31">
        <f t="shared" si="0"/>
        <v>119.8</v>
      </c>
    </row>
    <row r="32" spans="1:6" x14ac:dyDescent="0.35">
      <c r="A32" t="s">
        <v>26</v>
      </c>
      <c r="B32" t="s">
        <v>26</v>
      </c>
      <c r="C32" t="s">
        <v>20</v>
      </c>
      <c r="D32">
        <v>40</v>
      </c>
      <c r="E32">
        <v>3</v>
      </c>
      <c r="F32">
        <f t="shared" si="0"/>
        <v>120</v>
      </c>
    </row>
    <row r="33" spans="1:6" x14ac:dyDescent="0.35">
      <c r="A33" t="s">
        <v>26</v>
      </c>
      <c r="B33" t="s">
        <v>26</v>
      </c>
      <c r="C33" t="s">
        <v>21</v>
      </c>
      <c r="D33">
        <v>390</v>
      </c>
      <c r="E33">
        <v>2</v>
      </c>
      <c r="F33">
        <f t="shared" si="0"/>
        <v>780</v>
      </c>
    </row>
    <row r="34" spans="1:6" x14ac:dyDescent="0.35">
      <c r="A34" t="s">
        <v>23</v>
      </c>
      <c r="B34" t="s">
        <v>23</v>
      </c>
      <c r="C34" t="s">
        <v>8</v>
      </c>
      <c r="D34">
        <v>148.56</v>
      </c>
      <c r="E34">
        <v>2</v>
      </c>
      <c r="F34">
        <f t="shared" si="0"/>
        <v>297.12</v>
      </c>
    </row>
    <row r="35" spans="1:6" x14ac:dyDescent="0.35">
      <c r="A35" t="s">
        <v>23</v>
      </c>
      <c r="B35" t="s">
        <v>23</v>
      </c>
      <c r="C35" t="s">
        <v>7</v>
      </c>
      <c r="D35">
        <v>153.4</v>
      </c>
      <c r="E35">
        <v>1</v>
      </c>
      <c r="F35">
        <f t="shared" si="0"/>
        <v>153.4</v>
      </c>
    </row>
    <row r="36" spans="1:6" x14ac:dyDescent="0.35">
      <c r="A36" t="s">
        <v>23</v>
      </c>
      <c r="B36" t="s">
        <v>23</v>
      </c>
      <c r="C36" t="s">
        <v>22</v>
      </c>
      <c r="D36">
        <v>40</v>
      </c>
      <c r="E36">
        <v>3</v>
      </c>
      <c r="F36">
        <f t="shared" si="0"/>
        <v>120</v>
      </c>
    </row>
    <row r="37" spans="1:6" x14ac:dyDescent="0.35">
      <c r="A37" t="s">
        <v>30</v>
      </c>
      <c r="B37" t="s">
        <v>30</v>
      </c>
      <c r="C37" t="s">
        <v>17</v>
      </c>
      <c r="D37">
        <v>81.900000000000006</v>
      </c>
      <c r="E37">
        <v>8</v>
      </c>
      <c r="F37">
        <f t="shared" si="0"/>
        <v>655.20000000000005</v>
      </c>
    </row>
    <row r="38" spans="1:6" x14ac:dyDescent="0.35">
      <c r="A38" t="s">
        <v>30</v>
      </c>
      <c r="B38" t="s">
        <v>30</v>
      </c>
      <c r="C38" t="s">
        <v>7</v>
      </c>
      <c r="D38">
        <v>153.4</v>
      </c>
      <c r="E38">
        <v>1</v>
      </c>
      <c r="F38">
        <f t="shared" si="0"/>
        <v>153.4</v>
      </c>
    </row>
    <row r="39" spans="1:6" x14ac:dyDescent="0.35">
      <c r="A39" t="s">
        <v>28</v>
      </c>
      <c r="B39" t="s">
        <v>28</v>
      </c>
      <c r="C39" t="s">
        <v>5</v>
      </c>
      <c r="D39">
        <v>89.99</v>
      </c>
      <c r="E39">
        <v>3</v>
      </c>
      <c r="F39">
        <f t="shared" si="0"/>
        <v>269.96999999999997</v>
      </c>
    </row>
    <row r="40" spans="1:6" x14ac:dyDescent="0.35">
      <c r="A40" t="s">
        <v>27</v>
      </c>
      <c r="B40" t="s">
        <v>27</v>
      </c>
      <c r="C40" t="s">
        <v>6</v>
      </c>
      <c r="D40">
        <v>69.989999999999995</v>
      </c>
      <c r="E40">
        <v>5</v>
      </c>
      <c r="F40">
        <f t="shared" si="0"/>
        <v>349.95</v>
      </c>
    </row>
    <row r="41" spans="1:6" x14ac:dyDescent="0.35">
      <c r="A41" t="s">
        <v>29</v>
      </c>
      <c r="B41" t="s">
        <v>29</v>
      </c>
      <c r="C41" t="s">
        <v>7</v>
      </c>
      <c r="D41">
        <v>153.4</v>
      </c>
      <c r="E41">
        <v>1</v>
      </c>
      <c r="F41">
        <f t="shared" si="0"/>
        <v>153.4</v>
      </c>
    </row>
    <row r="42" spans="1:6" x14ac:dyDescent="0.35">
      <c r="A42" t="s">
        <v>24</v>
      </c>
      <c r="B42" t="s">
        <v>24</v>
      </c>
      <c r="C42" t="s">
        <v>8</v>
      </c>
      <c r="D42">
        <v>148.56</v>
      </c>
      <c r="E42">
        <v>9</v>
      </c>
      <c r="F42">
        <f t="shared" si="0"/>
        <v>1337.04</v>
      </c>
    </row>
    <row r="43" spans="1:6" x14ac:dyDescent="0.35">
      <c r="A43" t="s">
        <v>30</v>
      </c>
      <c r="B43" t="s">
        <v>30</v>
      </c>
      <c r="C43" t="s">
        <v>9</v>
      </c>
      <c r="D43">
        <v>146.13999999999999</v>
      </c>
      <c r="E43">
        <v>1</v>
      </c>
      <c r="F43">
        <f t="shared" si="0"/>
        <v>146.13999999999999</v>
      </c>
    </row>
    <row r="44" spans="1:6" x14ac:dyDescent="0.35">
      <c r="A44" t="s">
        <v>23</v>
      </c>
      <c r="B44" t="s">
        <v>23</v>
      </c>
      <c r="C44" t="s">
        <v>10</v>
      </c>
      <c r="D44">
        <v>224.14</v>
      </c>
      <c r="E44">
        <v>4</v>
      </c>
      <c r="F44">
        <f t="shared" si="0"/>
        <v>896.56</v>
      </c>
    </row>
    <row r="45" spans="1:6" x14ac:dyDescent="0.35">
      <c r="A45" t="s">
        <v>28</v>
      </c>
      <c r="B45" t="s">
        <v>28</v>
      </c>
      <c r="C45" t="s">
        <v>11</v>
      </c>
      <c r="D45">
        <v>150.5</v>
      </c>
      <c r="E45">
        <v>4</v>
      </c>
      <c r="F45">
        <f t="shared" si="0"/>
        <v>602</v>
      </c>
    </row>
    <row r="46" spans="1:6" x14ac:dyDescent="0.35">
      <c r="A46" t="s">
        <v>27</v>
      </c>
      <c r="B46" t="s">
        <v>27</v>
      </c>
      <c r="C46" t="s">
        <v>12</v>
      </c>
      <c r="D46">
        <v>248.73</v>
      </c>
      <c r="E46">
        <v>1</v>
      </c>
      <c r="F46">
        <f t="shared" si="0"/>
        <v>248.73</v>
      </c>
    </row>
    <row r="47" spans="1:6" x14ac:dyDescent="0.35">
      <c r="A47" t="s">
        <v>29</v>
      </c>
      <c r="B47" t="s">
        <v>29</v>
      </c>
      <c r="C47" t="s">
        <v>13</v>
      </c>
      <c r="D47">
        <v>116.52</v>
      </c>
      <c r="E47">
        <v>1</v>
      </c>
      <c r="F47">
        <f t="shared" si="0"/>
        <v>116.52</v>
      </c>
    </row>
    <row r="48" spans="1:6" x14ac:dyDescent="0.35">
      <c r="A48" t="s">
        <v>24</v>
      </c>
      <c r="B48" t="s">
        <v>24</v>
      </c>
      <c r="C48" t="s">
        <v>14</v>
      </c>
      <c r="D48">
        <v>59.9</v>
      </c>
      <c r="E48">
        <v>1</v>
      </c>
      <c r="F48">
        <f t="shared" si="0"/>
        <v>59.9</v>
      </c>
    </row>
    <row r="49" spans="1:6" x14ac:dyDescent="0.35">
      <c r="A49" t="s">
        <v>28</v>
      </c>
      <c r="B49" t="s">
        <v>28</v>
      </c>
      <c r="C49" t="s">
        <v>15</v>
      </c>
      <c r="D49">
        <v>46.9</v>
      </c>
      <c r="E49">
        <v>1</v>
      </c>
      <c r="F49">
        <f t="shared" si="0"/>
        <v>46.9</v>
      </c>
    </row>
    <row r="50" spans="1:6" x14ac:dyDescent="0.35">
      <c r="A50" t="s">
        <v>27</v>
      </c>
      <c r="B50" t="s">
        <v>27</v>
      </c>
      <c r="C50" t="s">
        <v>16</v>
      </c>
      <c r="D50">
        <v>41.9</v>
      </c>
      <c r="E50">
        <v>4</v>
      </c>
      <c r="F50">
        <f t="shared" si="0"/>
        <v>167.6</v>
      </c>
    </row>
    <row r="51" spans="1:6" x14ac:dyDescent="0.35">
      <c r="A51" t="s">
        <v>29</v>
      </c>
      <c r="B51" t="s">
        <v>29</v>
      </c>
      <c r="C51" t="s">
        <v>17</v>
      </c>
      <c r="D51">
        <v>81.900000000000006</v>
      </c>
      <c r="E51">
        <v>9</v>
      </c>
      <c r="F51">
        <f t="shared" si="0"/>
        <v>737.1</v>
      </c>
    </row>
    <row r="52" spans="1:6" x14ac:dyDescent="0.35">
      <c r="A52" t="s">
        <v>24</v>
      </c>
      <c r="B52" t="s">
        <v>24</v>
      </c>
      <c r="C52" t="s">
        <v>18</v>
      </c>
      <c r="D52">
        <v>55.9</v>
      </c>
      <c r="E52">
        <v>2</v>
      </c>
      <c r="F52">
        <f t="shared" si="0"/>
        <v>111.8</v>
      </c>
    </row>
    <row r="53" spans="1:6" x14ac:dyDescent="0.35">
      <c r="A53" t="s">
        <v>27</v>
      </c>
      <c r="B53" t="s">
        <v>27</v>
      </c>
      <c r="C53" t="s">
        <v>19</v>
      </c>
      <c r="D53">
        <v>678</v>
      </c>
      <c r="E53">
        <v>1</v>
      </c>
      <c r="F53">
        <f t="shared" si="0"/>
        <v>678</v>
      </c>
    </row>
    <row r="54" spans="1:6" x14ac:dyDescent="0.35">
      <c r="A54" t="s">
        <v>25</v>
      </c>
      <c r="B54" t="s">
        <v>25</v>
      </c>
      <c r="C54" t="s">
        <v>5</v>
      </c>
      <c r="D54">
        <v>89.99</v>
      </c>
      <c r="E54">
        <v>1</v>
      </c>
      <c r="F54">
        <f t="shared" si="0"/>
        <v>89.99</v>
      </c>
    </row>
    <row r="55" spans="1:6" x14ac:dyDescent="0.35">
      <c r="A55" t="s">
        <v>26</v>
      </c>
      <c r="B55" t="s">
        <v>26</v>
      </c>
      <c r="C55" t="s">
        <v>6</v>
      </c>
      <c r="D55">
        <v>69.989999999999995</v>
      </c>
      <c r="E55">
        <v>1</v>
      </c>
      <c r="F55">
        <f t="shared" si="0"/>
        <v>69.989999999999995</v>
      </c>
    </row>
    <row r="56" spans="1:6" x14ac:dyDescent="0.35">
      <c r="A56" t="s">
        <v>27</v>
      </c>
      <c r="B56" t="s">
        <v>27</v>
      </c>
      <c r="C56" t="s">
        <v>7</v>
      </c>
      <c r="D56">
        <v>153.4</v>
      </c>
      <c r="E56">
        <v>2</v>
      </c>
      <c r="F56">
        <f t="shared" si="0"/>
        <v>306.8</v>
      </c>
    </row>
    <row r="57" spans="1:6" x14ac:dyDescent="0.35">
      <c r="A57" t="s">
        <v>29</v>
      </c>
      <c r="B57" t="s">
        <v>29</v>
      </c>
      <c r="C57" t="s">
        <v>8</v>
      </c>
      <c r="D57">
        <v>148.56</v>
      </c>
      <c r="E57">
        <v>6</v>
      </c>
      <c r="F57">
        <f t="shared" si="0"/>
        <v>891.36</v>
      </c>
    </row>
    <row r="58" spans="1:6" x14ac:dyDescent="0.35">
      <c r="A58" t="s">
        <v>28</v>
      </c>
      <c r="B58" t="s">
        <v>28</v>
      </c>
      <c r="C58" t="s">
        <v>9</v>
      </c>
      <c r="D58">
        <v>146.13999999999999</v>
      </c>
      <c r="E58">
        <v>1</v>
      </c>
      <c r="F58">
        <f t="shared" si="0"/>
        <v>146.13999999999999</v>
      </c>
    </row>
    <row r="59" spans="1:6" x14ac:dyDescent="0.35">
      <c r="A59" t="s">
        <v>23</v>
      </c>
      <c r="B59" t="s">
        <v>23</v>
      </c>
      <c r="C59" t="s">
        <v>10</v>
      </c>
      <c r="D59">
        <v>224.14</v>
      </c>
      <c r="E59">
        <v>1</v>
      </c>
      <c r="F59">
        <f t="shared" si="0"/>
        <v>224.14</v>
      </c>
    </row>
    <row r="60" spans="1:6" x14ac:dyDescent="0.35">
      <c r="A60" t="s">
        <v>28</v>
      </c>
      <c r="B60" t="s">
        <v>28</v>
      </c>
      <c r="C60" t="s">
        <v>11</v>
      </c>
      <c r="D60">
        <v>150.5</v>
      </c>
      <c r="E60">
        <v>5</v>
      </c>
      <c r="F60">
        <f t="shared" si="0"/>
        <v>752.5</v>
      </c>
    </row>
    <row r="61" spans="1:6" x14ac:dyDescent="0.35">
      <c r="A61" t="s">
        <v>27</v>
      </c>
      <c r="B61" t="s">
        <v>27</v>
      </c>
      <c r="C61" t="s">
        <v>12</v>
      </c>
      <c r="D61">
        <v>248.73</v>
      </c>
      <c r="E61">
        <v>2</v>
      </c>
      <c r="F61">
        <f t="shared" si="0"/>
        <v>497.46</v>
      </c>
    </row>
    <row r="62" spans="1:6" x14ac:dyDescent="0.35">
      <c r="A62" t="s">
        <v>29</v>
      </c>
      <c r="B62" t="s">
        <v>29</v>
      </c>
      <c r="C62" t="s">
        <v>13</v>
      </c>
      <c r="D62">
        <v>116.52</v>
      </c>
      <c r="E62">
        <v>3</v>
      </c>
      <c r="F62">
        <f t="shared" si="0"/>
        <v>349.56</v>
      </c>
    </row>
    <row r="63" spans="1:6" x14ac:dyDescent="0.35">
      <c r="A63" t="s">
        <v>24</v>
      </c>
      <c r="B63" t="s">
        <v>24</v>
      </c>
      <c r="C63" t="s">
        <v>14</v>
      </c>
      <c r="D63">
        <v>59.9</v>
      </c>
      <c r="E63">
        <v>2</v>
      </c>
      <c r="F63">
        <f t="shared" si="0"/>
        <v>119.8</v>
      </c>
    </row>
    <row r="64" spans="1:6" x14ac:dyDescent="0.35">
      <c r="A64" t="s">
        <v>27</v>
      </c>
      <c r="B64" t="s">
        <v>27</v>
      </c>
      <c r="C64" t="s">
        <v>15</v>
      </c>
      <c r="D64">
        <v>46.9</v>
      </c>
      <c r="E64">
        <v>2</v>
      </c>
      <c r="F64">
        <f t="shared" si="0"/>
        <v>93.8</v>
      </c>
    </row>
    <row r="65" spans="1:6" x14ac:dyDescent="0.35">
      <c r="A65" t="s">
        <v>29</v>
      </c>
      <c r="B65" t="s">
        <v>29</v>
      </c>
      <c r="C65" t="s">
        <v>16</v>
      </c>
      <c r="D65">
        <v>41.9</v>
      </c>
      <c r="E65">
        <v>2</v>
      </c>
      <c r="F65">
        <f t="shared" si="0"/>
        <v>83.8</v>
      </c>
    </row>
    <row r="66" spans="1:6" x14ac:dyDescent="0.35">
      <c r="A66" t="s">
        <v>24</v>
      </c>
      <c r="B66" t="s">
        <v>24</v>
      </c>
      <c r="C66" t="s">
        <v>17</v>
      </c>
      <c r="D66">
        <v>81.900000000000006</v>
      </c>
      <c r="E66">
        <v>4</v>
      </c>
      <c r="F66">
        <f t="shared" si="0"/>
        <v>327.60000000000002</v>
      </c>
    </row>
    <row r="67" spans="1:6" x14ac:dyDescent="0.35">
      <c r="A67" t="s">
        <v>25</v>
      </c>
      <c r="B67" t="s">
        <v>25</v>
      </c>
      <c r="C67" t="s">
        <v>13</v>
      </c>
      <c r="D67">
        <v>116.52</v>
      </c>
      <c r="E67">
        <v>3</v>
      </c>
      <c r="F67">
        <f t="shared" ref="F67:F75" si="1">D67*E67</f>
        <v>349.56</v>
      </c>
    </row>
    <row r="68" spans="1:6" x14ac:dyDescent="0.35">
      <c r="A68" t="s">
        <v>25</v>
      </c>
      <c r="B68" t="s">
        <v>25</v>
      </c>
      <c r="C68" t="s">
        <v>14</v>
      </c>
      <c r="D68">
        <v>59.9</v>
      </c>
      <c r="E68">
        <v>2</v>
      </c>
      <c r="F68">
        <f t="shared" si="1"/>
        <v>119.8</v>
      </c>
    </row>
    <row r="69" spans="1:6" x14ac:dyDescent="0.35">
      <c r="A69" t="s">
        <v>26</v>
      </c>
      <c r="B69" t="s">
        <v>26</v>
      </c>
      <c r="C69" t="s">
        <v>20</v>
      </c>
      <c r="D69">
        <v>40</v>
      </c>
      <c r="E69">
        <v>3</v>
      </c>
      <c r="F69">
        <f t="shared" si="1"/>
        <v>120</v>
      </c>
    </row>
    <row r="70" spans="1:6" x14ac:dyDescent="0.35">
      <c r="A70" t="s">
        <v>26</v>
      </c>
      <c r="B70" t="s">
        <v>26</v>
      </c>
      <c r="C70" t="s">
        <v>21</v>
      </c>
      <c r="D70">
        <v>390</v>
      </c>
      <c r="E70">
        <v>2</v>
      </c>
      <c r="F70">
        <f t="shared" si="1"/>
        <v>780</v>
      </c>
    </row>
    <row r="71" spans="1:6" x14ac:dyDescent="0.35">
      <c r="A71" t="s">
        <v>23</v>
      </c>
      <c r="B71" t="s">
        <v>23</v>
      </c>
      <c r="C71" t="s">
        <v>8</v>
      </c>
      <c r="D71">
        <v>148.56</v>
      </c>
      <c r="E71">
        <v>2</v>
      </c>
      <c r="F71">
        <f t="shared" si="1"/>
        <v>297.12</v>
      </c>
    </row>
    <row r="72" spans="1:6" x14ac:dyDescent="0.35">
      <c r="A72" t="s">
        <v>23</v>
      </c>
      <c r="B72" t="s">
        <v>23</v>
      </c>
      <c r="C72" t="s">
        <v>7</v>
      </c>
      <c r="D72">
        <v>153.4</v>
      </c>
      <c r="E72">
        <v>1</v>
      </c>
      <c r="F72">
        <f t="shared" si="1"/>
        <v>153.4</v>
      </c>
    </row>
    <row r="73" spans="1:6" x14ac:dyDescent="0.35">
      <c r="A73" t="s">
        <v>23</v>
      </c>
      <c r="B73" t="s">
        <v>23</v>
      </c>
      <c r="C73" t="s">
        <v>22</v>
      </c>
      <c r="D73">
        <v>40</v>
      </c>
      <c r="E73">
        <v>3</v>
      </c>
      <c r="F73">
        <f t="shared" si="1"/>
        <v>120</v>
      </c>
    </row>
    <row r="74" spans="1:6" x14ac:dyDescent="0.35">
      <c r="A74" t="s">
        <v>30</v>
      </c>
      <c r="B74" t="s">
        <v>30</v>
      </c>
      <c r="C74" t="s">
        <v>17</v>
      </c>
      <c r="D74">
        <v>81.900000000000006</v>
      </c>
      <c r="E74">
        <v>8</v>
      </c>
      <c r="F74">
        <f t="shared" si="1"/>
        <v>655.20000000000005</v>
      </c>
    </row>
    <row r="75" spans="1:6" x14ac:dyDescent="0.35">
      <c r="A75" t="s">
        <v>30</v>
      </c>
      <c r="B75" t="s">
        <v>30</v>
      </c>
      <c r="C75" t="s">
        <v>7</v>
      </c>
      <c r="D75">
        <v>153.4</v>
      </c>
      <c r="E75">
        <v>1</v>
      </c>
      <c r="F75">
        <f t="shared" si="1"/>
        <v>153.4</v>
      </c>
    </row>
    <row r="76" spans="1:6" x14ac:dyDescent="0.35">
      <c r="A76" t="s">
        <v>23</v>
      </c>
      <c r="B76" t="s">
        <v>23</v>
      </c>
      <c r="C76" t="s">
        <v>60</v>
      </c>
      <c r="D76">
        <v>2100</v>
      </c>
      <c r="E76">
        <v>2</v>
      </c>
      <c r="F76">
        <f>D76*E76</f>
        <v>4200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FCAC6-0F36-4D13-9465-0B40612D0A46}">
  <dimension ref="A1:B20"/>
  <sheetViews>
    <sheetView showGridLines="0" workbookViewId="0">
      <selection activeCell="D2" sqref="D2"/>
    </sheetView>
  </sheetViews>
  <sheetFormatPr defaultRowHeight="14.5" x14ac:dyDescent="0.35"/>
  <cols>
    <col min="1" max="1" width="27" bestFit="1" customWidth="1"/>
    <col min="2" max="2" width="28.54296875" bestFit="1" customWidth="1"/>
    <col min="3" max="3" width="12.453125" customWidth="1"/>
  </cols>
  <sheetData>
    <row r="1" spans="1:2" x14ac:dyDescent="0.35">
      <c r="A1" t="s">
        <v>1</v>
      </c>
      <c r="B1" t="s">
        <v>1</v>
      </c>
    </row>
    <row r="2" spans="1:2" s="1" customFormat="1" ht="54" customHeight="1" x14ac:dyDescent="0.35">
      <c r="A2" s="1" t="s">
        <v>8</v>
      </c>
      <c r="B2" s="1" t="s">
        <v>34</v>
      </c>
    </row>
    <row r="3" spans="1:2" s="1" customFormat="1" ht="54" customHeight="1" x14ac:dyDescent="0.35">
      <c r="A3" s="1" t="s">
        <v>12</v>
      </c>
      <c r="B3" s="1" t="s">
        <v>35</v>
      </c>
    </row>
    <row r="4" spans="1:2" s="1" customFormat="1" ht="54" customHeight="1" x14ac:dyDescent="0.35">
      <c r="A4" s="1" t="s">
        <v>20</v>
      </c>
      <c r="B4" s="1" t="s">
        <v>20</v>
      </c>
    </row>
    <row r="5" spans="1:2" s="1" customFormat="1" ht="54" customHeight="1" x14ac:dyDescent="0.35">
      <c r="A5" s="1" t="s">
        <v>10</v>
      </c>
      <c r="B5" s="1" t="s">
        <v>36</v>
      </c>
    </row>
    <row r="6" spans="1:2" s="1" customFormat="1" ht="54" customHeight="1" x14ac:dyDescent="0.35">
      <c r="A6" s="1" t="s">
        <v>15</v>
      </c>
      <c r="B6" s="1" t="s">
        <v>37</v>
      </c>
    </row>
    <row r="7" spans="1:2" s="1" customFormat="1" ht="54" customHeight="1" x14ac:dyDescent="0.35">
      <c r="A7" s="1" t="s">
        <v>6</v>
      </c>
      <c r="B7" s="1" t="s">
        <v>32</v>
      </c>
    </row>
    <row r="8" spans="1:2" s="1" customFormat="1" ht="54" customHeight="1" x14ac:dyDescent="0.35">
      <c r="A8" s="1" t="s">
        <v>7</v>
      </c>
      <c r="B8" s="1" t="s">
        <v>38</v>
      </c>
    </row>
    <row r="9" spans="1:2" s="1" customFormat="1" ht="54" customHeight="1" x14ac:dyDescent="0.35">
      <c r="A9" s="1" t="s">
        <v>9</v>
      </c>
      <c r="B9" s="1" t="s">
        <v>33</v>
      </c>
    </row>
    <row r="10" spans="1:2" s="1" customFormat="1" ht="54" customHeight="1" x14ac:dyDescent="0.35">
      <c r="A10" s="1" t="s">
        <v>16</v>
      </c>
      <c r="B10" s="1" t="s">
        <v>39</v>
      </c>
    </row>
    <row r="11" spans="1:2" s="1" customFormat="1" ht="54" customHeight="1" x14ac:dyDescent="0.35">
      <c r="A11" s="1" t="s">
        <v>22</v>
      </c>
      <c r="B11" s="1" t="s">
        <v>22</v>
      </c>
    </row>
    <row r="12" spans="1:2" s="1" customFormat="1" ht="54" customHeight="1" x14ac:dyDescent="0.35">
      <c r="A12" s="1" t="s">
        <v>19</v>
      </c>
      <c r="B12" s="1" t="s">
        <v>40</v>
      </c>
    </row>
    <row r="13" spans="1:2" s="1" customFormat="1" ht="54" customHeight="1" x14ac:dyDescent="0.35">
      <c r="A13" s="1" t="s">
        <v>11</v>
      </c>
      <c r="B13" s="1" t="s">
        <v>41</v>
      </c>
    </row>
    <row r="14" spans="1:2" s="1" customFormat="1" ht="54" customHeight="1" x14ac:dyDescent="0.35">
      <c r="A14" s="1" t="s">
        <v>13</v>
      </c>
      <c r="B14" s="1" t="s">
        <v>42</v>
      </c>
    </row>
    <row r="15" spans="1:2" s="1" customFormat="1" ht="54" customHeight="1" x14ac:dyDescent="0.35">
      <c r="A15" s="1" t="s">
        <v>21</v>
      </c>
      <c r="B15" s="1" t="s">
        <v>21</v>
      </c>
    </row>
    <row r="16" spans="1:2" s="1" customFormat="1" ht="54" customHeight="1" x14ac:dyDescent="0.35">
      <c r="A16" s="1" t="s">
        <v>18</v>
      </c>
      <c r="B16" s="1" t="s">
        <v>43</v>
      </c>
    </row>
    <row r="17" spans="1:2" s="1" customFormat="1" ht="54" customHeight="1" x14ac:dyDescent="0.35">
      <c r="A17" s="1" t="s">
        <v>17</v>
      </c>
      <c r="B17" s="1" t="s">
        <v>44</v>
      </c>
    </row>
    <row r="18" spans="1:2" s="1" customFormat="1" ht="54" customHeight="1" x14ac:dyDescent="0.35">
      <c r="A18" s="1" t="s">
        <v>5</v>
      </c>
      <c r="B18" s="1" t="s">
        <v>45</v>
      </c>
    </row>
    <row r="19" spans="1:2" s="1" customFormat="1" ht="54" customHeight="1" x14ac:dyDescent="0.35">
      <c r="A19" s="1" t="s">
        <v>14</v>
      </c>
      <c r="B19" s="1" t="s">
        <v>46</v>
      </c>
    </row>
    <row r="20" spans="1:2" s="1" customFormat="1" ht="54" customHeight="1" x14ac:dyDescent="0.35">
      <c r="B20" s="1" t="s">
        <v>31</v>
      </c>
    </row>
  </sheetData>
  <pageMargins left="0.7" right="0.7" top="0.75" bottom="0.75" header="0.3" footer="0.3"/>
  <headerFooter>
    <oddHeader>&amp;C&amp;"Arial"&amp;8&amp;K000000 INTERNAL&amp;1#_x000D_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8BF8E-CEBD-4933-945E-7C46E0A9EDBC}">
  <dimension ref="A1:M22"/>
  <sheetViews>
    <sheetView showGridLines="0" workbookViewId="0">
      <selection activeCell="L8" sqref="L8"/>
    </sheetView>
  </sheetViews>
  <sheetFormatPr defaultColWidth="0" defaultRowHeight="14.5" zeroHeight="1" x14ac:dyDescent="0.35"/>
  <cols>
    <col min="1" max="1" width="19" style="5" customWidth="1"/>
    <col min="2" max="13" width="8.7265625" customWidth="1"/>
    <col min="14" max="16384" width="8.7265625" hidden="1"/>
  </cols>
  <sheetData>
    <row r="1" spans="1:11" x14ac:dyDescent="0.35"/>
    <row r="2" spans="1:11" x14ac:dyDescent="0.35">
      <c r="C2" s="23" t="s">
        <v>54</v>
      </c>
      <c r="D2" s="23"/>
      <c r="E2" s="23"/>
      <c r="F2" s="23"/>
      <c r="G2" s="23"/>
      <c r="H2" s="23"/>
      <c r="I2" s="23"/>
      <c r="J2" s="23"/>
      <c r="K2" s="23"/>
    </row>
    <row r="3" spans="1:11" x14ac:dyDescent="0.35">
      <c r="C3" s="23"/>
      <c r="D3" s="23"/>
      <c r="E3" s="23"/>
      <c r="F3" s="23"/>
      <c r="G3" s="23"/>
      <c r="H3" s="23"/>
      <c r="I3" s="23"/>
      <c r="J3" s="23"/>
      <c r="K3" s="23"/>
    </row>
    <row r="4" spans="1:11" x14ac:dyDescent="0.35"/>
    <row r="5" spans="1:11" x14ac:dyDescent="0.35"/>
    <row r="6" spans="1:11" x14ac:dyDescent="0.35"/>
    <row r="7" spans="1:11" x14ac:dyDescent="0.35"/>
    <row r="8" spans="1:11" x14ac:dyDescent="0.35">
      <c r="A8" s="6" t="s">
        <v>51</v>
      </c>
    </row>
    <row r="9" spans="1:11" x14ac:dyDescent="0.35">
      <c r="A9" s="6" t="s">
        <v>52</v>
      </c>
    </row>
    <row r="10" spans="1:11" x14ac:dyDescent="0.35">
      <c r="A10" s="6" t="s">
        <v>53</v>
      </c>
    </row>
    <row r="11" spans="1:11" x14ac:dyDescent="0.35"/>
    <row r="12" spans="1:11" x14ac:dyDescent="0.35"/>
    <row r="13" spans="1:11" x14ac:dyDescent="0.35"/>
    <row r="14" spans="1:11" x14ac:dyDescent="0.35"/>
    <row r="15" spans="1:11" x14ac:dyDescent="0.35"/>
    <row r="16" spans="1:11" x14ac:dyDescent="0.35"/>
    <row r="17" x14ac:dyDescent="0.35"/>
    <row r="18" x14ac:dyDescent="0.35"/>
    <row r="19" x14ac:dyDescent="0.35"/>
    <row r="20" x14ac:dyDescent="0.35"/>
    <row r="21" x14ac:dyDescent="0.35"/>
    <row r="22" x14ac:dyDescent="0.35"/>
  </sheetData>
  <mergeCells count="1">
    <mergeCell ref="C2:K3"/>
  </mergeCells>
  <hyperlinks>
    <hyperlink ref="A8" location="'Vendedores TOP 3'!A1" display="01 - Vendedor TOP 3" xr:uid="{1092BEA6-68F9-4480-A426-E39996B5F071}"/>
    <hyperlink ref="A9" location="'Rank Vendas'!A1" display="02 - Ranking Vendas" xr:uid="{67AB9C08-BAEA-42AA-A7A6-E23F1702B828}"/>
    <hyperlink ref="A10" location="Resumo!A1" display="03 - Resumo" xr:uid="{ED130A2E-5D6E-453D-B5C3-8DEBD64F6A35}"/>
  </hyperlink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C7018-5EC4-49D7-8001-CA5BD08B6F4E}">
  <dimension ref="A4:O22"/>
  <sheetViews>
    <sheetView showGridLines="0" topLeftCell="A4" workbookViewId="0">
      <selection activeCell="H9" sqref="H9"/>
    </sheetView>
  </sheetViews>
  <sheetFormatPr defaultRowHeight="14.5" x14ac:dyDescent="0.35"/>
  <cols>
    <col min="1" max="1" width="19" style="5" customWidth="1"/>
    <col min="3" max="3" width="10.36328125" customWidth="1"/>
    <col min="5" max="5" width="1.1796875" customWidth="1"/>
    <col min="7" max="7" width="2.36328125" customWidth="1"/>
    <col min="8" max="8" width="16.26953125" customWidth="1"/>
    <col min="15" max="15" width="12.453125" bestFit="1" customWidth="1"/>
  </cols>
  <sheetData>
    <row r="4" spans="1:15" ht="23.5" x14ac:dyDescent="0.55000000000000004">
      <c r="C4" s="24" t="s">
        <v>57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8" spans="1:15" ht="15.5" x14ac:dyDescent="0.35">
      <c r="A8" s="6" t="s">
        <v>51</v>
      </c>
      <c r="C8" s="25">
        <v>1</v>
      </c>
      <c r="D8" s="8"/>
      <c r="E8" s="8"/>
      <c r="F8" s="28" t="str">
        <f>'Tabela Dinamica'!A4</f>
        <v>Goku</v>
      </c>
      <c r="G8" s="28"/>
      <c r="H8" s="29"/>
      <c r="J8" s="25">
        <v>5</v>
      </c>
      <c r="K8" s="8"/>
      <c r="L8" s="8"/>
      <c r="M8" s="28" t="str">
        <f>'Tabela Dinamica'!A8</f>
        <v>Bulma</v>
      </c>
      <c r="N8" s="28"/>
      <c r="O8" s="29"/>
    </row>
    <row r="9" spans="1:15" ht="15.5" customHeight="1" x14ac:dyDescent="0.35">
      <c r="A9" s="6" t="s">
        <v>52</v>
      </c>
      <c r="C9" s="26"/>
      <c r="F9" t="s">
        <v>55</v>
      </c>
      <c r="H9" s="9">
        <f>GETPIVOTDATA("Total",'Tabela Dinamica'!$A$3,"Vendedor Repetido","Gohan")</f>
        <v>4663.4800000000005</v>
      </c>
      <c r="J9" s="26"/>
      <c r="M9" t="s">
        <v>55</v>
      </c>
      <c r="O9" s="9">
        <f>GETPIVOTDATA("Total",'Tabela Dinamica'!$A$3,"Vendedor Repetido","Goku")</f>
        <v>7582.44</v>
      </c>
    </row>
    <row r="10" spans="1:15" ht="15.5" customHeight="1" x14ac:dyDescent="0.35">
      <c r="A10" s="6" t="s">
        <v>53</v>
      </c>
      <c r="C10" s="27"/>
      <c r="D10" s="10"/>
      <c r="E10" s="10"/>
      <c r="F10" s="10" t="s">
        <v>56</v>
      </c>
      <c r="G10" s="10"/>
      <c r="H10" s="11">
        <f>H9/2000</f>
        <v>2.3317400000000004</v>
      </c>
      <c r="J10" s="27"/>
      <c r="K10" s="10"/>
      <c r="L10" s="10"/>
      <c r="M10" s="10" t="s">
        <v>56</v>
      </c>
      <c r="N10" s="10"/>
      <c r="O10" s="11">
        <f>O9/2000</f>
        <v>3.7912199999999996</v>
      </c>
    </row>
    <row r="12" spans="1:15" ht="15.5" x14ac:dyDescent="0.35">
      <c r="C12" s="25">
        <v>2</v>
      </c>
      <c r="D12" s="8"/>
      <c r="E12" s="8"/>
      <c r="F12" s="28" t="str">
        <f>'Tabela Dinamica'!A5</f>
        <v>Vegeta</v>
      </c>
      <c r="G12" s="28"/>
      <c r="H12" s="29"/>
      <c r="J12" s="25">
        <v>6</v>
      </c>
      <c r="K12" s="8"/>
      <c r="L12" s="8"/>
      <c r="M12" s="28" t="str">
        <f>'Tabela Dinamica'!A9</f>
        <v>Piccolo</v>
      </c>
      <c r="N12" s="28"/>
      <c r="O12" s="29"/>
    </row>
    <row r="13" spans="1:15" ht="15.5" x14ac:dyDescent="0.35">
      <c r="C13" s="26"/>
      <c r="F13" t="s">
        <v>55</v>
      </c>
      <c r="H13" s="9">
        <f>GETPIVOTDATA("Total",'Tabela Dinamica'!$A$3,"Vendedor Repetido","Tenshinhan")</f>
        <v>4096.58</v>
      </c>
      <c r="J13" s="26"/>
      <c r="M13" t="s">
        <v>55</v>
      </c>
      <c r="O13" s="9">
        <f>GETPIVOTDATA("Total",'Tabela Dinamica'!$A$3,"Vendedor Repetido","Kuririn")</f>
        <v>1939.98</v>
      </c>
    </row>
    <row r="14" spans="1:15" x14ac:dyDescent="0.35">
      <c r="C14" s="27"/>
      <c r="D14" s="10"/>
      <c r="E14" s="10"/>
      <c r="F14" s="10" t="s">
        <v>56</v>
      </c>
      <c r="G14" s="10"/>
      <c r="H14" s="11">
        <f>H13/2000</f>
        <v>2.0482900000000002</v>
      </c>
      <c r="J14" s="27"/>
      <c r="K14" s="10"/>
      <c r="L14" s="10"/>
      <c r="M14" s="10" t="s">
        <v>56</v>
      </c>
      <c r="N14" s="10"/>
      <c r="O14" s="11">
        <f>O13/2000</f>
        <v>0.96999000000000002</v>
      </c>
    </row>
    <row r="16" spans="1:15" ht="15.5" x14ac:dyDescent="0.35">
      <c r="C16" s="25">
        <v>3</v>
      </c>
      <c r="D16" s="8"/>
      <c r="E16" s="8"/>
      <c r="F16" s="28" t="str">
        <f>'Tabela Dinamica'!A6</f>
        <v>Gohan</v>
      </c>
      <c r="G16" s="28"/>
      <c r="H16" s="29"/>
      <c r="J16" s="25">
        <v>7</v>
      </c>
      <c r="K16" s="8"/>
      <c r="L16" s="8"/>
      <c r="M16" s="28" t="str">
        <f>'Tabela Dinamica'!A10</f>
        <v>Kuririn</v>
      </c>
      <c r="N16" s="28"/>
      <c r="O16" s="29"/>
    </row>
    <row r="17" spans="3:15" ht="15.5" x14ac:dyDescent="0.35">
      <c r="C17" s="26"/>
      <c r="F17" t="s">
        <v>55</v>
      </c>
      <c r="H17" s="9">
        <f>GETPIVOTDATA("Total",'Tabela Dinamica'!$A$3,"Vendedor Repetido","Bulma")</f>
        <v>3912.28</v>
      </c>
      <c r="J17" s="26"/>
      <c r="M17" t="s">
        <v>55</v>
      </c>
      <c r="O17" s="9">
        <f>GETPIVOTDATA("Total",'Tabela Dinamica'!$A$3,"Vendedor Repetido","Vegeta")</f>
        <v>6563.3399999999992</v>
      </c>
    </row>
    <row r="18" spans="3:15" x14ac:dyDescent="0.35">
      <c r="C18" s="27"/>
      <c r="D18" s="10"/>
      <c r="E18" s="10"/>
      <c r="F18" s="10" t="s">
        <v>56</v>
      </c>
      <c r="G18" s="10"/>
      <c r="H18" s="11">
        <f>H17/2000</f>
        <v>1.95614</v>
      </c>
      <c r="J18" s="27"/>
      <c r="K18" s="10"/>
      <c r="L18" s="10"/>
      <c r="M18" s="10" t="s">
        <v>56</v>
      </c>
      <c r="N18" s="10"/>
      <c r="O18" s="11">
        <f>O17/2000</f>
        <v>3.2816699999999996</v>
      </c>
    </row>
    <row r="20" spans="3:15" ht="15.5" x14ac:dyDescent="0.35">
      <c r="C20" s="25">
        <v>4</v>
      </c>
      <c r="D20" s="8"/>
      <c r="E20" s="8"/>
      <c r="F20" s="28" t="str">
        <f>'Tabela Dinamica'!A7</f>
        <v>Tenshinhan</v>
      </c>
      <c r="G20" s="28"/>
      <c r="H20" s="29"/>
      <c r="J20" s="25">
        <v>8</v>
      </c>
      <c r="K20" s="8"/>
      <c r="L20" s="8"/>
      <c r="M20" s="28" t="str">
        <f>'Tabela Dinamica'!A11</f>
        <v>Yamcha</v>
      </c>
      <c r="N20" s="28"/>
      <c r="O20" s="29"/>
    </row>
    <row r="21" spans="3:15" ht="15.5" x14ac:dyDescent="0.35">
      <c r="C21" s="26"/>
      <c r="F21" t="s">
        <v>55</v>
      </c>
      <c r="H21" s="9">
        <f>GETPIVOTDATA("Total",'Tabela Dinamica'!$A$3,"Vendedor Repetido","Piccolo")</f>
        <v>3635.02</v>
      </c>
      <c r="J21" s="26"/>
      <c r="M21" t="s">
        <v>55</v>
      </c>
      <c r="O21" s="9">
        <f>GETPIVOTDATA("Total",'Tabela Dinamica'!$A$3,"Vendedor Repetido","Yamcha")</f>
        <v>1118.7</v>
      </c>
    </row>
    <row r="22" spans="3:15" x14ac:dyDescent="0.35">
      <c r="C22" s="27"/>
      <c r="D22" s="10"/>
      <c r="E22" s="10"/>
      <c r="F22" s="10" t="s">
        <v>56</v>
      </c>
      <c r="G22" s="10"/>
      <c r="H22" s="11">
        <f>H21/2000</f>
        <v>1.81751</v>
      </c>
      <c r="J22" s="27"/>
      <c r="K22" s="10"/>
      <c r="L22" s="10"/>
      <c r="M22" s="10" t="s">
        <v>56</v>
      </c>
      <c r="N22" s="10"/>
      <c r="O22" s="11">
        <f>O21/2000</f>
        <v>0.55935000000000001</v>
      </c>
    </row>
  </sheetData>
  <mergeCells count="17">
    <mergeCell ref="F16:H16"/>
    <mergeCell ref="C4:O4"/>
    <mergeCell ref="C20:C22"/>
    <mergeCell ref="F20:H20"/>
    <mergeCell ref="J8:J10"/>
    <mergeCell ref="M8:O8"/>
    <mergeCell ref="J12:J14"/>
    <mergeCell ref="M12:O12"/>
    <mergeCell ref="J16:J18"/>
    <mergeCell ref="M16:O16"/>
    <mergeCell ref="J20:J22"/>
    <mergeCell ref="M20:O20"/>
    <mergeCell ref="C8:C10"/>
    <mergeCell ref="F8:H8"/>
    <mergeCell ref="C12:C14"/>
    <mergeCell ref="F12:H12"/>
    <mergeCell ref="C16:C18"/>
  </mergeCells>
  <hyperlinks>
    <hyperlink ref="A8" location="'Vendedores TOP 3'!A1" display="01 - Vendedor TOP 3" xr:uid="{319E2241-1390-493E-A24F-1451F50D75EA}"/>
    <hyperlink ref="A9" location="'Rank Vendas'!A1" display="02 - Ranking Vendas" xr:uid="{670640FD-5D5B-4D36-A808-A500070AD161}"/>
    <hyperlink ref="A10" location="Resumo!A1" display="03 - Resumo" xr:uid="{869A9AA2-34AB-413D-B726-A5FBDAF2EAB0}"/>
  </hyperlink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D2C31-7F6B-4E2E-B147-1423721C3F20}">
  <dimension ref="A1:P16"/>
  <sheetViews>
    <sheetView showGridLines="0" workbookViewId="0">
      <selection activeCell="Q1" sqref="Q1:XFD1048576"/>
    </sheetView>
  </sheetViews>
  <sheetFormatPr defaultColWidth="0" defaultRowHeight="14.5" zeroHeight="1" x14ac:dyDescent="0.35"/>
  <cols>
    <col min="1" max="1" width="19" style="5" customWidth="1"/>
    <col min="2" max="2" width="8.7265625" customWidth="1"/>
    <col min="3" max="3" width="8.81640625" customWidth="1"/>
    <col min="4" max="4" width="17.6328125" bestFit="1" customWidth="1"/>
    <col min="5" max="5" width="17.6328125" hidden="1" customWidth="1"/>
    <col min="6" max="6" width="23.453125" style="7" customWidth="1"/>
    <col min="7" max="7" width="18.6328125" style="17" customWidth="1"/>
    <col min="8" max="16" width="8.7265625" customWidth="1"/>
    <col min="17" max="16384" width="8.7265625" hidden="1"/>
  </cols>
  <sheetData>
    <row r="1" spans="1:12" x14ac:dyDescent="0.35"/>
    <row r="2" spans="1:12" ht="46" x14ac:dyDescent="1">
      <c r="F2" s="22" t="str">
        <f>'Tabela Dinamica'!F1</f>
        <v>Goku</v>
      </c>
      <c r="G2" s="22"/>
    </row>
    <row r="3" spans="1:12" x14ac:dyDescent="0.35"/>
    <row r="4" spans="1:12" x14ac:dyDescent="0.35"/>
    <row r="5" spans="1:12" x14ac:dyDescent="0.35">
      <c r="A5" s="6" t="s">
        <v>51</v>
      </c>
    </row>
    <row r="6" spans="1:12" x14ac:dyDescent="0.35">
      <c r="A6" s="6" t="s">
        <v>52</v>
      </c>
    </row>
    <row r="7" spans="1:12" x14ac:dyDescent="0.35">
      <c r="A7" s="6" t="s">
        <v>53</v>
      </c>
      <c r="C7" s="12" t="s">
        <v>1</v>
      </c>
      <c r="D7" s="12" t="s">
        <v>58</v>
      </c>
      <c r="E7" s="12"/>
      <c r="F7" s="15" t="s">
        <v>3</v>
      </c>
      <c r="G7" s="18" t="s">
        <v>4</v>
      </c>
    </row>
    <row r="8" spans="1:12" s="1" customFormat="1" ht="47" customHeight="1" x14ac:dyDescent="0.35">
      <c r="A8" s="13"/>
      <c r="C8" s="14"/>
      <c r="D8" s="14" t="str" cm="1">
        <f t="array" ref="D8">IFERROR(INDEX('Tabela Dinamica'!$E$4:$H$100,SMALL(IF('Tabela Dinamica'!$E$4:$E$100='Tabela Dinamica'!$F$1,ROW('Tabela Dinamica'!$E$4:$E$100)-3),ROW(Resumo!B1)),2),"")</f>
        <v>Terno</v>
      </c>
      <c r="E8" s="14" t="str">
        <f>IFERROR(VLOOKUP(D8,'Imagens Produtos'!A:B,2,0),"Vazio")</f>
        <v>Vazio</v>
      </c>
      <c r="F8" s="16" cm="1">
        <f t="array" ref="F8">IFERROR(INDEX('Tabela Dinamica'!$E$4:$H$100,SMALL(IF('Tabela Dinamica'!$E$4:$E$100='Tabela Dinamica'!$F$1,ROW('Tabela Dinamica'!$E$4:$E$100)-3),ROW(Resumo!C1)),3),"")</f>
        <v>2</v>
      </c>
      <c r="G8" s="19" cm="1">
        <f t="array" ref="G8">IFERROR(INDEX('Tabela Dinamica'!$E$4:$H$100,SMALL(IF('Tabela Dinamica'!$E$4:$E$100='Tabela Dinamica'!$F$1,ROW('Tabela Dinamica'!$E$4:$E$100)-3),ROW(Resumo!D1)),4),"")</f>
        <v>4200</v>
      </c>
    </row>
    <row r="9" spans="1:12" s="1" customFormat="1" ht="47" customHeight="1" x14ac:dyDescent="0.35">
      <c r="A9" s="13"/>
      <c r="C9" s="14"/>
      <c r="D9" s="14" t="str" cm="1">
        <f t="array" ref="D9">IFERROR(INDEX('Tabela Dinamica'!$E$4:$H$100,SMALL(IF('Tabela Dinamica'!$E$4:$E$100='Tabela Dinamica'!$F$1,ROW('Tabela Dinamica'!$E$4:$E$100)-3),ROW(Resumo!B2)),2),"")</f>
        <v>Bota Masculina</v>
      </c>
      <c r="E9" s="14" t="str">
        <f>IFERROR(VLOOKUP(D9,'Imagens Produtos'!A:B,2,0),"Vazio")</f>
        <v>Bota_Masculina</v>
      </c>
      <c r="F9" s="16" cm="1">
        <f t="array" ref="F9">IFERROR(INDEX('Tabela Dinamica'!$E$4:$H$100,SMALL(IF('Tabela Dinamica'!$E$4:$E$100='Tabela Dinamica'!$F$1,ROW('Tabela Dinamica'!$E$4:$E$100)-3),ROW(Resumo!C2)),3),"")</f>
        <v>10</v>
      </c>
      <c r="G9" s="19" cm="1">
        <f t="array" ref="G9">IFERROR(INDEX('Tabela Dinamica'!$E$4:$H$100,SMALL(IF('Tabela Dinamica'!$E$4:$E$100='Tabela Dinamica'!$F$1,ROW('Tabela Dinamica'!$E$4:$E$100)-3),ROW(Resumo!D2)),4),"")</f>
        <v>2241.3999999999996</v>
      </c>
      <c r="L9" s="20"/>
    </row>
    <row r="10" spans="1:12" s="1" customFormat="1" ht="47" customHeight="1" x14ac:dyDescent="0.35">
      <c r="A10" s="13"/>
      <c r="C10" s="14"/>
      <c r="D10" s="14" t="str" cm="1">
        <f t="array" ref="D10">IFERROR(INDEX('Tabela Dinamica'!$E$4:$H$100,SMALL(IF('Tabela Dinamica'!$E$4:$E$100='Tabela Dinamica'!$F$1,ROW('Tabela Dinamica'!$E$4:$E$100)-3),ROW(Resumo!B3)),2),"")</f>
        <v>Bermuda Masculino</v>
      </c>
      <c r="E10" s="14" t="str">
        <f>IFERROR(VLOOKUP(D10,'Imagens Produtos'!A:B,2,0),"Vazio")</f>
        <v>Bermuda_Masculino</v>
      </c>
      <c r="F10" s="16" cm="1">
        <f t="array" ref="F10">IFERROR(INDEX('Tabela Dinamica'!$E$4:$H$100,SMALL(IF('Tabela Dinamica'!$E$4:$E$100='Tabela Dinamica'!$F$1,ROW('Tabela Dinamica'!$E$4:$E$100)-3),ROW(Resumo!C3)),3),"")</f>
        <v>4</v>
      </c>
      <c r="G10" s="19" cm="1">
        <f t="array" ref="G10">IFERROR(INDEX('Tabela Dinamica'!$E$4:$H$100,SMALL(IF('Tabela Dinamica'!$E$4:$E$100='Tabela Dinamica'!$F$1,ROW('Tabela Dinamica'!$E$4:$E$100)-3),ROW(Resumo!D3)),4),"")</f>
        <v>594.24</v>
      </c>
    </row>
    <row r="11" spans="1:12" s="1" customFormat="1" ht="47" customHeight="1" x14ac:dyDescent="0.35">
      <c r="A11" s="13"/>
      <c r="C11" s="14"/>
      <c r="D11" s="14" t="str" cm="1">
        <f t="array" ref="D11">IFERROR(INDEX('Tabela Dinamica'!$E$4:$H$100,SMALL(IF('Tabela Dinamica'!$E$4:$E$100='Tabela Dinamica'!$F$1,ROW('Tabela Dinamica'!$E$4:$E$100)-3),ROW(Resumo!B4)),2),"")</f>
        <v>Camisa Masculina</v>
      </c>
      <c r="E11" s="14" t="str">
        <f>IFERROR(VLOOKUP(D11,'Imagens Produtos'!A:B,2,0),"Vazio")</f>
        <v>Camisa_Masculina</v>
      </c>
      <c r="F11" s="16" cm="1">
        <f t="array" ref="F11">IFERROR(INDEX('Tabela Dinamica'!$E$4:$H$100,SMALL(IF('Tabela Dinamica'!$E$4:$E$100='Tabela Dinamica'!$F$1,ROW('Tabela Dinamica'!$E$4:$E$100)-3),ROW(Resumo!C4)),3),"")</f>
        <v>2</v>
      </c>
      <c r="G11" s="19" cm="1">
        <f t="array" ref="G11">IFERROR(INDEX('Tabela Dinamica'!$E$4:$H$100,SMALL(IF('Tabela Dinamica'!$E$4:$E$100='Tabela Dinamica'!$F$1,ROW('Tabela Dinamica'!$E$4:$E$100)-3),ROW(Resumo!D4)),4),"")</f>
        <v>306.8</v>
      </c>
    </row>
    <row r="12" spans="1:12" s="1" customFormat="1" ht="47" customHeight="1" x14ac:dyDescent="0.35">
      <c r="A12" s="13"/>
      <c r="C12" s="14"/>
      <c r="D12" s="14" t="str" cm="1">
        <f t="array" ref="D12">IFERROR(INDEX('Tabela Dinamica'!$E$4:$H$100,SMALL(IF('Tabela Dinamica'!$E$4:$E$100='Tabela Dinamica'!$F$1,ROW('Tabela Dinamica'!$E$4:$E$100)-3),ROW(Resumo!B5)),2),"")</f>
        <v>Chinelo</v>
      </c>
      <c r="E12" s="14" t="str">
        <f>IFERROR(VLOOKUP(D12,'Imagens Produtos'!A:B,2,0),"Vazio")</f>
        <v>Chinelo</v>
      </c>
      <c r="F12" s="16" cm="1">
        <f t="array" ref="F12">IFERROR(INDEX('Tabela Dinamica'!$E$4:$H$100,SMALL(IF('Tabela Dinamica'!$E$4:$E$100='Tabela Dinamica'!$F$1,ROW('Tabela Dinamica'!$E$4:$E$100)-3),ROW(Resumo!C5)),3),"")</f>
        <v>6</v>
      </c>
      <c r="G12" s="19" cm="1">
        <f t="array" ref="G12">IFERROR(INDEX('Tabela Dinamica'!$E$4:$H$100,SMALL(IF('Tabela Dinamica'!$E$4:$E$100='Tabela Dinamica'!$F$1,ROW('Tabela Dinamica'!$E$4:$E$100)-3),ROW(Resumo!D5)),4),"")</f>
        <v>240</v>
      </c>
    </row>
    <row r="13" spans="1:12" s="1" customFormat="1" ht="47" customHeight="1" x14ac:dyDescent="0.35">
      <c r="A13" s="13"/>
      <c r="C13" s="14"/>
      <c r="D13" s="14" t="str" cm="1">
        <f t="array" ref="D13">IFERROR(INDEX('Tabela Dinamica'!$E$4:$H$100,SMALL(IF('Tabela Dinamica'!$E$4:$E$100='Tabela Dinamica'!$F$1,ROW('Tabela Dinamica'!$E$4:$E$100)-3),ROW(Resumo!B6)),2),"")</f>
        <v/>
      </c>
      <c r="E13" s="14" t="str">
        <f>IFERROR(VLOOKUP(D13,'Imagens Produtos'!A:B,2,0),"Vazio")</f>
        <v>Vazio</v>
      </c>
      <c r="F13" s="16" t="str" cm="1">
        <f t="array" ref="F13">IFERROR(INDEX('Tabela Dinamica'!$E$4:$H$100,SMALL(IF('Tabela Dinamica'!$E$4:$E$100='Tabela Dinamica'!$F$1,ROW('Tabela Dinamica'!$E$4:$E$100)-3),ROW(Resumo!C6)),3),"")</f>
        <v/>
      </c>
      <c r="G13" s="19" t="str" cm="1">
        <f t="array" ref="G13">IFERROR(INDEX('Tabela Dinamica'!$E$4:$H$100,SMALL(IF('Tabela Dinamica'!$E$4:$E$100='Tabela Dinamica'!$F$1,ROW('Tabela Dinamica'!$E$4:$E$100)-3),ROW(Resumo!D6)),4),"")</f>
        <v/>
      </c>
    </row>
    <row r="14" spans="1:12" s="1" customFormat="1" ht="47" customHeight="1" x14ac:dyDescent="0.35">
      <c r="A14" s="13"/>
      <c r="C14" s="14"/>
      <c r="D14" s="14" t="str" cm="1">
        <f t="array" ref="D14">IFERROR(INDEX('Tabela Dinamica'!$E$4:$H$100,SMALL(IF('Tabela Dinamica'!$E$4:$E$100='Tabela Dinamica'!$F$1,ROW('Tabela Dinamica'!$E$4:$E$100)-3),ROW(Resumo!B7)),2),"")</f>
        <v/>
      </c>
      <c r="E14" s="14" t="str">
        <f>IFERROR(VLOOKUP(D14,'Imagens Produtos'!A:B,2,0),"Vazio")</f>
        <v>Vazio</v>
      </c>
      <c r="F14" s="16" t="str" cm="1">
        <f t="array" ref="F14">IFERROR(INDEX('Tabela Dinamica'!$E$4:$H$100,SMALL(IF('Tabela Dinamica'!$E$4:$E$100='Tabela Dinamica'!$F$1,ROW('Tabela Dinamica'!$E$4:$E$100)-3),ROW(Resumo!C7)),3),"")</f>
        <v/>
      </c>
      <c r="G14" s="19" t="str" cm="1">
        <f t="array" ref="G14">IFERROR(INDEX('Tabela Dinamica'!$E$4:$H$100,SMALL(IF('Tabela Dinamica'!$E$4:$E$100='Tabela Dinamica'!$F$1,ROW('Tabela Dinamica'!$E$4:$E$100)-3),ROW(Resumo!D7)),4),"")</f>
        <v/>
      </c>
    </row>
    <row r="15" spans="1:12" x14ac:dyDescent="0.35"/>
    <row r="16" spans="1:12" x14ac:dyDescent="0.35"/>
  </sheetData>
  <mergeCells count="1">
    <mergeCell ref="F2:G2"/>
  </mergeCells>
  <hyperlinks>
    <hyperlink ref="A5" location="'Vendedores TOP 3'!A1" display="01 - Vendedor TOP 3" xr:uid="{EB9C2C19-3780-4711-8477-3DB1B6F2E350}"/>
    <hyperlink ref="A6" location="'Rank Vendas'!A1" display="02 - Ranking Vendas" xr:uid="{2AAAE25B-436D-4566-935A-65D8872DF6D6}"/>
    <hyperlink ref="A7" location="Resumo!A1" display="03 - Resumo" xr:uid="{487C5D7A-5876-4637-90F1-1469D01BFE45}"/>
  </hyperlinks>
  <pageMargins left="0.511811024" right="0.511811024" top="0.78740157499999996" bottom="0.78740157499999996" header="0.31496062000000002" footer="0.31496062000000002"/>
  <drawing r:id="rId1"/>
  <legacy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DA611-3FE9-4460-9905-C977C2F8D27C}">
  <dimension ref="A1:A9"/>
  <sheetViews>
    <sheetView showGridLines="0" topLeftCell="A5" workbookViewId="0">
      <selection activeCell="J7" sqref="J7"/>
    </sheetView>
  </sheetViews>
  <sheetFormatPr defaultRowHeight="14.5" x14ac:dyDescent="0.35"/>
  <cols>
    <col min="1" max="1" width="11.26953125" bestFit="1" customWidth="1"/>
    <col min="2" max="2" width="9.26953125" customWidth="1"/>
  </cols>
  <sheetData>
    <row r="1" spans="1:1" x14ac:dyDescent="0.35">
      <c r="A1" t="s">
        <v>0</v>
      </c>
    </row>
    <row r="2" spans="1:1" s="1" customFormat="1" ht="49.5" customHeight="1" x14ac:dyDescent="0.35">
      <c r="A2" s="1" t="s">
        <v>24</v>
      </c>
    </row>
    <row r="3" spans="1:1" s="1" customFormat="1" ht="60" customHeight="1" x14ac:dyDescent="0.35">
      <c r="A3" s="1" t="s">
        <v>29</v>
      </c>
    </row>
    <row r="4" spans="1:1" s="1" customFormat="1" ht="60" customHeight="1" x14ac:dyDescent="0.35">
      <c r="A4" s="1" t="s">
        <v>23</v>
      </c>
    </row>
    <row r="5" spans="1:1" s="1" customFormat="1" ht="60" customHeight="1" x14ac:dyDescent="0.35">
      <c r="A5" s="1" t="s">
        <v>26</v>
      </c>
    </row>
    <row r="6" spans="1:1" s="1" customFormat="1" ht="60" customHeight="1" x14ac:dyDescent="0.35">
      <c r="A6" s="1" t="s">
        <v>28</v>
      </c>
    </row>
    <row r="7" spans="1:1" s="1" customFormat="1" ht="60" customHeight="1" x14ac:dyDescent="0.35">
      <c r="A7" s="1" t="s">
        <v>27</v>
      </c>
    </row>
    <row r="8" spans="1:1" s="1" customFormat="1" ht="60" customHeight="1" x14ac:dyDescent="0.35">
      <c r="A8" s="1" t="s">
        <v>30</v>
      </c>
    </row>
    <row r="9" spans="1:1" s="1" customFormat="1" ht="60" customHeight="1" x14ac:dyDescent="0.35">
      <c r="A9" s="1" t="s">
        <v>25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27</vt:i4>
      </vt:variant>
    </vt:vector>
  </HeadingPairs>
  <TitlesOfParts>
    <vt:vector size="34" baseType="lpstr">
      <vt:lpstr>Tabela Dinamica</vt:lpstr>
      <vt:lpstr>Dados</vt:lpstr>
      <vt:lpstr>Imagens Produtos</vt:lpstr>
      <vt:lpstr>Vendedores TOP 3</vt:lpstr>
      <vt:lpstr>Rank Vendas</vt:lpstr>
      <vt:lpstr>Resumo</vt:lpstr>
      <vt:lpstr>Personagens</vt:lpstr>
      <vt:lpstr>Bermuda_Masculino</vt:lpstr>
      <vt:lpstr>Bolsa_de_Trabalho</vt:lpstr>
      <vt:lpstr>Boné</vt:lpstr>
      <vt:lpstr>Bota_Masculina</vt:lpstr>
      <vt:lpstr>Bulma</vt:lpstr>
      <vt:lpstr>Calça_Bailarina</vt:lpstr>
      <vt:lpstr>Calça_Feminina_Jogger</vt:lpstr>
      <vt:lpstr>Camisa_Masculina</vt:lpstr>
      <vt:lpstr>Camisa_Masculina_Festa_Balada</vt:lpstr>
      <vt:lpstr>Camisa_Térmica</vt:lpstr>
      <vt:lpstr>Chinelo</vt:lpstr>
      <vt:lpstr>Colar_Pingente</vt:lpstr>
      <vt:lpstr>Gohan</vt:lpstr>
      <vt:lpstr>Goku</vt:lpstr>
      <vt:lpstr>Jaqueta_Masculina_Preta</vt:lpstr>
      <vt:lpstr>Kit_de_Pinceis_de_Maquiagem</vt:lpstr>
      <vt:lpstr>Kuririn</vt:lpstr>
      <vt:lpstr>Piccolo</vt:lpstr>
      <vt:lpstr>Relógio</vt:lpstr>
      <vt:lpstr>Sapatilha_Sapato</vt:lpstr>
      <vt:lpstr>Sapato_Social</vt:lpstr>
      <vt:lpstr>Tênis_Feminino</vt:lpstr>
      <vt:lpstr>Tenshinhan</vt:lpstr>
      <vt:lpstr>Vazio</vt:lpstr>
      <vt:lpstr>Vegeta</vt:lpstr>
      <vt:lpstr>Vestido_Infantil</vt:lpstr>
      <vt:lpstr>Yamcha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2021-09-07T13:21:25Z</dcterms:created>
  <dcterms:modified xsi:type="dcterms:W3CDTF">2026-08-05T00:12:39Z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2026-07-28T23:33:17Z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20eb7824-9d56-428c-87de-f3344f5ce927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