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omments2.xml" ContentType="application/vnd.openxmlformats-officedocument.spreadsheetml.comment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comments3.xml" ContentType="application/vnd.openxmlformats-officedocument.spreadsheetml.comment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persons/person.xml" ContentType="application/vnd.ms-excel.person+xml"/>
  <Override PartName="/xl/threadedComments/threadedComment1.xml" ContentType="application/vnd.ms-excel.threadedcomments+xml"/>
  <Override PartName="/xl/threadedComments/threadedComment2.xml" ContentType="application/vnd.ms-excel.threadedcomments+xml"/>
  <Override PartName="/xl/threadedComments/threadedComment3.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1"/>
  <workbookPr defaultThemeVersion="166925"/>
  <mc:AlternateContent xmlns:mc="http://schemas.openxmlformats.org/markup-compatibility/2006">
    <mc:Choice Requires="x15">
      <x15ac:absPath xmlns:x15ac="http://schemas.microsoft.com/office/spreadsheetml/2010/11/ac" url="C:\Users\Fatec\Downloads\"/>
    </mc:Choice>
  </mc:AlternateContent>
  <xr:revisionPtr revIDLastSave="0" documentId="13_ncr:1_{A9A5ADDA-2DE7-4B2A-8169-8B656FA17E2F}" xr6:coauthVersionLast="36" xr6:coauthVersionMax="47" xr10:uidLastSave="{00000000-0000-0000-0000-000000000000}"/>
  <bookViews>
    <workbookView xWindow="0" yWindow="0" windowWidth="28800" windowHeight="12225" activeTab="1" xr2:uid="{00000000-000D-0000-FFFF-FFFF00000000}"/>
  </bookViews>
  <sheets>
    <sheet name="Panelas_pressao" sheetId="2" r:id="rId1"/>
    <sheet name="Produtos" sheetId="6" r:id="rId2"/>
    <sheet name="Sorvete" sheetId="5" r:id="rId3"/>
  </sheets>
  <calcPr calcId="191028"/>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23" i="2" l="1"/>
  <c r="C24" i="2"/>
  <c r="C25" i="2"/>
  <c r="C26" i="2"/>
  <c r="C27" i="2"/>
  <c r="C28" i="2"/>
  <c r="C29" i="2"/>
  <c r="C30" i="2"/>
  <c r="C31" i="2"/>
  <c r="C32" i="2"/>
  <c r="C33" i="2"/>
  <c r="C34" i="2"/>
  <c r="C35" i="2"/>
  <c r="C36" i="2"/>
  <c r="C37" i="2"/>
  <c r="C38" i="2"/>
  <c r="C39" i="2"/>
  <c r="C40" i="2"/>
  <c r="C41" i="2"/>
  <c r="C42" i="2"/>
  <c r="C23" i="2"/>
  <c r="B23" i="2"/>
  <c r="B24" i="2"/>
  <c r="D24" i="2" s="1"/>
  <c r="B25" i="2"/>
  <c r="B26" i="2"/>
  <c r="B27" i="2"/>
  <c r="D27" i="2" s="1"/>
  <c r="B28" i="2"/>
  <c r="D28" i="2" s="1"/>
  <c r="B29" i="2"/>
  <c r="D29" i="2" s="1"/>
  <c r="B30" i="2"/>
  <c r="B31" i="2"/>
  <c r="B32" i="2"/>
  <c r="B33" i="2"/>
  <c r="B34" i="2"/>
  <c r="B35" i="2"/>
  <c r="B36" i="2"/>
  <c r="D36" i="2" s="1"/>
  <c r="B37" i="2"/>
  <c r="B38" i="2"/>
  <c r="B39" i="2"/>
  <c r="D39" i="2" s="1"/>
  <c r="B40" i="2"/>
  <c r="D40" i="2" s="1"/>
  <c r="B41" i="2"/>
  <c r="D41" i="2" s="1"/>
  <c r="B42" i="2"/>
  <c r="B20" i="2"/>
  <c r="B19" i="2"/>
  <c r="I17" i="2"/>
  <c r="I16" i="2"/>
  <c r="K27" i="6"/>
  <c r="L27" i="6"/>
  <c r="M27" i="6"/>
  <c r="L19" i="6"/>
  <c r="M19" i="6"/>
  <c r="L20" i="6"/>
  <c r="M20" i="6"/>
  <c r="L21" i="6"/>
  <c r="M21" i="6" s="1"/>
  <c r="L22" i="6"/>
  <c r="M22" i="6" s="1"/>
  <c r="L23" i="6"/>
  <c r="M23" i="6"/>
  <c r="L24" i="6"/>
  <c r="M24" i="6"/>
  <c r="L25" i="6"/>
  <c r="M25" i="6"/>
  <c r="L26" i="6"/>
  <c r="M26" i="6"/>
  <c r="M18" i="6"/>
  <c r="L18" i="6"/>
  <c r="K19" i="6"/>
  <c r="K20" i="6"/>
  <c r="K21" i="6"/>
  <c r="K22" i="6"/>
  <c r="K23" i="6"/>
  <c r="K24" i="6"/>
  <c r="K25" i="6"/>
  <c r="K26" i="6"/>
  <c r="K18" i="6"/>
  <c r="D34" i="2" l="1"/>
  <c r="D35" i="2"/>
  <c r="D38" i="2"/>
  <c r="D26" i="2"/>
  <c r="D37" i="2"/>
  <c r="D25" i="2"/>
  <c r="D31" i="2"/>
  <c r="D33" i="2"/>
  <c r="D32" i="2"/>
  <c r="D42" i="2"/>
  <c r="D30" i="2"/>
  <c r="K10" i="6"/>
  <c r="L10" i="6"/>
  <c r="M10" i="6"/>
  <c r="K4" i="6"/>
  <c r="L4" i="6"/>
  <c r="M4" i="6"/>
  <c r="K5" i="6"/>
  <c r="L5" i="6"/>
  <c r="M5" i="6"/>
  <c r="K6" i="6"/>
  <c r="L6" i="6"/>
  <c r="M6" i="6"/>
  <c r="K7" i="6"/>
  <c r="L7" i="6"/>
  <c r="M7" i="6"/>
  <c r="K8" i="6"/>
  <c r="L8" i="6"/>
  <c r="M8" i="6"/>
  <c r="K9" i="6"/>
  <c r="L9" i="6"/>
  <c r="M9" i="6"/>
  <c r="M3" i="6"/>
  <c r="L3" i="6"/>
  <c r="K3" i="6"/>
  <c r="H25" i="6"/>
  <c r="D25" i="6"/>
  <c r="B18" i="5"/>
  <c r="C18" i="5"/>
  <c r="B19" i="5"/>
  <c r="C19" i="5"/>
  <c r="B20" i="5"/>
  <c r="C20" i="5"/>
  <c r="B21" i="5"/>
  <c r="C21" i="5"/>
  <c r="B22" i="5"/>
  <c r="C22" i="5"/>
  <c r="B23" i="5"/>
  <c r="C23" i="5"/>
  <c r="B24" i="5"/>
  <c r="C24" i="5"/>
  <c r="B25" i="5"/>
  <c r="C25" i="5"/>
  <c r="B26" i="5"/>
  <c r="C26" i="5"/>
  <c r="B27" i="5"/>
  <c r="C27" i="5"/>
  <c r="C17" i="5"/>
  <c r="B17" i="5"/>
  <c r="B18" i="2"/>
  <c r="B17"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tc={5A7A1FE9-CD6B-4D49-868A-F21DCCA8B536}</author>
    <author>tc={06DD7964-9615-4853-9F0B-882D398DD50C}</author>
  </authors>
  <commentList>
    <comment ref="B17" authorId="0" shapeId="0" xr:uid="{5A7A1FE9-CD6B-4D49-868A-F21DCCA8B536}">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Insira fórmulas para completar a coluna B</t>
        </r>
      </text>
    </comment>
    <comment ref="E22" authorId="1" shapeId="0" xr:uid="{06DD7964-9615-4853-9F0B-882D398DD50C}">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Insira as fórmulas correspondentes a cada item e faça um gráfico de dispersão.</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tc={4417811F-2715-45FC-8EF9-1A71AB095B6C}</author>
    <author>tc={3F57C2CD-5926-47C7-ABDE-E55D3F364E80}</author>
  </authors>
  <commentList>
    <comment ref="N2" authorId="0" shapeId="0" xr:uid="{4417811F-2715-45FC-8EF9-1A71AB095B6C}">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Inserir as fórmulas correspondentes e fazer um gráfico de dispersão personalizado</t>
        </r>
      </text>
    </comment>
    <comment ref="N17" authorId="1" shapeId="0" xr:uid="{3F57C2CD-5926-47C7-ABDE-E55D3F364E8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Inserir as fórmulas correspondentes e fazer um gráfico de dispersão</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tc={5D1336F4-217F-4581-A916-0659D2F45202}</author>
  </authors>
  <commentList>
    <comment ref="D16" authorId="0" shapeId="0" xr:uid="{5D1336F4-217F-4581-A916-0659D2F45202}">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Insira as fórmulas correspondentes a cada item e faça um gráfico de dispersão.</t>
        </r>
      </text>
    </comment>
  </commentList>
</comments>
</file>

<file path=xl/sharedStrings.xml><?xml version="1.0" encoding="utf-8"?>
<sst xmlns="http://schemas.openxmlformats.org/spreadsheetml/2006/main" count="46" uniqueCount="32">
  <si>
    <t>Um estudante do Curso Superior de Tecnologia em Logística iniciou seu estágio em uma empresa que atua no setor de fabricação de panelas. Seu primeiro desafio foi levantar dados sobre os custos envolvidos no processo de fabricação de panelas de pressão, conforme mostrado no quadro a seguir.</t>
  </si>
  <si>
    <t>Custos no processo de fabricação de panelas de pressão</t>
  </si>
  <si>
    <t>Custo</t>
  </si>
  <si>
    <t>Tipo</t>
  </si>
  <si>
    <t>Acessórios e embalagem (válvulas, alças, retentor, caixas etc.)</t>
  </si>
  <si>
    <t>por unidade</t>
  </si>
  <si>
    <t>Manutenção das instalações</t>
  </si>
  <si>
    <t>mensal</t>
  </si>
  <si>
    <t>Manutenção de máquinas e equipamentos</t>
  </si>
  <si>
    <t>Matéria-prima (lingotes de alumínio)</t>
  </si>
  <si>
    <t>Aluguel do galpão</t>
  </si>
  <si>
    <t>Transformação (fundição, tratamento térmico, conformação)</t>
  </si>
  <si>
    <t>Administrativos</t>
  </si>
  <si>
    <t>Mão de obra</t>
  </si>
  <si>
    <t>Preço de venda de cada unidade</t>
  </si>
  <si>
    <t>Quantidade de itens de custo mensal</t>
  </si>
  <si>
    <t>Quantidade de itens de custo por unidade</t>
  </si>
  <si>
    <t>Custo fixo (mensal)</t>
  </si>
  <si>
    <t>Custo variável (por unidade)</t>
  </si>
  <si>
    <t>Qtde de panelas (x)</t>
  </si>
  <si>
    <t>Custo de Fabricação f(x)</t>
  </si>
  <si>
    <t>Receita</t>
  </si>
  <si>
    <t>Lucro</t>
  </si>
  <si>
    <t>Produto A</t>
  </si>
  <si>
    <t>Qtde</t>
  </si>
  <si>
    <t>Custo de Fabricação</t>
  </si>
  <si>
    <t>Produto B</t>
  </si>
  <si>
    <t>Custo fixo</t>
  </si>
  <si>
    <t>custo variável por unidade</t>
  </si>
  <si>
    <t>Qtde. de sorvete por mês</t>
  </si>
  <si>
    <t>custo fixo</t>
  </si>
  <si>
    <t>custo variavel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</si>
</sst>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44" formatCode="_-&quot;R$&quot;\ * #,##0.00_-;\-&quot;R$&quot;\ * #,##0.00_-;_-&quot;R$&quot;\ * &quot;-&quot;??_-;_-@_-"/>
    <numFmt numFmtId="164" formatCode="_-&quot;R$&quot;* #,##0.00_-;\-&quot;R$&quot;* #,##0.00_-;_-&quot;R$&quot;* &quot;-&quot;??_-;_-@_-"/>
    <numFmt numFmtId="165" formatCode="&quot;R$&quot;\ #,##0.00"/>
    <numFmt numFmtId="166" formatCode="_-[$R$-416]* #,##0.00_-;\-[$R$-416]* #,##0.00_-;_-[$R$-416]* &quot;-&quot;??_-;_-@_-"/>
    <numFmt numFmtId="167" formatCode="&quot;R$&quot;#,##0.00"/>
    <numFmt numFmtId="168" formatCode="_-[$R$-416]\ * #,##0.00_-;\-[$R$-416]\ * #,##0.00_-;_-[$R$-416]\ * &quot;-&quot;??_-;_-@_-"/>
  </numFmts>
  <fonts count="7" x14ac:knownFonts="1">
    <font>
      <sz val="11"/>
      <color theme="1"/>
      <name val="Calibri"/>
      <family val="2"/>
      <scheme val="minor"/>
    </font>
    <font>
      <sz val="11"/>
      <color theme="1"/>
      <name val="Calibri"/>
      <family val="2"/>
      <scheme val="minor"/>
    </font>
    <font>
      <sz val="14"/>
      <color theme="1"/>
      <name val="Calibri"/>
      <family val="2"/>
      <scheme val="minor"/>
    </font>
    <font>
      <sz val="14"/>
      <color theme="1"/>
      <name val="Arial"/>
      <family val="2"/>
    </font>
    <font>
      <sz val="28"/>
      <color theme="1"/>
      <name val="Arial"/>
      <family val="2"/>
    </font>
    <font>
      <b/>
      <sz val="14"/>
      <color theme="1"/>
      <name val="Arial"/>
      <family val="2"/>
    </font>
    <font>
      <b/>
      <sz val="14"/>
      <color theme="1"/>
      <name val="Calibri"/>
      <family val="2"/>
      <scheme val="minor"/>
    </font>
  </fonts>
  <fills count="6">
    <fill>
      <patternFill patternType="none"/>
    </fill>
    <fill>
      <patternFill patternType="gray125"/>
    </fill>
    <fill>
      <patternFill patternType="solid">
        <fgColor theme="9" tint="0.59999389629810485"/>
        <bgColor indexed="64"/>
      </patternFill>
    </fill>
    <fill>
      <patternFill patternType="solid">
        <fgColor theme="5" tint="0.79998168889431442"/>
        <bgColor indexed="64"/>
      </patternFill>
    </fill>
    <fill>
      <patternFill patternType="solid">
        <fgColor theme="6" tint="0.39997558519241921"/>
        <bgColor indexed="64"/>
      </patternFill>
    </fill>
    <fill>
      <patternFill patternType="solid">
        <fgColor theme="0" tint="-0.14999847407452621"/>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rgb="FF000000"/>
      </left>
      <right style="thin">
        <color rgb="FF000000"/>
      </right>
      <top style="thin">
        <color rgb="FF000000"/>
      </top>
      <bottom style="thin">
        <color rgb="FF000000"/>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2">
    <xf numFmtId="0" fontId="0" fillId="0" borderId="0"/>
    <xf numFmtId="44" fontId="1" fillId="0" borderId="0" applyFont="0" applyFill="0" applyBorder="0" applyAlignment="0" applyProtection="0"/>
  </cellStyleXfs>
  <cellXfs count="56">
    <xf numFmtId="0" fontId="0" fillId="0" borderId="0" xfId="0"/>
    <xf numFmtId="0" fontId="3" fillId="0" borderId="0" xfId="0" applyFont="1"/>
    <xf numFmtId="0" fontId="3" fillId="0" borderId="0" xfId="0" applyFont="1" applyAlignment="1">
      <alignment horizontal="left" vertical="center"/>
    </xf>
    <xf numFmtId="0" fontId="2" fillId="0" borderId="0" xfId="0" applyFont="1"/>
    <xf numFmtId="165" fontId="2" fillId="0" borderId="1" xfId="1" applyNumberFormat="1" applyFont="1" applyBorder="1" applyAlignment="1">
      <alignment horizontal="left" vertical="center"/>
    </xf>
    <xf numFmtId="0" fontId="2" fillId="0" borderId="1" xfId="0" applyFont="1" applyBorder="1" applyAlignment="1">
      <alignment horizontal="left" vertical="center"/>
    </xf>
    <xf numFmtId="165" fontId="2" fillId="0" borderId="0" xfId="1" applyNumberFormat="1" applyFont="1" applyAlignment="1">
      <alignment horizontal="left" vertical="center"/>
    </xf>
    <xf numFmtId="0" fontId="2" fillId="0" borderId="0" xfId="0" applyFont="1" applyAlignment="1">
      <alignment horizontal="left" vertical="center"/>
    </xf>
    <xf numFmtId="165" fontId="2" fillId="2" borderId="1" xfId="1" applyNumberFormat="1" applyFont="1" applyFill="1" applyBorder="1" applyAlignment="1">
      <alignment horizontal="left" vertical="center"/>
    </xf>
    <xf numFmtId="0" fontId="3" fillId="0" borderId="1" xfId="0" applyFont="1" applyBorder="1" applyAlignment="1">
      <alignment horizontal="left" vertical="center" wrapText="1"/>
    </xf>
    <xf numFmtId="0" fontId="3" fillId="0" borderId="8" xfId="0" applyFont="1" applyBorder="1" applyAlignment="1">
      <alignment horizontal="left" vertical="center" wrapText="1"/>
    </xf>
    <xf numFmtId="165" fontId="2" fillId="0" borderId="8" xfId="1" applyNumberFormat="1" applyFont="1" applyBorder="1" applyAlignment="1">
      <alignment horizontal="left" vertical="center"/>
    </xf>
    <xf numFmtId="0" fontId="2" fillId="0" borderId="8" xfId="0" applyFont="1" applyBorder="1" applyAlignment="1">
      <alignment horizontal="left" vertical="center"/>
    </xf>
    <xf numFmtId="0" fontId="5" fillId="4" borderId="9" xfId="0" applyFont="1" applyFill="1" applyBorder="1" applyAlignment="1">
      <alignment horizontal="left" vertical="center" wrapText="1"/>
    </xf>
    <xf numFmtId="0" fontId="6" fillId="4" borderId="10" xfId="0" applyFont="1" applyFill="1" applyBorder="1" applyAlignment="1">
      <alignment horizontal="left" vertical="center"/>
    </xf>
    <xf numFmtId="0" fontId="6" fillId="4" borderId="11" xfId="0" applyFont="1" applyFill="1" applyBorder="1" applyAlignment="1">
      <alignment horizontal="left" vertical="center"/>
    </xf>
    <xf numFmtId="0" fontId="2" fillId="0" borderId="0" xfId="0" applyFont="1" applyAlignment="1">
      <alignment horizontal="left" vertical="center" wrapText="1"/>
    </xf>
    <xf numFmtId="0" fontId="2" fillId="0" borderId="0" xfId="0" applyFont="1" applyAlignment="1">
      <alignment wrapText="1"/>
    </xf>
    <xf numFmtId="0" fontId="3" fillId="3" borderId="1" xfId="0" applyFont="1" applyFill="1" applyBorder="1" applyAlignment="1">
      <alignment wrapText="1"/>
    </xf>
    <xf numFmtId="0" fontId="2" fillId="0" borderId="1" xfId="0" applyFont="1" applyBorder="1" applyAlignment="1">
      <alignment horizontal="left" vertical="center" wrapText="1"/>
    </xf>
    <xf numFmtId="0" fontId="3" fillId="5" borderId="1" xfId="0" applyFont="1" applyFill="1" applyBorder="1" applyAlignment="1">
      <alignment wrapText="1"/>
    </xf>
    <xf numFmtId="0" fontId="3" fillId="5" borderId="1" xfId="0" applyFont="1" applyFill="1" applyBorder="1" applyAlignment="1">
      <alignment horizontal="center" wrapText="1"/>
    </xf>
    <xf numFmtId="0" fontId="2" fillId="5" borderId="1" xfId="0" applyFont="1" applyFill="1" applyBorder="1" applyAlignment="1">
      <alignment horizontal="center"/>
    </xf>
    <xf numFmtId="0" fontId="3" fillId="0" borderId="1" xfId="0" applyFont="1" applyBorder="1" applyAlignment="1">
      <alignment horizontal="center"/>
    </xf>
    <xf numFmtId="0" fontId="3" fillId="2" borderId="1" xfId="0" applyFont="1" applyFill="1" applyBorder="1" applyAlignment="1">
      <alignment horizontal="left" vertical="center" wrapText="1"/>
    </xf>
    <xf numFmtId="0" fontId="0" fillId="0" borderId="1" xfId="0" applyBorder="1" applyAlignment="1">
      <alignment horizontal="center"/>
    </xf>
    <xf numFmtId="0" fontId="3" fillId="5" borderId="1" xfId="0" applyFont="1" applyFill="1" applyBorder="1" applyAlignment="1">
      <alignment horizontal="center"/>
    </xf>
    <xf numFmtId="0" fontId="3" fillId="3" borderId="1" xfId="0" applyFont="1" applyFill="1" applyBorder="1" applyAlignment="1">
      <alignment vertical="center" wrapText="1"/>
    </xf>
    <xf numFmtId="166" fontId="2" fillId="3" borderId="1" xfId="0" applyNumberFormat="1" applyFont="1" applyFill="1" applyBorder="1" applyAlignment="1">
      <alignment wrapText="1"/>
    </xf>
    <xf numFmtId="166" fontId="2" fillId="3" borderId="1" xfId="0" applyNumberFormat="1" applyFont="1" applyFill="1" applyBorder="1" applyAlignment="1">
      <alignment horizontal="center" vertical="center" wrapText="1"/>
    </xf>
    <xf numFmtId="166" fontId="2" fillId="0" borderId="1" xfId="0" applyNumberFormat="1" applyFont="1" applyBorder="1" applyAlignment="1">
      <alignment horizontal="center"/>
    </xf>
    <xf numFmtId="167" fontId="2" fillId="0" borderId="1" xfId="0" applyNumberFormat="1" applyFont="1" applyBorder="1" applyAlignment="1">
      <alignment horizontal="center"/>
    </xf>
    <xf numFmtId="166" fontId="0" fillId="0" borderId="1" xfId="0" applyNumberFormat="1" applyBorder="1"/>
    <xf numFmtId="166" fontId="0" fillId="0" borderId="0" xfId="0" applyNumberFormat="1"/>
    <xf numFmtId="166" fontId="0" fillId="0" borderId="1" xfId="0" applyNumberFormat="1" applyBorder="1" applyAlignment="1">
      <alignment horizontal="center"/>
    </xf>
    <xf numFmtId="9" fontId="0" fillId="0" borderId="0" xfId="0" applyNumberFormat="1"/>
    <xf numFmtId="164" fontId="2" fillId="0" borderId="1" xfId="0" applyNumberFormat="1" applyFont="1" applyBorder="1" applyAlignment="1">
      <alignment horizontal="center"/>
    </xf>
    <xf numFmtId="0" fontId="2" fillId="0" borderId="1" xfId="0" applyFont="1" applyBorder="1"/>
    <xf numFmtId="168" fontId="0" fillId="0" borderId="0" xfId="0" applyNumberFormat="1"/>
    <xf numFmtId="165" fontId="0" fillId="0" borderId="1" xfId="0" applyNumberFormat="1" applyBorder="1" applyAlignment="1">
      <alignment horizontal="center"/>
    </xf>
    <xf numFmtId="0" fontId="0" fillId="0" borderId="12" xfId="0" applyBorder="1"/>
    <xf numFmtId="165" fontId="0" fillId="0" borderId="13" xfId="0" applyNumberFormat="1" applyBorder="1" applyAlignment="1">
      <alignment horizontal="center"/>
    </xf>
    <xf numFmtId="0" fontId="0" fillId="0" borderId="14" xfId="0" applyBorder="1" applyAlignment="1">
      <alignment horizontal="center"/>
    </xf>
    <xf numFmtId="0" fontId="4" fillId="0" borderId="2" xfId="0" applyFont="1" applyBorder="1" applyAlignment="1">
      <alignment horizontal="center" vertical="center" wrapText="1"/>
    </xf>
    <xf numFmtId="0" fontId="4" fillId="0" borderId="3" xfId="0" applyFont="1" applyBorder="1" applyAlignment="1">
      <alignment horizontal="center" vertical="center" wrapText="1"/>
    </xf>
    <xf numFmtId="0" fontId="4" fillId="0" borderId="4" xfId="0" applyFont="1" applyBorder="1" applyAlignment="1">
      <alignment horizontal="center" vertical="center" wrapText="1"/>
    </xf>
    <xf numFmtId="0" fontId="4" fillId="0" borderId="5" xfId="0" applyFont="1" applyBorder="1" applyAlignment="1">
      <alignment horizontal="center" vertical="center" wrapText="1"/>
    </xf>
    <xf numFmtId="0" fontId="4" fillId="0" borderId="0" xfId="0" applyFont="1" applyAlignment="1">
      <alignment horizontal="center" vertical="center" wrapText="1"/>
    </xf>
    <xf numFmtId="0" fontId="4" fillId="0" borderId="6" xfId="0" applyFont="1" applyBorder="1" applyAlignment="1">
      <alignment horizontal="center" vertical="center" wrapText="1"/>
    </xf>
    <xf numFmtId="0" fontId="5" fillId="0" borderId="7" xfId="0" applyFont="1" applyBorder="1" applyAlignment="1">
      <alignment horizontal="center"/>
    </xf>
    <xf numFmtId="0" fontId="0" fillId="0" borderId="0" xfId="0" applyAlignment="1">
      <alignment horizontal="center"/>
    </xf>
    <xf numFmtId="0" fontId="0" fillId="0" borderId="1" xfId="0" applyFill="1" applyBorder="1" applyAlignment="1">
      <alignment horizontal="center"/>
    </xf>
    <xf numFmtId="166" fontId="0" fillId="0" borderId="1" xfId="0" applyNumberFormat="1" applyFill="1" applyBorder="1" applyAlignment="1">
      <alignment horizontal="center"/>
    </xf>
    <xf numFmtId="165" fontId="0" fillId="0" borderId="1" xfId="0" applyNumberFormat="1" applyFill="1" applyBorder="1" applyAlignment="1">
      <alignment horizontal="center"/>
    </xf>
    <xf numFmtId="165" fontId="2" fillId="0" borderId="0" xfId="0" applyNumberFormat="1" applyFont="1"/>
    <xf numFmtId="165" fontId="2" fillId="0" borderId="0" xfId="0" applyNumberFormat="1" applyFont="1" applyAlignment="1">
      <alignment wrapText="1"/>
    </xf>
  </cellXfs>
  <cellStyles count="2">
    <cellStyle name="Moeda" xfId="1" builtinId="4"/>
    <cellStyle name="Normal" xfId="0" builtinId="0"/>
  </cellStyles>
  <dxfs count="2">
    <dxf>
      <font>
        <b/>
        <i val="0"/>
      </font>
      <fill>
        <patternFill>
          <bgColor rgb="FFD7D7D7"/>
        </patternFill>
      </fill>
    </dxf>
    <dxf>
      <font>
        <b val="0"/>
        <i val="0"/>
      </font>
      <fill>
        <patternFill patternType="none">
          <bgColor indexed="65"/>
        </patternFill>
      </fill>
    </dxf>
  </dxfs>
  <tableStyles count="2" defaultTableStyle="TableStyleMedium2" defaultPivotStyle="PivotStyleLight16">
    <tableStyle name="Invisible" pivot="0" table="0" count="0" xr9:uid="{4203685F-82C1-4240-B24A-3BD77FBC171E}"/>
    <tableStyle name="MySqlDefault" pivot="0" table="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microsoft.com/office/2017/10/relationships/person" Target="persons/person.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a:t>Panelas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lineChart>
        <c:grouping val="standard"/>
        <c:varyColors val="0"/>
        <c:ser>
          <c:idx val="0"/>
          <c:order val="0"/>
          <c:tx>
            <c:strRef>
              <c:f>Panelas_pressao!$A$22</c:f>
              <c:strCache>
                <c:ptCount val="1"/>
                <c:pt idx="0">
                  <c:v>Qtde de panelas (x)</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val>
            <c:numRef>
              <c:f>Panelas_pressao!$A$23:$A$42</c:f>
              <c:numCache>
                <c:formatCode>General</c:formatCode>
                <c:ptCount val="20"/>
                <c:pt idx="0">
                  <c:v>0</c:v>
                </c:pt>
                <c:pt idx="1">
                  <c:v>500</c:v>
                </c:pt>
                <c:pt idx="2">
                  <c:v>1000</c:v>
                </c:pt>
                <c:pt idx="3">
                  <c:v>1500</c:v>
                </c:pt>
                <c:pt idx="4">
                  <c:v>2000</c:v>
                </c:pt>
                <c:pt idx="5">
                  <c:v>2500</c:v>
                </c:pt>
                <c:pt idx="6">
                  <c:v>3000</c:v>
                </c:pt>
                <c:pt idx="7">
                  <c:v>3500</c:v>
                </c:pt>
                <c:pt idx="8">
                  <c:v>4000</c:v>
                </c:pt>
                <c:pt idx="9">
                  <c:v>4500</c:v>
                </c:pt>
                <c:pt idx="10">
                  <c:v>5000</c:v>
                </c:pt>
                <c:pt idx="11">
                  <c:v>5500</c:v>
                </c:pt>
                <c:pt idx="12">
                  <c:v>6000</c:v>
                </c:pt>
                <c:pt idx="13">
                  <c:v>6500</c:v>
                </c:pt>
                <c:pt idx="14">
                  <c:v>7000</c:v>
                </c:pt>
                <c:pt idx="15">
                  <c:v>7500</c:v>
                </c:pt>
                <c:pt idx="16">
                  <c:v>8000</c:v>
                </c:pt>
                <c:pt idx="17">
                  <c:v>8500</c:v>
                </c:pt>
                <c:pt idx="18">
                  <c:v>9000</c:v>
                </c:pt>
                <c:pt idx="19">
                  <c:v>9500</c:v>
                </c:pt>
              </c:numCache>
            </c:numRef>
          </c:val>
          <c:smooth val="0"/>
          <c:extLst>
            <c:ext xmlns:c16="http://schemas.microsoft.com/office/drawing/2014/chart" uri="{C3380CC4-5D6E-409C-BE32-E72D297353CC}">
              <c16:uniqueId val="{00000000-861D-4258-9AA0-EF9D8E973DD2}"/>
            </c:ext>
          </c:extLst>
        </c:ser>
        <c:ser>
          <c:idx val="1"/>
          <c:order val="1"/>
          <c:tx>
            <c:strRef>
              <c:f>Panelas_pressao!$B$22</c:f>
              <c:strCache>
                <c:ptCount val="1"/>
                <c:pt idx="0">
                  <c:v>Custo de Fabricação f(x)</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val>
            <c:numRef>
              <c:f>Panelas_pressao!$B$23:$B$42</c:f>
              <c:numCache>
                <c:formatCode>_-[$R$-416]* #,##0.00_-;\-[$R$-416]* #,##0.00_-;_-[$R$-416]* "-"??_-;_-@_-</c:formatCode>
                <c:ptCount val="20"/>
                <c:pt idx="0">
                  <c:v>100000</c:v>
                </c:pt>
                <c:pt idx="1">
                  <c:v>125000</c:v>
                </c:pt>
                <c:pt idx="2">
                  <c:v>150000</c:v>
                </c:pt>
                <c:pt idx="3">
                  <c:v>175000</c:v>
                </c:pt>
                <c:pt idx="4">
                  <c:v>200000</c:v>
                </c:pt>
                <c:pt idx="5">
                  <c:v>225000</c:v>
                </c:pt>
                <c:pt idx="6">
                  <c:v>250000</c:v>
                </c:pt>
                <c:pt idx="7">
                  <c:v>275000</c:v>
                </c:pt>
                <c:pt idx="8">
                  <c:v>300000</c:v>
                </c:pt>
                <c:pt idx="9">
                  <c:v>325000</c:v>
                </c:pt>
                <c:pt idx="10">
                  <c:v>350000</c:v>
                </c:pt>
                <c:pt idx="11">
                  <c:v>375000</c:v>
                </c:pt>
                <c:pt idx="12">
                  <c:v>400000</c:v>
                </c:pt>
                <c:pt idx="13">
                  <c:v>425000</c:v>
                </c:pt>
                <c:pt idx="14">
                  <c:v>450000</c:v>
                </c:pt>
                <c:pt idx="15">
                  <c:v>475000</c:v>
                </c:pt>
                <c:pt idx="16">
                  <c:v>500000</c:v>
                </c:pt>
                <c:pt idx="17">
                  <c:v>525000</c:v>
                </c:pt>
                <c:pt idx="18">
                  <c:v>550000</c:v>
                </c:pt>
                <c:pt idx="19">
                  <c:v>575000</c:v>
                </c:pt>
              </c:numCache>
            </c:numRef>
          </c:val>
          <c:smooth val="0"/>
          <c:extLst>
            <c:ext xmlns:c16="http://schemas.microsoft.com/office/drawing/2014/chart" uri="{C3380CC4-5D6E-409C-BE32-E72D297353CC}">
              <c16:uniqueId val="{00000001-861D-4258-9AA0-EF9D8E973DD2}"/>
            </c:ext>
          </c:extLst>
        </c:ser>
        <c:ser>
          <c:idx val="2"/>
          <c:order val="2"/>
          <c:tx>
            <c:strRef>
              <c:f>Panelas_pressao!$C$22</c:f>
              <c:strCache>
                <c:ptCount val="1"/>
                <c:pt idx="0">
                  <c:v>Receita</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val>
            <c:numRef>
              <c:f>Panelas_pressao!$C$23:$C$42</c:f>
              <c:numCache>
                <c:formatCode>"R$"#,##0.00</c:formatCode>
                <c:ptCount val="20"/>
                <c:pt idx="0">
                  <c:v>0</c:v>
                </c:pt>
                <c:pt idx="1">
                  <c:v>37500</c:v>
                </c:pt>
                <c:pt idx="2">
                  <c:v>75000</c:v>
                </c:pt>
                <c:pt idx="3">
                  <c:v>112500</c:v>
                </c:pt>
                <c:pt idx="4">
                  <c:v>150000</c:v>
                </c:pt>
                <c:pt idx="5">
                  <c:v>187500</c:v>
                </c:pt>
                <c:pt idx="6">
                  <c:v>225000</c:v>
                </c:pt>
                <c:pt idx="7">
                  <c:v>262500</c:v>
                </c:pt>
                <c:pt idx="8">
                  <c:v>300000</c:v>
                </c:pt>
                <c:pt idx="9">
                  <c:v>337500</c:v>
                </c:pt>
                <c:pt idx="10">
                  <c:v>375000</c:v>
                </c:pt>
                <c:pt idx="11">
                  <c:v>412500</c:v>
                </c:pt>
                <c:pt idx="12">
                  <c:v>450000</c:v>
                </c:pt>
                <c:pt idx="13">
                  <c:v>487500</c:v>
                </c:pt>
                <c:pt idx="14">
                  <c:v>525000</c:v>
                </c:pt>
                <c:pt idx="15">
                  <c:v>562500</c:v>
                </c:pt>
                <c:pt idx="16">
                  <c:v>600000</c:v>
                </c:pt>
                <c:pt idx="17">
                  <c:v>637500</c:v>
                </c:pt>
                <c:pt idx="18">
                  <c:v>675000</c:v>
                </c:pt>
                <c:pt idx="19">
                  <c:v>712500</c:v>
                </c:pt>
              </c:numCache>
            </c:numRef>
          </c:val>
          <c:smooth val="0"/>
          <c:extLst>
            <c:ext xmlns:c16="http://schemas.microsoft.com/office/drawing/2014/chart" uri="{C3380CC4-5D6E-409C-BE32-E72D297353CC}">
              <c16:uniqueId val="{00000002-861D-4258-9AA0-EF9D8E973DD2}"/>
            </c:ext>
          </c:extLst>
        </c:ser>
        <c:ser>
          <c:idx val="3"/>
          <c:order val="3"/>
          <c:tx>
            <c:strRef>
              <c:f>Panelas_pressao!$D$22</c:f>
              <c:strCache>
                <c:ptCount val="1"/>
                <c:pt idx="0">
                  <c:v>Lucro</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val>
            <c:numRef>
              <c:f>Panelas_pressao!$D$23:$D$42</c:f>
              <c:numCache>
                <c:formatCode>_-"R$"* #,##0.00_-;\-"R$"* #,##0.00_-;_-"R$"* "-"??_-;_-@_-</c:formatCode>
                <c:ptCount val="20"/>
                <c:pt idx="0">
                  <c:v>-100000</c:v>
                </c:pt>
                <c:pt idx="1">
                  <c:v>-87500</c:v>
                </c:pt>
                <c:pt idx="2">
                  <c:v>-75000</c:v>
                </c:pt>
                <c:pt idx="3">
                  <c:v>-62500</c:v>
                </c:pt>
                <c:pt idx="4">
                  <c:v>-50000</c:v>
                </c:pt>
                <c:pt idx="5">
                  <c:v>-37500</c:v>
                </c:pt>
                <c:pt idx="6">
                  <c:v>-25000</c:v>
                </c:pt>
                <c:pt idx="7">
                  <c:v>-12500</c:v>
                </c:pt>
                <c:pt idx="8">
                  <c:v>0</c:v>
                </c:pt>
                <c:pt idx="9">
                  <c:v>12500</c:v>
                </c:pt>
                <c:pt idx="10">
                  <c:v>25000</c:v>
                </c:pt>
                <c:pt idx="11">
                  <c:v>37500</c:v>
                </c:pt>
                <c:pt idx="12">
                  <c:v>50000</c:v>
                </c:pt>
                <c:pt idx="13">
                  <c:v>62500</c:v>
                </c:pt>
                <c:pt idx="14">
                  <c:v>75000</c:v>
                </c:pt>
                <c:pt idx="15">
                  <c:v>87500</c:v>
                </c:pt>
                <c:pt idx="16">
                  <c:v>100000</c:v>
                </c:pt>
                <c:pt idx="17">
                  <c:v>112500</c:v>
                </c:pt>
                <c:pt idx="18">
                  <c:v>125000</c:v>
                </c:pt>
                <c:pt idx="19">
                  <c:v>137500</c:v>
                </c:pt>
              </c:numCache>
            </c:numRef>
          </c:val>
          <c:smooth val="0"/>
          <c:extLst>
            <c:ext xmlns:c16="http://schemas.microsoft.com/office/drawing/2014/chart" uri="{C3380CC4-5D6E-409C-BE32-E72D297353CC}">
              <c16:uniqueId val="{00000003-861D-4258-9AA0-EF9D8E973DD2}"/>
            </c:ext>
          </c:extLst>
        </c:ser>
        <c:dLbls>
          <c:showLegendKey val="0"/>
          <c:showVal val="0"/>
          <c:showCatName val="0"/>
          <c:showSerName val="0"/>
          <c:showPercent val="0"/>
          <c:showBubbleSize val="0"/>
        </c:dLbls>
        <c:marker val="1"/>
        <c:smooth val="0"/>
        <c:axId val="1536864015"/>
        <c:axId val="1336473055"/>
      </c:lineChart>
      <c:catAx>
        <c:axId val="1536864015"/>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336473055"/>
        <c:crosses val="autoZero"/>
        <c:auto val="1"/>
        <c:lblAlgn val="ctr"/>
        <c:lblOffset val="100"/>
        <c:noMultiLvlLbl val="0"/>
      </c:catAx>
      <c:valAx>
        <c:axId val="13364730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53686401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Produto 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scatterChart>
        <c:scatterStyle val="smoothMarker"/>
        <c:varyColors val="0"/>
        <c:ser>
          <c:idx val="0"/>
          <c:order val="0"/>
          <c:tx>
            <c:strRef>
              <c:f>Produtos!$K$2</c:f>
              <c:strCache>
                <c:ptCount val="1"/>
                <c:pt idx="0">
                  <c:v>Custo de Fabricação</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Produtos!$J$3:$J$10</c:f>
              <c:numCache>
                <c:formatCode>General</c:formatCode>
                <c:ptCount val="8"/>
                <c:pt idx="0">
                  <c:v>0</c:v>
                </c:pt>
                <c:pt idx="1">
                  <c:v>1000</c:v>
                </c:pt>
                <c:pt idx="2">
                  <c:v>2000</c:v>
                </c:pt>
                <c:pt idx="3">
                  <c:v>3000</c:v>
                </c:pt>
                <c:pt idx="4">
                  <c:v>4000</c:v>
                </c:pt>
                <c:pt idx="5">
                  <c:v>5000</c:v>
                </c:pt>
                <c:pt idx="6">
                  <c:v>6000</c:v>
                </c:pt>
                <c:pt idx="7">
                  <c:v>2200</c:v>
                </c:pt>
              </c:numCache>
            </c:numRef>
          </c:xVal>
          <c:yVal>
            <c:numRef>
              <c:f>Produtos!$K$3:$K$10</c:f>
              <c:numCache>
                <c:formatCode>"R$"\ #,##0.00</c:formatCode>
                <c:ptCount val="8"/>
                <c:pt idx="0">
                  <c:v>132000</c:v>
                </c:pt>
                <c:pt idx="1">
                  <c:v>192000</c:v>
                </c:pt>
                <c:pt idx="2">
                  <c:v>252000</c:v>
                </c:pt>
                <c:pt idx="3">
                  <c:v>312000</c:v>
                </c:pt>
                <c:pt idx="4">
                  <c:v>372000</c:v>
                </c:pt>
                <c:pt idx="5">
                  <c:v>432000</c:v>
                </c:pt>
                <c:pt idx="6">
                  <c:v>492000</c:v>
                </c:pt>
                <c:pt idx="7">
                  <c:v>264000</c:v>
                </c:pt>
              </c:numCache>
            </c:numRef>
          </c:yVal>
          <c:smooth val="1"/>
          <c:extLst>
            <c:ext xmlns:c16="http://schemas.microsoft.com/office/drawing/2014/chart" uri="{C3380CC4-5D6E-409C-BE32-E72D297353CC}">
              <c16:uniqueId val="{00000001-AD4B-4C59-B464-37E495FF592C}"/>
            </c:ext>
          </c:extLst>
        </c:ser>
        <c:ser>
          <c:idx val="1"/>
          <c:order val="1"/>
          <c:tx>
            <c:strRef>
              <c:f>Produtos!$L$2</c:f>
              <c:strCache>
                <c:ptCount val="1"/>
                <c:pt idx="0">
                  <c:v>Receita</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Produtos!$J$3:$J$10</c:f>
              <c:numCache>
                <c:formatCode>General</c:formatCode>
                <c:ptCount val="8"/>
                <c:pt idx="0">
                  <c:v>0</c:v>
                </c:pt>
                <c:pt idx="1">
                  <c:v>1000</c:v>
                </c:pt>
                <c:pt idx="2">
                  <c:v>2000</c:v>
                </c:pt>
                <c:pt idx="3">
                  <c:v>3000</c:v>
                </c:pt>
                <c:pt idx="4">
                  <c:v>4000</c:v>
                </c:pt>
                <c:pt idx="5">
                  <c:v>5000</c:v>
                </c:pt>
                <c:pt idx="6">
                  <c:v>6000</c:v>
                </c:pt>
                <c:pt idx="7">
                  <c:v>2200</c:v>
                </c:pt>
              </c:numCache>
            </c:numRef>
          </c:xVal>
          <c:yVal>
            <c:numRef>
              <c:f>Produtos!$L$3:$L$10</c:f>
              <c:numCache>
                <c:formatCode>"R$"\ #,##0.00</c:formatCode>
                <c:ptCount val="8"/>
                <c:pt idx="0">
                  <c:v>0</c:v>
                </c:pt>
                <c:pt idx="1">
                  <c:v>120000</c:v>
                </c:pt>
                <c:pt idx="2">
                  <c:v>240000</c:v>
                </c:pt>
                <c:pt idx="3">
                  <c:v>360000</c:v>
                </c:pt>
                <c:pt idx="4">
                  <c:v>480000</c:v>
                </c:pt>
                <c:pt idx="5">
                  <c:v>600000</c:v>
                </c:pt>
                <c:pt idx="6">
                  <c:v>720000</c:v>
                </c:pt>
                <c:pt idx="7">
                  <c:v>264000</c:v>
                </c:pt>
              </c:numCache>
            </c:numRef>
          </c:yVal>
          <c:smooth val="1"/>
          <c:extLst>
            <c:ext xmlns:c16="http://schemas.microsoft.com/office/drawing/2014/chart" uri="{C3380CC4-5D6E-409C-BE32-E72D297353CC}">
              <c16:uniqueId val="{00000003-AD4B-4C59-B464-37E495FF592C}"/>
            </c:ext>
          </c:extLst>
        </c:ser>
        <c:ser>
          <c:idx val="2"/>
          <c:order val="2"/>
          <c:tx>
            <c:strRef>
              <c:f>Produtos!$M$2</c:f>
              <c:strCache>
                <c:ptCount val="1"/>
                <c:pt idx="0">
                  <c:v>Lucro</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Produtos!$J$3:$J$10</c:f>
              <c:numCache>
                <c:formatCode>General</c:formatCode>
                <c:ptCount val="8"/>
                <c:pt idx="0">
                  <c:v>0</c:v>
                </c:pt>
                <c:pt idx="1">
                  <c:v>1000</c:v>
                </c:pt>
                <c:pt idx="2">
                  <c:v>2000</c:v>
                </c:pt>
                <c:pt idx="3">
                  <c:v>3000</c:v>
                </c:pt>
                <c:pt idx="4">
                  <c:v>4000</c:v>
                </c:pt>
                <c:pt idx="5">
                  <c:v>5000</c:v>
                </c:pt>
                <c:pt idx="6">
                  <c:v>6000</c:v>
                </c:pt>
                <c:pt idx="7">
                  <c:v>2200</c:v>
                </c:pt>
              </c:numCache>
            </c:numRef>
          </c:xVal>
          <c:yVal>
            <c:numRef>
              <c:f>Produtos!$M$3:$M$10</c:f>
              <c:numCache>
                <c:formatCode>"R$"\ #,##0.00</c:formatCode>
                <c:ptCount val="8"/>
                <c:pt idx="0">
                  <c:v>-132000</c:v>
                </c:pt>
                <c:pt idx="1">
                  <c:v>-72000</c:v>
                </c:pt>
                <c:pt idx="2">
                  <c:v>-12000</c:v>
                </c:pt>
                <c:pt idx="3">
                  <c:v>48000</c:v>
                </c:pt>
                <c:pt idx="4">
                  <c:v>108000</c:v>
                </c:pt>
                <c:pt idx="5">
                  <c:v>168000</c:v>
                </c:pt>
                <c:pt idx="6">
                  <c:v>228000</c:v>
                </c:pt>
                <c:pt idx="7">
                  <c:v>0</c:v>
                </c:pt>
              </c:numCache>
            </c:numRef>
          </c:yVal>
          <c:smooth val="1"/>
          <c:extLst>
            <c:ext xmlns:c16="http://schemas.microsoft.com/office/drawing/2014/chart" uri="{C3380CC4-5D6E-409C-BE32-E72D297353CC}">
              <c16:uniqueId val="{00000005-AD4B-4C59-B464-37E495FF592C}"/>
            </c:ext>
          </c:extLst>
        </c:ser>
        <c:dLbls>
          <c:showLegendKey val="0"/>
          <c:showVal val="0"/>
          <c:showCatName val="0"/>
          <c:showSerName val="0"/>
          <c:showPercent val="0"/>
          <c:showBubbleSize val="0"/>
        </c:dLbls>
        <c:axId val="337344519"/>
        <c:axId val="337362951"/>
      </c:scatterChart>
      <c:valAx>
        <c:axId val="33734451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337362951"/>
        <c:crosses val="autoZero"/>
        <c:crossBetween val="midCat"/>
      </c:valAx>
      <c:valAx>
        <c:axId val="337362951"/>
        <c:scaling>
          <c:orientation val="minMax"/>
        </c:scaling>
        <c:delete val="0"/>
        <c:axPos val="l"/>
        <c:majorGridlines>
          <c:spPr>
            <a:ln w="9525" cap="flat" cmpd="sng" algn="ctr">
              <a:solidFill>
                <a:schemeClr val="tx1">
                  <a:lumMod val="15000"/>
                  <a:lumOff val="85000"/>
                </a:schemeClr>
              </a:solidFill>
              <a:round/>
            </a:ln>
            <a:effectLst/>
          </c:spPr>
        </c:majorGridlines>
        <c:numFmt formatCode="&quot;R$&quot;\ #,##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337344519"/>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a:t>Produto B</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lineChart>
        <c:grouping val="stacked"/>
        <c:varyColors val="0"/>
        <c:ser>
          <c:idx val="0"/>
          <c:order val="0"/>
          <c:tx>
            <c:strRef>
              <c:f>Produtos!$J$17</c:f>
              <c:strCache>
                <c:ptCount val="1"/>
                <c:pt idx="0">
                  <c:v>Qtde</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val>
            <c:numRef>
              <c:f>Produtos!$J$18:$J$27</c:f>
              <c:numCache>
                <c:formatCode>General</c:formatCode>
                <c:ptCount val="10"/>
                <c:pt idx="0">
                  <c:v>0</c:v>
                </c:pt>
                <c:pt idx="1">
                  <c:v>250</c:v>
                </c:pt>
                <c:pt idx="2">
                  <c:v>500</c:v>
                </c:pt>
                <c:pt idx="3">
                  <c:v>750</c:v>
                </c:pt>
                <c:pt idx="4">
                  <c:v>1000</c:v>
                </c:pt>
                <c:pt idx="5">
                  <c:v>1250</c:v>
                </c:pt>
                <c:pt idx="6">
                  <c:v>1500</c:v>
                </c:pt>
                <c:pt idx="7">
                  <c:v>1750</c:v>
                </c:pt>
                <c:pt idx="8">
                  <c:v>2000</c:v>
                </c:pt>
                <c:pt idx="9">
                  <c:v>1100</c:v>
                </c:pt>
              </c:numCache>
            </c:numRef>
          </c:val>
          <c:smooth val="0"/>
          <c:extLst>
            <c:ext xmlns:c16="http://schemas.microsoft.com/office/drawing/2014/chart" uri="{C3380CC4-5D6E-409C-BE32-E72D297353CC}">
              <c16:uniqueId val="{00000000-3877-48D6-8D7C-AD6D95623967}"/>
            </c:ext>
          </c:extLst>
        </c:ser>
        <c:ser>
          <c:idx val="1"/>
          <c:order val="1"/>
          <c:tx>
            <c:strRef>
              <c:f>Produtos!$K$17</c:f>
              <c:strCache>
                <c:ptCount val="1"/>
                <c:pt idx="0">
                  <c:v>Custo de Fabricação</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val>
            <c:numRef>
              <c:f>Produtos!$K$18:$K$27</c:f>
              <c:numCache>
                <c:formatCode>_-[$R$-416]* #,##0.00_-;\-[$R$-416]* #,##0.00_-;_-[$R$-416]* "-"??_-;_-@_-</c:formatCode>
                <c:ptCount val="10"/>
                <c:pt idx="0">
                  <c:v>44000</c:v>
                </c:pt>
                <c:pt idx="1">
                  <c:v>59000</c:v>
                </c:pt>
                <c:pt idx="2">
                  <c:v>74000</c:v>
                </c:pt>
                <c:pt idx="3">
                  <c:v>89000</c:v>
                </c:pt>
                <c:pt idx="4">
                  <c:v>104000</c:v>
                </c:pt>
                <c:pt idx="5">
                  <c:v>119000</c:v>
                </c:pt>
                <c:pt idx="6">
                  <c:v>134000</c:v>
                </c:pt>
                <c:pt idx="7">
                  <c:v>149000</c:v>
                </c:pt>
                <c:pt idx="8">
                  <c:v>164000</c:v>
                </c:pt>
                <c:pt idx="9">
                  <c:v>110000</c:v>
                </c:pt>
              </c:numCache>
            </c:numRef>
          </c:val>
          <c:smooth val="0"/>
          <c:extLst>
            <c:ext xmlns:c16="http://schemas.microsoft.com/office/drawing/2014/chart" uri="{C3380CC4-5D6E-409C-BE32-E72D297353CC}">
              <c16:uniqueId val="{00000001-3877-48D6-8D7C-AD6D95623967}"/>
            </c:ext>
          </c:extLst>
        </c:ser>
        <c:ser>
          <c:idx val="2"/>
          <c:order val="2"/>
          <c:tx>
            <c:strRef>
              <c:f>Produtos!$L$17</c:f>
              <c:strCache>
                <c:ptCount val="1"/>
                <c:pt idx="0">
                  <c:v>Receita</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val>
            <c:numRef>
              <c:f>Produtos!$L$18:$L$27</c:f>
              <c:numCache>
                <c:formatCode>_-[$R$-416]* #,##0.00_-;\-[$R$-416]* #,##0.00_-;_-[$R$-416]* "-"??_-;_-@_-</c:formatCode>
                <c:ptCount val="10"/>
                <c:pt idx="0" formatCode="&quot;R$&quot;\ #,##0.00">
                  <c:v>0</c:v>
                </c:pt>
                <c:pt idx="1">
                  <c:v>25000</c:v>
                </c:pt>
                <c:pt idx="2">
                  <c:v>50000</c:v>
                </c:pt>
                <c:pt idx="3">
                  <c:v>75000</c:v>
                </c:pt>
                <c:pt idx="4">
                  <c:v>100000</c:v>
                </c:pt>
                <c:pt idx="5">
                  <c:v>125000</c:v>
                </c:pt>
                <c:pt idx="6">
                  <c:v>150000</c:v>
                </c:pt>
                <c:pt idx="7">
                  <c:v>175000</c:v>
                </c:pt>
                <c:pt idx="8">
                  <c:v>200000</c:v>
                </c:pt>
                <c:pt idx="9">
                  <c:v>110000</c:v>
                </c:pt>
              </c:numCache>
            </c:numRef>
          </c:val>
          <c:smooth val="0"/>
          <c:extLst>
            <c:ext xmlns:c16="http://schemas.microsoft.com/office/drawing/2014/chart" uri="{C3380CC4-5D6E-409C-BE32-E72D297353CC}">
              <c16:uniqueId val="{00000002-3877-48D6-8D7C-AD6D95623967}"/>
            </c:ext>
          </c:extLst>
        </c:ser>
        <c:ser>
          <c:idx val="3"/>
          <c:order val="3"/>
          <c:tx>
            <c:strRef>
              <c:f>Produtos!$M$17</c:f>
              <c:strCache>
                <c:ptCount val="1"/>
                <c:pt idx="0">
                  <c:v>Lucro</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val>
            <c:numRef>
              <c:f>Produtos!$M$18:$M$27</c:f>
              <c:numCache>
                <c:formatCode>_-[$R$-416]* #,##0.00_-;\-[$R$-416]* #,##0.00_-;_-[$R$-416]* "-"??_-;_-@_-</c:formatCode>
                <c:ptCount val="10"/>
                <c:pt idx="0">
                  <c:v>-44000</c:v>
                </c:pt>
                <c:pt idx="1">
                  <c:v>-34000</c:v>
                </c:pt>
                <c:pt idx="2">
                  <c:v>-24000</c:v>
                </c:pt>
                <c:pt idx="3">
                  <c:v>-14000</c:v>
                </c:pt>
                <c:pt idx="4">
                  <c:v>-4000</c:v>
                </c:pt>
                <c:pt idx="5">
                  <c:v>6000</c:v>
                </c:pt>
                <c:pt idx="6">
                  <c:v>16000</c:v>
                </c:pt>
                <c:pt idx="7">
                  <c:v>26000</c:v>
                </c:pt>
                <c:pt idx="8">
                  <c:v>36000</c:v>
                </c:pt>
                <c:pt idx="9" formatCode="&quot;R$&quot;\ #,##0.00">
                  <c:v>0</c:v>
                </c:pt>
              </c:numCache>
            </c:numRef>
          </c:val>
          <c:smooth val="0"/>
          <c:extLst>
            <c:ext xmlns:c16="http://schemas.microsoft.com/office/drawing/2014/chart" uri="{C3380CC4-5D6E-409C-BE32-E72D297353CC}">
              <c16:uniqueId val="{00000003-3877-48D6-8D7C-AD6D95623967}"/>
            </c:ext>
          </c:extLst>
        </c:ser>
        <c:dLbls>
          <c:showLegendKey val="0"/>
          <c:showVal val="0"/>
          <c:showCatName val="0"/>
          <c:showSerName val="0"/>
          <c:showPercent val="0"/>
          <c:showBubbleSize val="0"/>
        </c:dLbls>
        <c:marker val="1"/>
        <c:smooth val="0"/>
        <c:axId val="1531120175"/>
        <c:axId val="1530431023"/>
      </c:lineChart>
      <c:catAx>
        <c:axId val="1531120175"/>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530431023"/>
        <c:crosses val="autoZero"/>
        <c:auto val="1"/>
        <c:lblAlgn val="ctr"/>
        <c:lblOffset val="100"/>
        <c:noMultiLvlLbl val="0"/>
      </c:catAx>
      <c:valAx>
        <c:axId val="15304310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53112017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rgbClr val="ED7D31"/>
                </a:solidFill>
                <a:latin typeface="+mn-lt"/>
                <a:ea typeface="+mn-ea"/>
                <a:cs typeface="+mn-cs"/>
              </a:defRPr>
            </a:pPr>
            <a:r>
              <a:rPr lang="en-US"/>
              <a:t>Sorvete</a:t>
            </a: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ED7D31"/>
              </a:solidFill>
              <a:latin typeface="+mn-lt"/>
              <a:ea typeface="+mn-ea"/>
              <a:cs typeface="+mn-cs"/>
            </a:defRPr>
          </a:pPr>
          <a:endParaRPr lang="pt-BR"/>
        </a:p>
      </c:txPr>
    </c:title>
    <c:autoTitleDeleted val="0"/>
    <c:plotArea>
      <c:layout/>
      <c:scatterChart>
        <c:scatterStyle val="smoothMarker"/>
        <c:varyColors val="0"/>
        <c:ser>
          <c:idx val="0"/>
          <c:order val="0"/>
          <c:tx>
            <c:strRef>
              <c:f>Sorvete!$B$16</c:f>
              <c:strCache>
                <c:ptCount val="1"/>
                <c:pt idx="0">
                  <c:v>Receita</c:v>
                </c:pt>
              </c:strCache>
            </c:strRef>
          </c:tx>
          <c:spPr>
            <a:ln w="19050" cap="rnd">
              <a:solidFill>
                <a:schemeClr val="accent1"/>
              </a:solidFill>
              <a:round/>
            </a:ln>
            <a:effectLst/>
          </c:spPr>
          <c:marker>
            <c:symbol val="none"/>
          </c:marker>
          <c:xVal>
            <c:numRef>
              <c:f>Sorvete!$A$17:$A$27</c:f>
              <c:numCache>
                <c:formatCode>General</c:formatCode>
                <c:ptCount val="11"/>
                <c:pt idx="0">
                  <c:v>0</c:v>
                </c:pt>
                <c:pt idx="1">
                  <c:v>500</c:v>
                </c:pt>
                <c:pt idx="2">
                  <c:v>1000</c:v>
                </c:pt>
                <c:pt idx="3">
                  <c:v>1500</c:v>
                </c:pt>
                <c:pt idx="4">
                  <c:v>2000</c:v>
                </c:pt>
                <c:pt idx="5">
                  <c:v>2500</c:v>
                </c:pt>
                <c:pt idx="6">
                  <c:v>3000</c:v>
                </c:pt>
                <c:pt idx="7">
                  <c:v>3500</c:v>
                </c:pt>
                <c:pt idx="8">
                  <c:v>4000</c:v>
                </c:pt>
                <c:pt idx="9">
                  <c:v>4500</c:v>
                </c:pt>
                <c:pt idx="10">
                  <c:v>5000</c:v>
                </c:pt>
              </c:numCache>
            </c:numRef>
          </c:xVal>
          <c:yVal>
            <c:numRef>
              <c:f>Sorvete!$B$17:$B$27</c:f>
              <c:numCache>
                <c:formatCode>_-[$R$-416]* #,##0.00_-;\-[$R$-416]* #,##0.00_-;_-[$R$-416]* "-"??_-;_-@_-</c:formatCode>
                <c:ptCount val="11"/>
                <c:pt idx="0">
                  <c:v>0</c:v>
                </c:pt>
                <c:pt idx="1">
                  <c:v>1500</c:v>
                </c:pt>
                <c:pt idx="2">
                  <c:v>3000</c:v>
                </c:pt>
                <c:pt idx="3">
                  <c:v>4500</c:v>
                </c:pt>
                <c:pt idx="4">
                  <c:v>6000</c:v>
                </c:pt>
                <c:pt idx="5">
                  <c:v>7500</c:v>
                </c:pt>
                <c:pt idx="6">
                  <c:v>9000</c:v>
                </c:pt>
                <c:pt idx="7">
                  <c:v>10500</c:v>
                </c:pt>
                <c:pt idx="8">
                  <c:v>12000</c:v>
                </c:pt>
                <c:pt idx="9">
                  <c:v>13500</c:v>
                </c:pt>
                <c:pt idx="10">
                  <c:v>15000</c:v>
                </c:pt>
              </c:numCache>
            </c:numRef>
          </c:yVal>
          <c:smooth val="1"/>
          <c:extLst>
            <c:ext xmlns:c16="http://schemas.microsoft.com/office/drawing/2014/chart" uri="{C3380CC4-5D6E-409C-BE32-E72D297353CC}">
              <c16:uniqueId val="{00000001-F10F-4AAB-967A-CD7E7C1ABE65}"/>
            </c:ext>
          </c:extLst>
        </c:ser>
        <c:ser>
          <c:idx val="1"/>
          <c:order val="1"/>
          <c:tx>
            <c:strRef>
              <c:f>Sorvete!$C$16</c:f>
              <c:strCache>
                <c:ptCount val="1"/>
                <c:pt idx="0">
                  <c:v>Lucro</c:v>
                </c:pt>
              </c:strCache>
            </c:strRef>
          </c:tx>
          <c:spPr>
            <a:ln w="19050" cap="rnd">
              <a:solidFill>
                <a:schemeClr val="accent2"/>
              </a:solidFill>
              <a:round/>
            </a:ln>
            <a:effectLst/>
          </c:spPr>
          <c:marker>
            <c:symbol val="none"/>
          </c:marker>
          <c:xVal>
            <c:numRef>
              <c:f>Sorvete!$A$17:$A$27</c:f>
              <c:numCache>
                <c:formatCode>General</c:formatCode>
                <c:ptCount val="11"/>
                <c:pt idx="0">
                  <c:v>0</c:v>
                </c:pt>
                <c:pt idx="1">
                  <c:v>500</c:v>
                </c:pt>
                <c:pt idx="2">
                  <c:v>1000</c:v>
                </c:pt>
                <c:pt idx="3">
                  <c:v>1500</c:v>
                </c:pt>
                <c:pt idx="4">
                  <c:v>2000</c:v>
                </c:pt>
                <c:pt idx="5">
                  <c:v>2500</c:v>
                </c:pt>
                <c:pt idx="6">
                  <c:v>3000</c:v>
                </c:pt>
                <c:pt idx="7">
                  <c:v>3500</c:v>
                </c:pt>
                <c:pt idx="8">
                  <c:v>4000</c:v>
                </c:pt>
                <c:pt idx="9">
                  <c:v>4500</c:v>
                </c:pt>
                <c:pt idx="10">
                  <c:v>5000</c:v>
                </c:pt>
              </c:numCache>
            </c:numRef>
          </c:xVal>
          <c:yVal>
            <c:numRef>
              <c:f>Sorvete!$C$17:$C$27</c:f>
              <c:numCache>
                <c:formatCode>_-[$R$-416]* #,##0.00_-;\-[$R$-416]* #,##0.00_-;_-[$R$-416]* "-"??_-;_-@_-</c:formatCode>
                <c:ptCount val="11"/>
                <c:pt idx="0">
                  <c:v>0</c:v>
                </c:pt>
                <c:pt idx="1">
                  <c:v>625</c:v>
                </c:pt>
                <c:pt idx="2">
                  <c:v>1250</c:v>
                </c:pt>
                <c:pt idx="3">
                  <c:v>1875</c:v>
                </c:pt>
                <c:pt idx="4">
                  <c:v>2500</c:v>
                </c:pt>
                <c:pt idx="5">
                  <c:v>3125</c:v>
                </c:pt>
                <c:pt idx="6">
                  <c:v>3750</c:v>
                </c:pt>
                <c:pt idx="7">
                  <c:v>4375</c:v>
                </c:pt>
                <c:pt idx="8">
                  <c:v>5000</c:v>
                </c:pt>
                <c:pt idx="9">
                  <c:v>5625</c:v>
                </c:pt>
                <c:pt idx="10">
                  <c:v>6250</c:v>
                </c:pt>
              </c:numCache>
            </c:numRef>
          </c:yVal>
          <c:smooth val="1"/>
          <c:extLst>
            <c:ext xmlns:c16="http://schemas.microsoft.com/office/drawing/2014/chart" uri="{C3380CC4-5D6E-409C-BE32-E72D297353CC}">
              <c16:uniqueId val="{00000003-F10F-4AAB-967A-CD7E7C1ABE65}"/>
            </c:ext>
          </c:extLst>
        </c:ser>
        <c:dLbls>
          <c:showLegendKey val="0"/>
          <c:showVal val="0"/>
          <c:showCatName val="0"/>
          <c:showSerName val="0"/>
          <c:showPercent val="0"/>
          <c:showBubbleSize val="0"/>
        </c:dLbls>
        <c:axId val="66679815"/>
        <c:axId val="66681863"/>
      </c:scatterChart>
      <c:valAx>
        <c:axId val="66679815"/>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Sorvete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t-BR"/>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66681863"/>
        <c:crosses val="autoZero"/>
        <c:crossBetween val="midCat"/>
      </c:valAx>
      <c:valAx>
        <c:axId val="66681863"/>
        <c:scaling>
          <c:orientation val="minMax"/>
        </c:scaling>
        <c:delete val="0"/>
        <c:axPos val="l"/>
        <c:majorGridlines>
          <c:spPr>
            <a:ln w="9525" cap="flat" cmpd="sng" algn="ctr">
              <a:solidFill>
                <a:schemeClr val="tx1">
                  <a:lumMod val="15000"/>
                  <a:lumOff val="85000"/>
                </a:schemeClr>
              </a:solidFill>
              <a:round/>
            </a:ln>
            <a:effectLst/>
          </c:spPr>
        </c:majorGridlines>
        <c:numFmt formatCode="_-[$R$-416]* #,##0.00_-;\-[$R$-416]* #,##0.00_-;_-[$R$-416]*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66679815"/>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5</xdr:col>
      <xdr:colOff>133349</xdr:colOff>
      <xdr:row>23</xdr:row>
      <xdr:rowOff>200026</xdr:rowOff>
    </xdr:from>
    <xdr:to>
      <xdr:col>13</xdr:col>
      <xdr:colOff>533399</xdr:colOff>
      <xdr:row>38</xdr:row>
      <xdr:rowOff>85725</xdr:rowOff>
    </xdr:to>
    <xdr:graphicFrame macro="">
      <xdr:nvGraphicFramePr>
        <xdr:cNvPr id="2" name="Gráfico 1">
          <a:extLst>
            <a:ext uri="{FF2B5EF4-FFF2-40B4-BE49-F238E27FC236}">
              <a16:creationId xmlns:a16="http://schemas.microsoft.com/office/drawing/2014/main" id="{32DC37C5-30FF-4E98-BEDF-7AB67BBA6A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502920</xdr:colOff>
      <xdr:row>0</xdr:row>
      <xdr:rowOff>0</xdr:rowOff>
    </xdr:from>
    <xdr:to>
      <xdr:col>8</xdr:col>
      <xdr:colOff>495300</xdr:colOff>
      <xdr:row>23</xdr:row>
      <xdr:rowOff>38100</xdr:rowOff>
    </xdr:to>
    <xdr:pic>
      <xdr:nvPicPr>
        <xdr:cNvPr id="4" name="Imagem 3">
          <a:extLst>
            <a:ext uri="{FF2B5EF4-FFF2-40B4-BE49-F238E27FC236}">
              <a16:creationId xmlns:a16="http://schemas.microsoft.com/office/drawing/2014/main" id="{D19037B6-8497-4DB0-B891-300AF76570CB}"/>
            </a:ext>
          </a:extLst>
        </xdr:cNvPr>
        <xdr:cNvPicPr/>
      </xdr:nvPicPr>
      <xdr:blipFill>
        <a:blip xmlns:r="http://schemas.openxmlformats.org/officeDocument/2006/relationships" r:embed="rId1"/>
        <a:stretch>
          <a:fillRect/>
        </a:stretch>
      </xdr:blipFill>
      <xdr:spPr>
        <a:xfrm>
          <a:off x="1112520" y="0"/>
          <a:ext cx="4335780" cy="5029200"/>
        </a:xfrm>
        <a:prstGeom prst="rect">
          <a:avLst/>
        </a:prstGeom>
      </xdr:spPr>
    </xdr:pic>
    <xdr:clientData/>
  </xdr:twoCellAnchor>
  <xdr:twoCellAnchor>
    <xdr:from>
      <xdr:col>13</xdr:col>
      <xdr:colOff>533400</xdr:colOff>
      <xdr:row>0</xdr:row>
      <xdr:rowOff>142875</xdr:rowOff>
    </xdr:from>
    <xdr:to>
      <xdr:col>21</xdr:col>
      <xdr:colOff>228600</xdr:colOff>
      <xdr:row>13</xdr:row>
      <xdr:rowOff>104775</xdr:rowOff>
    </xdr:to>
    <xdr:graphicFrame macro="">
      <xdr:nvGraphicFramePr>
        <xdr:cNvPr id="2" name="Gráfico 1">
          <a:extLst>
            <a:ext uri="{FF2B5EF4-FFF2-40B4-BE49-F238E27FC236}">
              <a16:creationId xmlns:a16="http://schemas.microsoft.com/office/drawing/2014/main" id="{5663A2AF-10BC-FBA2-9B3E-195EAD45F04B}"/>
            </a:ext>
            <a:ext uri="{147F2762-F138-4A5C-976F-8EAC2B608ADB}">
              <a16:predDERef xmlns:a16="http://schemas.microsoft.com/office/drawing/2014/main" pred="{D19037B6-8497-4DB0-B891-300AF76570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533400</xdr:colOff>
      <xdr:row>15</xdr:row>
      <xdr:rowOff>128587</xdr:rowOff>
    </xdr:from>
    <xdr:to>
      <xdr:col>21</xdr:col>
      <xdr:colOff>228600</xdr:colOff>
      <xdr:row>28</xdr:row>
      <xdr:rowOff>90487</xdr:rowOff>
    </xdr:to>
    <xdr:graphicFrame macro="">
      <xdr:nvGraphicFramePr>
        <xdr:cNvPr id="3" name="Gráfico 2">
          <a:extLst>
            <a:ext uri="{FF2B5EF4-FFF2-40B4-BE49-F238E27FC236}">
              <a16:creationId xmlns:a16="http://schemas.microsoft.com/office/drawing/2014/main" id="{2DC0AFE2-00E4-4179-A116-C16B449FCB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142876</xdr:colOff>
      <xdr:row>1</xdr:row>
      <xdr:rowOff>47625</xdr:rowOff>
    </xdr:from>
    <xdr:to>
      <xdr:col>5</xdr:col>
      <xdr:colOff>228601</xdr:colOff>
      <xdr:row>10</xdr:row>
      <xdr:rowOff>133350</xdr:rowOff>
    </xdr:to>
    <xdr:pic>
      <xdr:nvPicPr>
        <xdr:cNvPr id="4" name="Imagem 2">
          <a:extLst>
            <a:ext uri="{FF2B5EF4-FFF2-40B4-BE49-F238E27FC236}">
              <a16:creationId xmlns:a16="http://schemas.microsoft.com/office/drawing/2014/main" id="{8F5B390A-308A-4E65-A76D-C808EA8A90FD}"/>
            </a:ext>
          </a:extLst>
        </xdr:cNvPr>
        <xdr:cNvPicPr/>
      </xdr:nvPicPr>
      <xdr:blipFill>
        <a:blip xmlns:r="http://schemas.openxmlformats.org/officeDocument/2006/relationships" r:embed="rId1"/>
        <a:stretch>
          <a:fillRect/>
        </a:stretch>
      </xdr:blipFill>
      <xdr:spPr>
        <a:xfrm>
          <a:off x="142876" y="238125"/>
          <a:ext cx="6038850" cy="1800225"/>
        </a:xfrm>
        <a:prstGeom prst="rect">
          <a:avLst/>
        </a:prstGeom>
      </xdr:spPr>
    </xdr:pic>
    <xdr:clientData/>
  </xdr:twoCellAnchor>
  <xdr:twoCellAnchor>
    <xdr:from>
      <xdr:col>5</xdr:col>
      <xdr:colOff>542925</xdr:colOff>
      <xdr:row>0</xdr:row>
      <xdr:rowOff>161925</xdr:rowOff>
    </xdr:from>
    <xdr:to>
      <xdr:col>13</xdr:col>
      <xdr:colOff>238125</xdr:colOff>
      <xdr:row>15</xdr:row>
      <xdr:rowOff>47625</xdr:rowOff>
    </xdr:to>
    <xdr:graphicFrame macro="">
      <xdr:nvGraphicFramePr>
        <xdr:cNvPr id="2" name="Gráfico 1">
          <a:extLst>
            <a:ext uri="{FF2B5EF4-FFF2-40B4-BE49-F238E27FC236}">
              <a16:creationId xmlns:a16="http://schemas.microsoft.com/office/drawing/2014/main" id="{161B05C0-7BD1-273B-F770-302ABDBB0B4A}"/>
            </a:ext>
            <a:ext uri="{147F2762-F138-4A5C-976F-8EAC2B608ADB}">
              <a16:predDERef xmlns:a16="http://schemas.microsoft.com/office/drawing/2014/main" pred="{8F5B390A-308A-4E65-A76D-C808EA8A90F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A da S J" id="{EE583F45-CC94-4CDC-ABB7-A3AFEA7C20DD}" userId="481f1333192b8abc" providerId="Windows Live"/>
</personList>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17" dT="2019-09-15T00:53:28.43" personId="{EE583F45-CC94-4CDC-ABB7-A3AFEA7C20DD}" id="{5A7A1FE9-CD6B-4D49-868A-F21DCCA8B536}">
    <text>Insira fórmulas para completar a coluna B</text>
  </threadedComment>
  <threadedComment ref="E22" dT="2019-09-15T00:55:22.39" personId="{EE583F45-CC94-4CDC-ABB7-A3AFEA7C20DD}" id="{06DD7964-9615-4853-9F0B-882D398DD50C}">
    <text>Insira as fórmulas correspondentes a cada item e faça um gráfico de dispersão.</text>
  </threadedComment>
</ThreadedComments>
</file>

<file path=xl/threadedComments/threadedComment2.xml><?xml version="1.0" encoding="utf-8"?>
<ThreadedComments xmlns="http://schemas.microsoft.com/office/spreadsheetml/2018/threadedcomments" xmlns:x="http://schemas.openxmlformats.org/spreadsheetml/2006/main">
  <threadedComment ref="N2" dT="2019-09-15T01:08:17.82" personId="{EE583F45-CC94-4CDC-ABB7-A3AFEA7C20DD}" id="{4417811F-2715-45FC-8EF9-1A71AB095B6C}">
    <text>Inserir as fórmulas correspondentes e fazer um gráfico de dispersão personalizado</text>
  </threadedComment>
  <threadedComment ref="N17" dT="2019-09-15T01:08:52.50" personId="{EE583F45-CC94-4CDC-ABB7-A3AFEA7C20DD}" id="{3F57C2CD-5926-47C7-ABDE-E55D3F364E80}">
    <text>Inserir as fórmulas correspondentes e fazer um gráfico de dispersão</text>
  </threadedComment>
</ThreadedComments>
</file>

<file path=xl/threadedComments/threadedComment3.xml><?xml version="1.0" encoding="utf-8"?>
<ThreadedComments xmlns="http://schemas.microsoft.com/office/spreadsheetml/2018/threadedcomments" xmlns:x="http://schemas.openxmlformats.org/spreadsheetml/2006/main">
  <threadedComment ref="D16" dT="2019-09-15T01:07:28.08" personId="{EE583F45-CC94-4CDC-ABB7-A3AFEA7C20DD}" id="{5D1336F4-217F-4581-A916-0659D2F45202}">
    <text>Insira as fórmulas correspondentes a cada item e faça um gráfico de dispersão.</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1.bin"/><Relationship Id="rId5" Type="http://schemas.microsoft.com/office/2017/10/relationships/threadedComment" Target="../threadedComments/threadedComment2.xml"/><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3.xml"/><Relationship Id="rId4" Type="http://schemas.microsoft.com/office/2017/10/relationships/threadedComment" Target="../threadedComments/threadedComment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43"/>
  <sheetViews>
    <sheetView topLeftCell="A18" workbookViewId="0">
      <selection activeCell="I43" sqref="I43"/>
    </sheetView>
  </sheetViews>
  <sheetFormatPr defaultRowHeight="15" x14ac:dyDescent="0.25"/>
  <cols>
    <col min="1" max="1" width="34.7109375" customWidth="1"/>
    <col min="2" max="2" width="28.140625" bestFit="1" customWidth="1"/>
    <col min="3" max="3" width="24.5703125" bestFit="1" customWidth="1"/>
    <col min="4" max="4" width="26.42578125" bestFit="1" customWidth="1"/>
    <col min="9" max="9" width="17.85546875" bestFit="1" customWidth="1"/>
  </cols>
  <sheetData>
    <row r="1" spans="1:9" ht="14.45" customHeight="1" x14ac:dyDescent="0.25">
      <c r="A1" s="43" t="s">
        <v>0</v>
      </c>
      <c r="B1" s="44"/>
      <c r="C1" s="45"/>
    </row>
    <row r="2" spans="1:9" ht="14.45" customHeight="1" x14ac:dyDescent="0.25">
      <c r="A2" s="46"/>
      <c r="B2" s="47"/>
      <c r="C2" s="48"/>
    </row>
    <row r="3" spans="1:9" ht="14.45" customHeight="1" x14ac:dyDescent="0.25">
      <c r="A3" s="46"/>
      <c r="B3" s="47"/>
      <c r="C3" s="48"/>
    </row>
    <row r="4" spans="1:9" ht="14.45" customHeight="1" x14ac:dyDescent="0.25">
      <c r="A4" s="46"/>
      <c r="B4" s="47"/>
      <c r="C4" s="48"/>
    </row>
    <row r="5" spans="1:9" ht="326.45" customHeight="1" thickBot="1" x14ac:dyDescent="0.3">
      <c r="A5" s="46"/>
      <c r="B5" s="47"/>
      <c r="C5" s="48"/>
    </row>
    <row r="6" spans="1:9" s="3" customFormat="1" ht="54.75" thickBot="1" x14ac:dyDescent="0.35">
      <c r="A6" s="13" t="s">
        <v>1</v>
      </c>
      <c r="B6" s="14" t="s">
        <v>2</v>
      </c>
      <c r="C6" s="15" t="s">
        <v>3</v>
      </c>
    </row>
    <row r="7" spans="1:9" s="3" customFormat="1" ht="54" x14ac:dyDescent="0.3">
      <c r="A7" s="9" t="s">
        <v>4</v>
      </c>
      <c r="B7" s="4">
        <v>15</v>
      </c>
      <c r="C7" s="5" t="s">
        <v>5</v>
      </c>
    </row>
    <row r="8" spans="1:9" s="3" customFormat="1" ht="36" x14ac:dyDescent="0.3">
      <c r="A8" s="9" t="s">
        <v>6</v>
      </c>
      <c r="B8" s="4">
        <v>15000</v>
      </c>
      <c r="C8" s="5" t="s">
        <v>7</v>
      </c>
    </row>
    <row r="9" spans="1:9" s="3" customFormat="1" ht="36" x14ac:dyDescent="0.3">
      <c r="A9" s="9" t="s">
        <v>8</v>
      </c>
      <c r="B9" s="4">
        <v>25000</v>
      </c>
      <c r="C9" s="5" t="s">
        <v>7</v>
      </c>
    </row>
    <row r="10" spans="1:9" s="3" customFormat="1" ht="36" x14ac:dyDescent="0.3">
      <c r="A10" s="9" t="s">
        <v>9</v>
      </c>
      <c r="B10" s="4">
        <v>10</v>
      </c>
      <c r="C10" s="5" t="s">
        <v>5</v>
      </c>
    </row>
    <row r="11" spans="1:9" s="3" customFormat="1" ht="18.75" x14ac:dyDescent="0.3">
      <c r="A11" s="10" t="s">
        <v>10</v>
      </c>
      <c r="B11" s="11">
        <v>40000</v>
      </c>
      <c r="C11" s="12" t="s">
        <v>7</v>
      </c>
    </row>
    <row r="12" spans="1:9" s="3" customFormat="1" ht="54" x14ac:dyDescent="0.3">
      <c r="A12" s="9" t="s">
        <v>11</v>
      </c>
      <c r="B12" s="4">
        <v>15</v>
      </c>
      <c r="C12" s="5" t="s">
        <v>5</v>
      </c>
    </row>
    <row r="13" spans="1:9" s="3" customFormat="1" ht="18.75" x14ac:dyDescent="0.3">
      <c r="A13" s="9" t="s">
        <v>12</v>
      </c>
      <c r="B13" s="4">
        <v>20000</v>
      </c>
      <c r="C13" s="5" t="s">
        <v>7</v>
      </c>
    </row>
    <row r="14" spans="1:9" s="3" customFormat="1" ht="18.75" x14ac:dyDescent="0.3">
      <c r="A14" s="9" t="s">
        <v>13</v>
      </c>
      <c r="B14" s="4">
        <v>10</v>
      </c>
      <c r="C14" s="5" t="s">
        <v>5</v>
      </c>
    </row>
    <row r="15" spans="1:9" s="3" customFormat="1" ht="18.75" x14ac:dyDescent="0.3">
      <c r="A15" s="2"/>
      <c r="B15" s="6"/>
      <c r="C15" s="7"/>
    </row>
    <row r="16" spans="1:9" s="3" customFormat="1" ht="36" x14ac:dyDescent="0.3">
      <c r="A16" s="24" t="s">
        <v>14</v>
      </c>
      <c r="B16" s="8">
        <v>75</v>
      </c>
      <c r="C16" s="7"/>
      <c r="G16" s="3" t="s">
        <v>30</v>
      </c>
      <c r="I16" s="54">
        <f>B13+B11+B9+B8</f>
        <v>100000</v>
      </c>
    </row>
    <row r="17" spans="1:9" s="17" customFormat="1" ht="56.25" x14ac:dyDescent="0.3">
      <c r="A17" s="9" t="s">
        <v>15</v>
      </c>
      <c r="B17" s="19">
        <f>COUNTIF($C$7:C$14,"mensal")</f>
        <v>4</v>
      </c>
      <c r="C17" s="16"/>
      <c r="G17" s="17" t="s">
        <v>31</v>
      </c>
      <c r="I17" s="55">
        <f>B14+B12+B10+B7</f>
        <v>50</v>
      </c>
    </row>
    <row r="18" spans="1:9" s="17" customFormat="1" ht="36" x14ac:dyDescent="0.3">
      <c r="A18" s="9" t="s">
        <v>16</v>
      </c>
      <c r="B18" s="19">
        <f>COUNTIF($C$7:C$14,"por unidade")</f>
        <v>4</v>
      </c>
    </row>
    <row r="19" spans="1:9" s="17" customFormat="1" ht="18.75" x14ac:dyDescent="0.3">
      <c r="A19" s="18" t="s">
        <v>17</v>
      </c>
      <c r="B19" s="28">
        <f>I16</f>
        <v>100000</v>
      </c>
    </row>
    <row r="20" spans="1:9" s="17" customFormat="1" ht="36" x14ac:dyDescent="0.3">
      <c r="A20" s="27" t="s">
        <v>18</v>
      </c>
      <c r="B20" s="29">
        <f>I17</f>
        <v>50</v>
      </c>
    </row>
    <row r="21" spans="1:9" s="3" customFormat="1" ht="18.75" x14ac:dyDescent="0.3">
      <c r="A21" s="1"/>
    </row>
    <row r="22" spans="1:9" s="3" customFormat="1" ht="18.75" x14ac:dyDescent="0.3">
      <c r="A22" s="21" t="s">
        <v>19</v>
      </c>
      <c r="B22" s="22" t="s">
        <v>20</v>
      </c>
      <c r="C22" s="22" t="s">
        <v>21</v>
      </c>
      <c r="D22" s="22" t="s">
        <v>22</v>
      </c>
    </row>
    <row r="23" spans="1:9" s="3" customFormat="1" ht="18.75" x14ac:dyDescent="0.3">
      <c r="A23" s="23">
        <v>0</v>
      </c>
      <c r="B23" s="30">
        <f>$B$20*A23+B19</f>
        <v>100000</v>
      </c>
      <c r="C23" s="31">
        <f>$B$16*A23</f>
        <v>0</v>
      </c>
      <c r="D23" s="36">
        <f>C23-B23</f>
        <v>-100000</v>
      </c>
    </row>
    <row r="24" spans="1:9" s="3" customFormat="1" ht="18.75" x14ac:dyDescent="0.3">
      <c r="A24" s="23">
        <v>500</v>
      </c>
      <c r="B24" s="30">
        <f t="shared" ref="B24:B42" si="0">$B$20*A24+100000</f>
        <v>125000</v>
      </c>
      <c r="C24" s="31">
        <f t="shared" ref="C24:C42" si="1">$B$16*A24</f>
        <v>37500</v>
      </c>
      <c r="D24" s="36">
        <f t="shared" ref="D24:D42" si="2">C24-B24</f>
        <v>-87500</v>
      </c>
    </row>
    <row r="25" spans="1:9" s="3" customFormat="1" ht="18.75" x14ac:dyDescent="0.3">
      <c r="A25" s="23">
        <v>1000</v>
      </c>
      <c r="B25" s="30">
        <f t="shared" si="0"/>
        <v>150000</v>
      </c>
      <c r="C25" s="31">
        <f t="shared" si="1"/>
        <v>75000</v>
      </c>
      <c r="D25" s="36">
        <f t="shared" si="2"/>
        <v>-75000</v>
      </c>
    </row>
    <row r="26" spans="1:9" s="3" customFormat="1" ht="18.75" x14ac:dyDescent="0.3">
      <c r="A26" s="23">
        <v>1500</v>
      </c>
      <c r="B26" s="30">
        <f t="shared" si="0"/>
        <v>175000</v>
      </c>
      <c r="C26" s="31">
        <f t="shared" si="1"/>
        <v>112500</v>
      </c>
      <c r="D26" s="36">
        <f t="shared" si="2"/>
        <v>-62500</v>
      </c>
    </row>
    <row r="27" spans="1:9" s="3" customFormat="1" ht="18.75" x14ac:dyDescent="0.3">
      <c r="A27" s="23">
        <v>2000</v>
      </c>
      <c r="B27" s="30">
        <f t="shared" si="0"/>
        <v>200000</v>
      </c>
      <c r="C27" s="31">
        <f t="shared" si="1"/>
        <v>150000</v>
      </c>
      <c r="D27" s="36">
        <f t="shared" si="2"/>
        <v>-50000</v>
      </c>
    </row>
    <row r="28" spans="1:9" s="3" customFormat="1" ht="18.75" x14ac:dyDescent="0.3">
      <c r="A28" s="23">
        <v>2500</v>
      </c>
      <c r="B28" s="30">
        <f t="shared" si="0"/>
        <v>225000</v>
      </c>
      <c r="C28" s="31">
        <f t="shared" si="1"/>
        <v>187500</v>
      </c>
      <c r="D28" s="36">
        <f t="shared" si="2"/>
        <v>-37500</v>
      </c>
    </row>
    <row r="29" spans="1:9" s="3" customFormat="1" ht="18.75" x14ac:dyDescent="0.3">
      <c r="A29" s="23">
        <v>3000</v>
      </c>
      <c r="B29" s="30">
        <f t="shared" si="0"/>
        <v>250000</v>
      </c>
      <c r="C29" s="31">
        <f t="shared" si="1"/>
        <v>225000</v>
      </c>
      <c r="D29" s="36">
        <f t="shared" si="2"/>
        <v>-25000</v>
      </c>
    </row>
    <row r="30" spans="1:9" s="3" customFormat="1" ht="18.75" x14ac:dyDescent="0.3">
      <c r="A30" s="23">
        <v>3500</v>
      </c>
      <c r="B30" s="30">
        <f t="shared" si="0"/>
        <v>275000</v>
      </c>
      <c r="C30" s="31">
        <f t="shared" si="1"/>
        <v>262500</v>
      </c>
      <c r="D30" s="36">
        <f t="shared" si="2"/>
        <v>-12500</v>
      </c>
    </row>
    <row r="31" spans="1:9" s="3" customFormat="1" ht="18.75" x14ac:dyDescent="0.3">
      <c r="A31" s="23">
        <v>4000</v>
      </c>
      <c r="B31" s="30">
        <f t="shared" si="0"/>
        <v>300000</v>
      </c>
      <c r="C31" s="31">
        <f t="shared" si="1"/>
        <v>300000</v>
      </c>
      <c r="D31" s="36">
        <f t="shared" si="2"/>
        <v>0</v>
      </c>
    </row>
    <row r="32" spans="1:9" s="3" customFormat="1" ht="18.75" x14ac:dyDescent="0.3">
      <c r="A32" s="23">
        <v>4500</v>
      </c>
      <c r="B32" s="30">
        <f t="shared" si="0"/>
        <v>325000</v>
      </c>
      <c r="C32" s="31">
        <f t="shared" si="1"/>
        <v>337500</v>
      </c>
      <c r="D32" s="36">
        <f t="shared" si="2"/>
        <v>12500</v>
      </c>
    </row>
    <row r="33" spans="1:4" s="3" customFormat="1" ht="18.75" x14ac:dyDescent="0.3">
      <c r="A33" s="23">
        <v>5000</v>
      </c>
      <c r="B33" s="30">
        <f t="shared" si="0"/>
        <v>350000</v>
      </c>
      <c r="C33" s="31">
        <f t="shared" si="1"/>
        <v>375000</v>
      </c>
      <c r="D33" s="36">
        <f t="shared" si="2"/>
        <v>25000</v>
      </c>
    </row>
    <row r="34" spans="1:4" s="3" customFormat="1" ht="18.75" x14ac:dyDescent="0.3">
      <c r="A34" s="23">
        <v>5500</v>
      </c>
      <c r="B34" s="30">
        <f t="shared" si="0"/>
        <v>375000</v>
      </c>
      <c r="C34" s="31">
        <f t="shared" si="1"/>
        <v>412500</v>
      </c>
      <c r="D34" s="36">
        <f t="shared" si="2"/>
        <v>37500</v>
      </c>
    </row>
    <row r="35" spans="1:4" s="3" customFormat="1" ht="18.75" x14ac:dyDescent="0.3">
      <c r="A35" s="23">
        <v>6000</v>
      </c>
      <c r="B35" s="30">
        <f t="shared" si="0"/>
        <v>400000</v>
      </c>
      <c r="C35" s="31">
        <f t="shared" si="1"/>
        <v>450000</v>
      </c>
      <c r="D35" s="36">
        <f t="shared" si="2"/>
        <v>50000</v>
      </c>
    </row>
    <row r="36" spans="1:4" s="3" customFormat="1" ht="18.75" x14ac:dyDescent="0.3">
      <c r="A36" s="23">
        <v>6500</v>
      </c>
      <c r="B36" s="30">
        <f t="shared" si="0"/>
        <v>425000</v>
      </c>
      <c r="C36" s="31">
        <f t="shared" si="1"/>
        <v>487500</v>
      </c>
      <c r="D36" s="36">
        <f t="shared" si="2"/>
        <v>62500</v>
      </c>
    </row>
    <row r="37" spans="1:4" s="3" customFormat="1" ht="18.75" x14ac:dyDescent="0.3">
      <c r="A37" s="23">
        <v>7000</v>
      </c>
      <c r="B37" s="30">
        <f t="shared" si="0"/>
        <v>450000</v>
      </c>
      <c r="C37" s="31">
        <f t="shared" si="1"/>
        <v>525000</v>
      </c>
      <c r="D37" s="36">
        <f t="shared" si="2"/>
        <v>75000</v>
      </c>
    </row>
    <row r="38" spans="1:4" s="3" customFormat="1" ht="18.75" x14ac:dyDescent="0.3">
      <c r="A38" s="23">
        <v>7500</v>
      </c>
      <c r="B38" s="30">
        <f t="shared" si="0"/>
        <v>475000</v>
      </c>
      <c r="C38" s="31">
        <f t="shared" si="1"/>
        <v>562500</v>
      </c>
      <c r="D38" s="36">
        <f t="shared" si="2"/>
        <v>87500</v>
      </c>
    </row>
    <row r="39" spans="1:4" s="3" customFormat="1" ht="18.75" x14ac:dyDescent="0.3">
      <c r="A39" s="23">
        <v>8000</v>
      </c>
      <c r="B39" s="30">
        <f t="shared" si="0"/>
        <v>500000</v>
      </c>
      <c r="C39" s="31">
        <f t="shared" si="1"/>
        <v>600000</v>
      </c>
      <c r="D39" s="36">
        <f t="shared" si="2"/>
        <v>100000</v>
      </c>
    </row>
    <row r="40" spans="1:4" s="3" customFormat="1" ht="18.75" x14ac:dyDescent="0.3">
      <c r="A40" s="23">
        <v>8500</v>
      </c>
      <c r="B40" s="30">
        <f t="shared" si="0"/>
        <v>525000</v>
      </c>
      <c r="C40" s="31">
        <f t="shared" si="1"/>
        <v>637500</v>
      </c>
      <c r="D40" s="36">
        <f t="shared" si="2"/>
        <v>112500</v>
      </c>
    </row>
    <row r="41" spans="1:4" s="3" customFormat="1" ht="18.75" x14ac:dyDescent="0.3">
      <c r="A41" s="23">
        <v>9000</v>
      </c>
      <c r="B41" s="30">
        <f t="shared" si="0"/>
        <v>550000</v>
      </c>
      <c r="C41" s="31">
        <f t="shared" si="1"/>
        <v>675000</v>
      </c>
      <c r="D41" s="36">
        <f t="shared" si="2"/>
        <v>125000</v>
      </c>
    </row>
    <row r="42" spans="1:4" s="3" customFormat="1" ht="18.75" x14ac:dyDescent="0.3">
      <c r="A42" s="23">
        <v>9500</v>
      </c>
      <c r="B42" s="30">
        <f t="shared" si="0"/>
        <v>575000</v>
      </c>
      <c r="C42" s="31">
        <f t="shared" si="1"/>
        <v>712500</v>
      </c>
      <c r="D42" s="36">
        <f t="shared" si="2"/>
        <v>137500</v>
      </c>
    </row>
    <row r="43" spans="1:4" s="3" customFormat="1" ht="18.75" x14ac:dyDescent="0.3">
      <c r="A43" s="23"/>
      <c r="B43" s="37"/>
      <c r="C43" s="37"/>
      <c r="D43" s="37"/>
    </row>
  </sheetData>
  <mergeCells count="1">
    <mergeCell ref="A1:C5"/>
  </mergeCells>
  <pageMargins left="0.511811024" right="0.511811024" top="0.78740157499999996" bottom="0.78740157499999996" header="0.31496062000000002" footer="0.31496062000000002"/>
  <drawing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F2CB99-8791-4864-9080-054CF0A37402}">
  <dimension ref="A1:N27"/>
  <sheetViews>
    <sheetView tabSelected="1" workbookViewId="0">
      <selection activeCell="R32" sqref="R32"/>
    </sheetView>
  </sheetViews>
  <sheetFormatPr defaultRowHeight="15" x14ac:dyDescent="0.25"/>
  <cols>
    <col min="4" max="4" width="9.7109375" bestFit="1" customWidth="1"/>
    <col min="8" max="8" width="9.7109375" bestFit="1" customWidth="1"/>
    <col min="11" max="11" width="15.28515625" customWidth="1"/>
    <col min="12" max="12" width="13.85546875" customWidth="1"/>
    <col min="13" max="13" width="24.28515625" customWidth="1"/>
  </cols>
  <sheetData>
    <row r="1" spans="10:14" ht="18" x14ac:dyDescent="0.25">
      <c r="J1" s="49" t="s">
        <v>23</v>
      </c>
      <c r="K1" s="49"/>
      <c r="L1" s="49"/>
      <c r="M1" s="49"/>
    </row>
    <row r="2" spans="10:14" ht="36" x14ac:dyDescent="0.25">
      <c r="J2" s="26" t="s">
        <v>24</v>
      </c>
      <c r="K2" s="21" t="s">
        <v>25</v>
      </c>
      <c r="L2" s="21" t="s">
        <v>21</v>
      </c>
      <c r="M2" s="21" t="s">
        <v>22</v>
      </c>
    </row>
    <row r="3" spans="10:14" x14ac:dyDescent="0.25">
      <c r="J3" s="25">
        <v>0</v>
      </c>
      <c r="K3" s="39">
        <f>$D$25*J3+132000</f>
        <v>132000</v>
      </c>
      <c r="L3" s="39">
        <f>120*J3</f>
        <v>0</v>
      </c>
      <c r="M3" s="39">
        <f>L3-K3</f>
        <v>-132000</v>
      </c>
    </row>
    <row r="4" spans="10:14" x14ac:dyDescent="0.25">
      <c r="J4" s="25">
        <v>1000</v>
      </c>
      <c r="K4" s="39">
        <f t="shared" ref="K4:K10" si="0">$D$25*J4+132000</f>
        <v>192000</v>
      </c>
      <c r="L4" s="39">
        <f t="shared" ref="L4:L9" si="1">120*J4</f>
        <v>120000</v>
      </c>
      <c r="M4" s="39">
        <f t="shared" ref="M4:M9" si="2">L4-K4</f>
        <v>-72000</v>
      </c>
    </row>
    <row r="5" spans="10:14" x14ac:dyDescent="0.25">
      <c r="J5" s="25">
        <v>2000</v>
      </c>
      <c r="K5" s="39">
        <f t="shared" si="0"/>
        <v>252000</v>
      </c>
      <c r="L5" s="39">
        <f t="shared" si="1"/>
        <v>240000</v>
      </c>
      <c r="M5" s="39">
        <f t="shared" si="2"/>
        <v>-12000</v>
      </c>
    </row>
    <row r="6" spans="10:14" x14ac:dyDescent="0.25">
      <c r="J6" s="25">
        <v>3000</v>
      </c>
      <c r="K6" s="39">
        <f t="shared" si="0"/>
        <v>312000</v>
      </c>
      <c r="L6" s="39">
        <f t="shared" si="1"/>
        <v>360000</v>
      </c>
      <c r="M6" s="39">
        <f t="shared" si="2"/>
        <v>48000</v>
      </c>
    </row>
    <row r="7" spans="10:14" x14ac:dyDescent="0.25">
      <c r="J7" s="25">
        <v>4000</v>
      </c>
      <c r="K7" s="39">
        <f t="shared" si="0"/>
        <v>372000</v>
      </c>
      <c r="L7" s="39">
        <f t="shared" si="1"/>
        <v>480000</v>
      </c>
      <c r="M7" s="39">
        <f t="shared" si="2"/>
        <v>108000</v>
      </c>
    </row>
    <row r="8" spans="10:14" x14ac:dyDescent="0.25">
      <c r="J8" s="25">
        <v>5000</v>
      </c>
      <c r="K8" s="39">
        <f t="shared" si="0"/>
        <v>432000</v>
      </c>
      <c r="L8" s="39">
        <f t="shared" si="1"/>
        <v>600000</v>
      </c>
      <c r="M8" s="39">
        <f t="shared" si="2"/>
        <v>168000</v>
      </c>
    </row>
    <row r="9" spans="10:14" x14ac:dyDescent="0.25">
      <c r="J9" s="42">
        <v>6000</v>
      </c>
      <c r="K9" s="39">
        <f t="shared" si="0"/>
        <v>492000</v>
      </c>
      <c r="L9" s="39">
        <f t="shared" si="1"/>
        <v>720000</v>
      </c>
      <c r="M9" s="39">
        <f t="shared" si="2"/>
        <v>228000</v>
      </c>
    </row>
    <row r="10" spans="10:14" x14ac:dyDescent="0.25">
      <c r="J10" s="40">
        <v>2200</v>
      </c>
      <c r="K10" s="41">
        <f t="shared" si="0"/>
        <v>264000</v>
      </c>
      <c r="L10" s="39">
        <f t="shared" ref="L10" si="3">120*J10</f>
        <v>264000</v>
      </c>
      <c r="M10" s="39">
        <f t="shared" ref="M10" si="4">L10-K10</f>
        <v>0</v>
      </c>
    </row>
    <row r="11" spans="10:14" x14ac:dyDescent="0.25">
      <c r="J11" s="33"/>
      <c r="M11" s="35"/>
    </row>
    <row r="14" spans="10:14" x14ac:dyDescent="0.25">
      <c r="J14" s="33"/>
    </row>
    <row r="16" spans="10:14" ht="18" x14ac:dyDescent="0.25">
      <c r="J16" s="49" t="s">
        <v>26</v>
      </c>
      <c r="K16" s="49"/>
      <c r="L16" s="49"/>
      <c r="M16" s="49"/>
    </row>
    <row r="17" spans="1:14" ht="36" x14ac:dyDescent="0.25">
      <c r="J17" s="26" t="s">
        <v>24</v>
      </c>
      <c r="K17" s="21" t="s">
        <v>25</v>
      </c>
      <c r="L17" s="21" t="s">
        <v>21</v>
      </c>
      <c r="M17" s="21" t="s">
        <v>22</v>
      </c>
    </row>
    <row r="18" spans="1:14" x14ac:dyDescent="0.25">
      <c r="J18" s="25">
        <v>0</v>
      </c>
      <c r="K18" s="34">
        <f>$D$25*J18+44000</f>
        <v>44000</v>
      </c>
      <c r="L18" s="39">
        <f>100*J18</f>
        <v>0</v>
      </c>
      <c r="M18" s="34">
        <f>L18-K18</f>
        <v>-44000</v>
      </c>
    </row>
    <row r="19" spans="1:14" x14ac:dyDescent="0.25">
      <c r="A19" s="50" t="s">
        <v>27</v>
      </c>
      <c r="B19" s="50"/>
      <c r="J19" s="25">
        <v>250</v>
      </c>
      <c r="K19" s="34">
        <f t="shared" ref="K19:K27" si="5">$D$25*J19+44000</f>
        <v>59000</v>
      </c>
      <c r="L19" s="34">
        <f t="shared" ref="L19:L27" si="6">100*J19</f>
        <v>25000</v>
      </c>
      <c r="M19" s="34">
        <f t="shared" ref="M19:M27" si="7">L19-K19</f>
        <v>-34000</v>
      </c>
    </row>
    <row r="20" spans="1:14" x14ac:dyDescent="0.25">
      <c r="A20" s="50"/>
      <c r="B20" s="50"/>
      <c r="J20" s="25">
        <v>500</v>
      </c>
      <c r="K20" s="34">
        <f t="shared" si="5"/>
        <v>74000</v>
      </c>
      <c r="L20" s="34">
        <f t="shared" si="6"/>
        <v>50000</v>
      </c>
      <c r="M20" s="34">
        <f t="shared" si="7"/>
        <v>-24000</v>
      </c>
    </row>
    <row r="21" spans="1:14" x14ac:dyDescent="0.25">
      <c r="A21" s="50"/>
      <c r="B21" s="50"/>
      <c r="J21" s="25">
        <v>750</v>
      </c>
      <c r="K21" s="34">
        <f t="shared" si="5"/>
        <v>89000</v>
      </c>
      <c r="L21" s="34">
        <f t="shared" si="6"/>
        <v>75000</v>
      </c>
      <c r="M21" s="34">
        <f t="shared" si="7"/>
        <v>-14000</v>
      </c>
    </row>
    <row r="22" spans="1:14" x14ac:dyDescent="0.25">
      <c r="J22" s="25">
        <v>1000</v>
      </c>
      <c r="K22" s="34">
        <f t="shared" si="5"/>
        <v>104000</v>
      </c>
      <c r="L22" s="34">
        <f t="shared" si="6"/>
        <v>100000</v>
      </c>
      <c r="M22" s="34">
        <f t="shared" si="7"/>
        <v>-4000</v>
      </c>
    </row>
    <row r="23" spans="1:14" x14ac:dyDescent="0.25">
      <c r="J23" s="25">
        <v>1250</v>
      </c>
      <c r="K23" s="34">
        <f t="shared" si="5"/>
        <v>119000</v>
      </c>
      <c r="L23" s="34">
        <f t="shared" si="6"/>
        <v>125000</v>
      </c>
      <c r="M23" s="34">
        <f t="shared" si="7"/>
        <v>6000</v>
      </c>
    </row>
    <row r="24" spans="1:14" x14ac:dyDescent="0.25">
      <c r="J24" s="25">
        <v>1500</v>
      </c>
      <c r="K24" s="34">
        <f t="shared" si="5"/>
        <v>134000</v>
      </c>
      <c r="L24" s="34">
        <f t="shared" si="6"/>
        <v>150000</v>
      </c>
      <c r="M24" s="34">
        <f t="shared" si="7"/>
        <v>16000</v>
      </c>
    </row>
    <row r="25" spans="1:14" x14ac:dyDescent="0.25">
      <c r="B25" s="50" t="s">
        <v>28</v>
      </c>
      <c r="C25" s="50"/>
      <c r="D25" s="38">
        <f>360000/6000</f>
        <v>60</v>
      </c>
      <c r="H25" s="38">
        <f>120000/2000</f>
        <v>60</v>
      </c>
      <c r="J25" s="25">
        <v>1750</v>
      </c>
      <c r="K25" s="34">
        <f t="shared" si="5"/>
        <v>149000</v>
      </c>
      <c r="L25" s="34">
        <f t="shared" si="6"/>
        <v>175000</v>
      </c>
      <c r="M25" s="34">
        <f t="shared" si="7"/>
        <v>26000</v>
      </c>
    </row>
    <row r="26" spans="1:14" x14ac:dyDescent="0.25">
      <c r="J26" s="25">
        <v>2000</v>
      </c>
      <c r="K26" s="34">
        <f t="shared" si="5"/>
        <v>164000</v>
      </c>
      <c r="L26" s="34">
        <f t="shared" si="6"/>
        <v>200000</v>
      </c>
      <c r="M26" s="34">
        <f t="shared" si="7"/>
        <v>36000</v>
      </c>
    </row>
    <row r="27" spans="1:14" x14ac:dyDescent="0.25">
      <c r="D27" s="38"/>
      <c r="J27" s="51">
        <v>1100</v>
      </c>
      <c r="K27" s="52">
        <f t="shared" si="5"/>
        <v>110000</v>
      </c>
      <c r="L27" s="52">
        <f t="shared" si="6"/>
        <v>110000</v>
      </c>
      <c r="M27" s="53">
        <f t="shared" si="7"/>
        <v>0</v>
      </c>
    </row>
  </sheetData>
  <mergeCells count="4">
    <mergeCell ref="J16:M16"/>
    <mergeCell ref="J1:M1"/>
    <mergeCell ref="A19:B21"/>
    <mergeCell ref="B25:C25"/>
  </mergeCells>
  <pageMargins left="0.511811024" right="0.511811024" top="0.78740157499999996" bottom="0.78740157499999996" header="0.31496062000000002" footer="0.31496062000000002"/>
  <pageSetup paperSize="9" orientation="portrait"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4:G27"/>
  <sheetViews>
    <sheetView workbookViewId="0">
      <selection activeCell="O9" sqref="O9"/>
    </sheetView>
  </sheetViews>
  <sheetFormatPr defaultRowHeight="15" x14ac:dyDescent="0.25"/>
  <cols>
    <col min="1" max="1" width="21.140625" customWidth="1"/>
    <col min="2" max="2" width="28.140625" customWidth="1"/>
    <col min="3" max="3" width="21.7109375" customWidth="1"/>
  </cols>
  <sheetData>
    <row r="14" spans="1:7" x14ac:dyDescent="0.25">
      <c r="G14">
        <v>3</v>
      </c>
    </row>
    <row r="16" spans="1:7" ht="54" x14ac:dyDescent="0.25">
      <c r="A16" s="20" t="s">
        <v>29</v>
      </c>
      <c r="B16" s="20" t="s">
        <v>21</v>
      </c>
      <c r="C16" s="20" t="s">
        <v>22</v>
      </c>
    </row>
    <row r="17" spans="1:3" x14ac:dyDescent="0.25">
      <c r="A17" s="25">
        <v>0</v>
      </c>
      <c r="B17" s="32">
        <f>$G$14*A17</f>
        <v>0</v>
      </c>
      <c r="C17" s="32">
        <f>1.25*A17</f>
        <v>0</v>
      </c>
    </row>
    <row r="18" spans="1:3" x14ac:dyDescent="0.25">
      <c r="A18" s="25">
        <v>500</v>
      </c>
      <c r="B18" s="32">
        <f t="shared" ref="B18:B27" si="0">$G$14*A18</f>
        <v>1500</v>
      </c>
      <c r="C18" s="32">
        <f t="shared" ref="C18:C27" si="1">1.25*A18</f>
        <v>625</v>
      </c>
    </row>
    <row r="19" spans="1:3" x14ac:dyDescent="0.25">
      <c r="A19" s="25">
        <v>1000</v>
      </c>
      <c r="B19" s="32">
        <f t="shared" si="0"/>
        <v>3000</v>
      </c>
      <c r="C19" s="32">
        <f t="shared" si="1"/>
        <v>1250</v>
      </c>
    </row>
    <row r="20" spans="1:3" x14ac:dyDescent="0.25">
      <c r="A20" s="25">
        <v>1500</v>
      </c>
      <c r="B20" s="32">
        <f t="shared" si="0"/>
        <v>4500</v>
      </c>
      <c r="C20" s="32">
        <f t="shared" si="1"/>
        <v>1875</v>
      </c>
    </row>
    <row r="21" spans="1:3" x14ac:dyDescent="0.25">
      <c r="A21" s="25">
        <v>2000</v>
      </c>
      <c r="B21" s="32">
        <f t="shared" si="0"/>
        <v>6000</v>
      </c>
      <c r="C21" s="32">
        <f t="shared" si="1"/>
        <v>2500</v>
      </c>
    </row>
    <row r="22" spans="1:3" x14ac:dyDescent="0.25">
      <c r="A22" s="25">
        <v>2500</v>
      </c>
      <c r="B22" s="32">
        <f t="shared" si="0"/>
        <v>7500</v>
      </c>
      <c r="C22" s="32">
        <f t="shared" si="1"/>
        <v>3125</v>
      </c>
    </row>
    <row r="23" spans="1:3" x14ac:dyDescent="0.25">
      <c r="A23" s="25">
        <v>3000</v>
      </c>
      <c r="B23" s="32">
        <f t="shared" si="0"/>
        <v>9000</v>
      </c>
      <c r="C23" s="32">
        <f t="shared" si="1"/>
        <v>3750</v>
      </c>
    </row>
    <row r="24" spans="1:3" x14ac:dyDescent="0.25">
      <c r="A24" s="25">
        <v>3500</v>
      </c>
      <c r="B24" s="32">
        <f t="shared" si="0"/>
        <v>10500</v>
      </c>
      <c r="C24" s="32">
        <f t="shared" si="1"/>
        <v>4375</v>
      </c>
    </row>
    <row r="25" spans="1:3" x14ac:dyDescent="0.25">
      <c r="A25" s="25">
        <v>4000</v>
      </c>
      <c r="B25" s="32">
        <f t="shared" si="0"/>
        <v>12000</v>
      </c>
      <c r="C25" s="32">
        <f t="shared" si="1"/>
        <v>5000</v>
      </c>
    </row>
    <row r="26" spans="1:3" x14ac:dyDescent="0.25">
      <c r="A26" s="25">
        <v>4500</v>
      </c>
      <c r="B26" s="32">
        <f t="shared" si="0"/>
        <v>13500</v>
      </c>
      <c r="C26" s="32">
        <f t="shared" si="1"/>
        <v>5625</v>
      </c>
    </row>
    <row r="27" spans="1:3" x14ac:dyDescent="0.25">
      <c r="A27" s="25">
        <v>5000</v>
      </c>
      <c r="B27" s="32">
        <f t="shared" si="0"/>
        <v>15000</v>
      </c>
      <c r="C27" s="32">
        <f t="shared" si="1"/>
        <v>6250</v>
      </c>
    </row>
  </sheetData>
  <pageMargins left="0.511811024" right="0.511811024" top="0.78740157499999996" bottom="0.78740157499999996" header="0.31496062000000002" footer="0.31496062000000002"/>
  <drawing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CADC5D6C75DD6B4181D80285272D742E" ma:contentTypeVersion="4" ma:contentTypeDescription="Create a new document." ma:contentTypeScope="" ma:versionID="958e97a341e01371bf06a3f8a95bab0a">
  <xsd:schema xmlns:xsd="http://www.w3.org/2001/XMLSchema" xmlns:xs="http://www.w3.org/2001/XMLSchema" xmlns:p="http://schemas.microsoft.com/office/2006/metadata/properties" xmlns:ns2="06cc2846-6aa0-416c-9bfd-0f6b68acea6f" targetNamespace="http://schemas.microsoft.com/office/2006/metadata/properties" ma:root="true" ma:fieldsID="2706ca8c226f19ccb9c42aacab33e779" ns2:_="">
    <xsd:import namespace="06cc2846-6aa0-416c-9bfd-0f6b68acea6f"/>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6cc2846-6aa0-416c-9bfd-0f6b68acea6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7C10457-FDC5-4164-8990-905B53C3772D}">
  <ds:schemaRefs>
    <ds:schemaRef ds:uri="http://schemas.microsoft.com/sharepoint/v3/contenttype/forms"/>
  </ds:schemaRefs>
</ds:datastoreItem>
</file>

<file path=customXml/itemProps2.xml><?xml version="1.0" encoding="utf-8"?>
<ds:datastoreItem xmlns:ds="http://schemas.openxmlformats.org/officeDocument/2006/customXml" ds:itemID="{ECA5E77E-BF7F-4FBF-B270-F627B226C2A8}">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8C4CFD76-2059-4889-9982-E75BA983C59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6cc2846-6aa0-416c-9bfd-0f6b68acea6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3</vt:i4>
      </vt:variant>
    </vt:vector>
  </HeadingPairs>
  <TitlesOfParts>
    <vt:vector size="3" baseType="lpstr">
      <vt:lpstr>Panelas_pressao</vt:lpstr>
      <vt:lpstr>Produtos</vt:lpstr>
      <vt:lpstr>Sorvete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Adriana da Silva Jacinto</dc:creator>
  <cp:keywords/>
  <dc:description/>
  <cp:lastModifiedBy>Fatec</cp:lastModifiedBy>
  <cp:revision/>
  <dcterms:created xsi:type="dcterms:W3CDTF">2019-09-11T19:52:07Z</dcterms:created>
  <dcterms:modified xsi:type="dcterms:W3CDTF">2023-09-15T01:55:12Z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d784d6c8-f789-460f-8b66-69d870e70e29</vt:lpwstr>
  </property>
  <property fmtid="{D5CDD505-2E9C-101B-9397-08002B2CF9AE}" pid="3" name="Workbook id">
    <vt:lpwstr>c8f6c6eb-9d0d-4ccd-ad68-1b3fefb27906</vt:lpwstr>
  </property>
  <property fmtid="{D5CDD505-2E9C-101B-9397-08002B2CF9AE}" pid="4" name="Workbook type">
    <vt:lpwstr>Custom</vt:lpwstr>
  </property>
  <property fmtid="{D5CDD505-2E9C-101B-9397-08002B2CF9AE}" pid="5" name="Workbook version">
    <vt:lpwstr>Custom</vt:lpwstr>
  </property>
  <property fmtid="{D5CDD505-2E9C-101B-9397-08002B2CF9AE}" pid="6" name="ContentTypeId">
    <vt:lpwstr>0x010100CADC5D6C75DD6B4181D80285272D742E</vt:lpwstr>
  </property>
</Properties>
</file>