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BAQUS-Tools\"/>
    </mc:Choice>
  </mc:AlternateContent>
  <xr:revisionPtr revIDLastSave="0" documentId="13_ncr:1_{A6A26AAD-B7C9-4BED-95F1-FA4A11DBDDE3}" xr6:coauthVersionLast="36" xr6:coauthVersionMax="36" xr10:uidLastSave="{00000000-0000-0000-0000-000000000000}"/>
  <bookViews>
    <workbookView xWindow="2795" yWindow="0" windowWidth="22302" windowHeight="9729" activeTab="1" xr2:uid="{94A734D6-B430-43F4-B152-A03CC7E420F4}"/>
  </bookViews>
  <sheets>
    <sheet name="Sheet1" sheetId="1" r:id="rId1"/>
    <sheet name="tutorial21数据" sheetId="2" r:id="rId2"/>
    <sheet name="tutorial22数据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D22" i="5"/>
  <c r="G10" i="5"/>
  <c r="G11" i="5"/>
  <c r="G12" i="5"/>
  <c r="G13" i="5"/>
  <c r="G14" i="5"/>
  <c r="G15" i="5"/>
  <c r="G16" i="5"/>
  <c r="G17" i="5"/>
  <c r="D17" i="5" s="1"/>
  <c r="G9" i="5"/>
  <c r="D9" i="5" s="1"/>
  <c r="G23" i="5"/>
  <c r="G24" i="5"/>
  <c r="D24" i="5" s="1"/>
  <c r="G25" i="5"/>
  <c r="G26" i="5"/>
  <c r="G27" i="5"/>
  <c r="G28" i="5"/>
  <c r="G29" i="5"/>
  <c r="D29" i="5" s="1"/>
  <c r="G30" i="5"/>
  <c r="D30" i="5" s="1"/>
  <c r="G31" i="5"/>
  <c r="D31" i="5" s="1"/>
  <c r="G20" i="5"/>
  <c r="G21" i="5"/>
  <c r="D21" i="5" s="1"/>
  <c r="G22" i="5"/>
  <c r="D23" i="5"/>
  <c r="D25" i="5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H26" i="5" s="1"/>
  <c r="E27" i="5"/>
  <c r="F27" i="5" s="1"/>
  <c r="H27" i="5" s="1"/>
  <c r="E28" i="5"/>
  <c r="F28" i="5" s="1"/>
  <c r="H28" i="5" s="1"/>
  <c r="E29" i="5"/>
  <c r="F29" i="5" s="1"/>
  <c r="H29" i="5" s="1"/>
  <c r="E30" i="5"/>
  <c r="F30" i="5" s="1"/>
  <c r="H30" i="5" s="1"/>
  <c r="E31" i="5"/>
  <c r="F31" i="5" s="1"/>
  <c r="E20" i="5"/>
  <c r="F20" i="5" s="1"/>
  <c r="D26" i="5"/>
  <c r="D27" i="5"/>
  <c r="D28" i="5"/>
  <c r="D10" i="5"/>
  <c r="D11" i="5"/>
  <c r="D12" i="5"/>
  <c r="D13" i="5"/>
  <c r="D14" i="5"/>
  <c r="D15" i="5"/>
  <c r="D16" i="5"/>
  <c r="F12" i="5"/>
  <c r="F9" i="5"/>
  <c r="E10" i="5"/>
  <c r="F10" i="5" s="1"/>
  <c r="E11" i="5"/>
  <c r="F11" i="5" s="1"/>
  <c r="E12" i="5"/>
  <c r="E13" i="5"/>
  <c r="F13" i="5" s="1"/>
  <c r="E14" i="5"/>
  <c r="F14" i="5" s="1"/>
  <c r="E15" i="5"/>
  <c r="F15" i="5" s="1"/>
  <c r="E16" i="5"/>
  <c r="F16" i="5" s="1"/>
  <c r="E17" i="5"/>
  <c r="F17" i="5" s="1"/>
  <c r="E9" i="5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20" i="2"/>
  <c r="B18" i="2"/>
  <c r="H25" i="5" l="1"/>
  <c r="H23" i="5"/>
  <c r="H22" i="5"/>
  <c r="H17" i="5"/>
  <c r="H24" i="5"/>
  <c r="H20" i="5"/>
  <c r="H16" i="5"/>
  <c r="H31" i="5"/>
  <c r="H13" i="5"/>
  <c r="H12" i="5"/>
  <c r="H21" i="5"/>
  <c r="H11" i="5"/>
  <c r="H10" i="5"/>
  <c r="H15" i="5"/>
  <c r="H14" i="5"/>
  <c r="H9" i="5"/>
</calcChain>
</file>

<file path=xl/sharedStrings.xml><?xml version="1.0" encoding="utf-8"?>
<sst xmlns="http://schemas.openxmlformats.org/spreadsheetml/2006/main" count="94" uniqueCount="77">
  <si>
    <t>*Density</t>
  </si>
  <si>
    <t>2e-09,</t>
  </si>
  <si>
    <t>*Elastic</t>
  </si>
  <si>
    <t>20111.,</t>
  </si>
  <si>
    <t>*Concrete</t>
  </si>
  <si>
    <t>Damaged</t>
  </si>
  <si>
    <t>Plasticity</t>
  </si>
  <si>
    <t>35.,</t>
  </si>
  <si>
    <t>0.1,</t>
  </si>
  <si>
    <t>1.16,</t>
  </si>
  <si>
    <t>0.6667,</t>
  </si>
  <si>
    <t>Compression</t>
  </si>
  <si>
    <t>Hardening</t>
  </si>
  <si>
    <t>24.5,</t>
  </si>
  <si>
    <t>29.1,</t>
  </si>
  <si>
    <t>26.6,</t>
  </si>
  <si>
    <t>22.3,</t>
  </si>
  <si>
    <t>18.4,</t>
  </si>
  <si>
    <t>15.1,</t>
  </si>
  <si>
    <t>12.7,</t>
  </si>
  <si>
    <t>11.2,</t>
  </si>
  <si>
    <t>7.5,</t>
  </si>
  <si>
    <t>5.,</t>
  </si>
  <si>
    <t>Tension</t>
  </si>
  <si>
    <t>Stiffening</t>
  </si>
  <si>
    <t>3.6,</t>
  </si>
  <si>
    <t>2.94,</t>
  </si>
  <si>
    <t>2.25,</t>
  </si>
  <si>
    <t>1.94,</t>
  </si>
  <si>
    <t>1.62,</t>
  </si>
  <si>
    <t>1.08,</t>
  </si>
  <si>
    <t>0.73,</t>
  </si>
  <si>
    <t>0.5,</t>
  </si>
  <si>
    <t>Damage</t>
  </si>
  <si>
    <t>0.,</t>
  </si>
  <si>
    <t>0.08,</t>
  </si>
  <si>
    <t>0.23,</t>
  </si>
  <si>
    <t>0.37,</t>
  </si>
  <si>
    <t>0.48,</t>
  </si>
  <si>
    <t>0.56,</t>
  </si>
  <si>
    <t>0.62,</t>
  </si>
  <si>
    <t>0.74,</t>
  </si>
  <si>
    <t>0.83,</t>
  </si>
  <si>
    <t>0.18,</t>
  </si>
  <si>
    <t>0.38,</t>
  </si>
  <si>
    <t>0.46,</t>
  </si>
  <si>
    <t>0.55,</t>
  </si>
  <si>
    <t>0.7,</t>
  </si>
  <si>
    <t>0.81,</t>
  </si>
  <si>
    <t>0.86,</t>
  </si>
  <si>
    <t>Failure,</t>
  </si>
  <si>
    <t>TYPE=Strain</t>
  </si>
  <si>
    <t>0.006,</t>
  </si>
  <si>
    <t>0.015,</t>
  </si>
  <si>
    <t>εc [%]</t>
    <phoneticPr fontId="2" type="noConversion"/>
  </si>
  <si>
    <t>σc [Mpa]</t>
    <phoneticPr fontId="2" type="noConversion"/>
  </si>
  <si>
    <t>dc</t>
    <phoneticPr fontId="2" type="noConversion"/>
  </si>
  <si>
    <t>E0 [Mpa]</t>
    <phoneticPr fontId="2" type="noConversion"/>
  </si>
  <si>
    <t>σ0c [Mpa]</t>
    <phoneticPr fontId="2" type="noConversion"/>
  </si>
  <si>
    <t>σcu [Mpa]</t>
    <phoneticPr fontId="2" type="noConversion"/>
  </si>
  <si>
    <t>ε0c,el [%]</t>
    <phoneticPr fontId="2" type="noConversion"/>
  </si>
  <si>
    <t>εc,in [%]</t>
    <phoneticPr fontId="2" type="noConversion"/>
  </si>
  <si>
    <t>εc,pl [%]</t>
    <phoneticPr fontId="2" type="noConversion"/>
  </si>
  <si>
    <t>σtu [Mpa]</t>
    <phoneticPr fontId="2" type="noConversion"/>
  </si>
  <si>
    <t>σt [Mpa]</t>
    <phoneticPr fontId="2" type="noConversion"/>
  </si>
  <si>
    <t>dt</t>
    <phoneticPr fontId="2" type="noConversion"/>
  </si>
  <si>
    <t xml:space="preserve">εt </t>
    <phoneticPr fontId="2" type="noConversion"/>
  </si>
  <si>
    <t xml:space="preserve">ε0t,el </t>
    <phoneticPr fontId="2" type="noConversion"/>
  </si>
  <si>
    <t xml:space="preserve">εt,ck </t>
    <phoneticPr fontId="2" type="noConversion"/>
  </si>
  <si>
    <t xml:space="preserve">εt,pl </t>
    <phoneticPr fontId="2" type="noConversion"/>
  </si>
  <si>
    <t xml:space="preserve">εt,el </t>
    <phoneticPr fontId="2" type="noConversion"/>
  </si>
  <si>
    <t>Tension</t>
    <phoneticPr fontId="2" type="noConversion"/>
  </si>
  <si>
    <t xml:space="preserve">εc </t>
    <phoneticPr fontId="2" type="noConversion"/>
  </si>
  <si>
    <t>ε0c,el</t>
    <phoneticPr fontId="2" type="noConversion"/>
  </si>
  <si>
    <t>εc,in</t>
    <phoneticPr fontId="2" type="noConversion"/>
  </si>
  <si>
    <t>εc,el</t>
    <phoneticPr fontId="2" type="noConversion"/>
  </si>
  <si>
    <t>εc,pl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</si>
</sst>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#,##0.0_ "/>
    <numFmt numFmtId="178" formatCode="0.00_ "/>
    <numFmt numFmtId="179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Sheet1!$A$1:$A$47</c:f>
              <c:numCache>
                <c:formatCode>0.00E+00</c:formatCode>
                <c:ptCount val="47"/>
                <c:pt idx="0">
                  <c:v>1.32013201320132E-5</c:v>
                </c:pt>
                <c:pt idx="1">
                  <c:v>1.05610561056105E-4</c:v>
                </c:pt>
                <c:pt idx="2">
                  <c:v>2.6402640264026401E-4</c:v>
                </c:pt>
                <c:pt idx="3">
                  <c:v>4.2244224422442202E-4</c:v>
                </c:pt>
                <c:pt idx="4">
                  <c:v>5.8085808580858004E-4</c:v>
                </c:pt>
                <c:pt idx="5">
                  <c:v>7.6567656765676498E-4</c:v>
                </c:pt>
                <c:pt idx="6">
                  <c:v>9.3729372937293701E-4</c:v>
                </c:pt>
                <c:pt idx="7" formatCode="General">
                  <c:v>1.0825082508250799E-3</c:v>
                </c:pt>
                <c:pt idx="8" formatCode="General">
                  <c:v>1.21452145214521E-3</c:v>
                </c:pt>
                <c:pt idx="9" formatCode="General">
                  <c:v>1.38613861386138E-3</c:v>
                </c:pt>
                <c:pt idx="10" formatCode="General">
                  <c:v>1.5445544554455401E-3</c:v>
                </c:pt>
                <c:pt idx="11" formatCode="General">
                  <c:v>1.7029702970296999E-3</c:v>
                </c:pt>
                <c:pt idx="12" formatCode="General">
                  <c:v>1.8481848184818399E-3</c:v>
                </c:pt>
                <c:pt idx="13" formatCode="General">
                  <c:v>2.0330033003300302E-3</c:v>
                </c:pt>
                <c:pt idx="14" formatCode="General">
                  <c:v>2.19141914191419E-3</c:v>
                </c:pt>
                <c:pt idx="15" formatCode="General">
                  <c:v>2.4158415841584102E-3</c:v>
                </c:pt>
                <c:pt idx="16" formatCode="General">
                  <c:v>2.6138613861386101E-3</c:v>
                </c:pt>
                <c:pt idx="17" formatCode="General">
                  <c:v>2.8778877887788699E-3</c:v>
                </c:pt>
                <c:pt idx="18" formatCode="General">
                  <c:v>3.0759075907590698E-3</c:v>
                </c:pt>
                <c:pt idx="19" formatCode="General">
                  <c:v>3.33993399339934E-3</c:v>
                </c:pt>
                <c:pt idx="20" formatCode="General">
                  <c:v>3.66996699669967E-3</c:v>
                </c:pt>
                <c:pt idx="21" formatCode="General">
                  <c:v>4.0264026402640199E-3</c:v>
                </c:pt>
                <c:pt idx="22" formatCode="General">
                  <c:v>4.3564356435643499E-3</c:v>
                </c:pt>
                <c:pt idx="23" formatCode="General">
                  <c:v>4.6204620462046197E-3</c:v>
                </c:pt>
                <c:pt idx="24" formatCode="General">
                  <c:v>4.81848184818481E-3</c:v>
                </c:pt>
                <c:pt idx="25" formatCode="General">
                  <c:v>5.0033003300329996E-3</c:v>
                </c:pt>
                <c:pt idx="26" formatCode="General">
                  <c:v>5.1353135313531298E-3</c:v>
                </c:pt>
                <c:pt idx="27" formatCode="General">
                  <c:v>5.3597359735973599E-3</c:v>
                </c:pt>
                <c:pt idx="28" formatCode="General">
                  <c:v>5.5445544554455399E-3</c:v>
                </c:pt>
                <c:pt idx="29" formatCode="General">
                  <c:v>5.72937293729372E-3</c:v>
                </c:pt>
                <c:pt idx="30" formatCode="General">
                  <c:v>5.7821782178217804E-3</c:v>
                </c:pt>
                <c:pt idx="31" formatCode="General">
                  <c:v>6.1254125412541199E-3</c:v>
                </c:pt>
                <c:pt idx="32" formatCode="General">
                  <c:v>6.5478547854785404E-3</c:v>
                </c:pt>
                <c:pt idx="33" formatCode="General">
                  <c:v>7.2343234323432298E-3</c:v>
                </c:pt>
                <c:pt idx="34" formatCode="General">
                  <c:v>7.8547854785478502E-3</c:v>
                </c:pt>
                <c:pt idx="35" formatCode="General">
                  <c:v>8.4092409240923999E-3</c:v>
                </c:pt>
                <c:pt idx="36" formatCode="General">
                  <c:v>9.0429042904290394E-3</c:v>
                </c:pt>
                <c:pt idx="37" formatCode="General">
                  <c:v>9.8085808580857994E-3</c:v>
                </c:pt>
                <c:pt idx="38" formatCode="General">
                  <c:v>1.0415841584158401E-2</c:v>
                </c:pt>
                <c:pt idx="39" formatCode="General">
                  <c:v>1.1009900990099001E-2</c:v>
                </c:pt>
                <c:pt idx="40" formatCode="General">
                  <c:v>1.16699669966996E-2</c:v>
                </c:pt>
                <c:pt idx="41" formatCode="General">
                  <c:v>1.24092409240924E-2</c:v>
                </c:pt>
                <c:pt idx="42" formatCode="General">
                  <c:v>1.3267326732673199E-2</c:v>
                </c:pt>
                <c:pt idx="43" formatCode="General">
                  <c:v>1.4534653465346501E-2</c:v>
                </c:pt>
                <c:pt idx="44" formatCode="General">
                  <c:v>1.5696369636963699E-2</c:v>
                </c:pt>
                <c:pt idx="45" formatCode="General">
                  <c:v>1.65016501650165E-2</c:v>
                </c:pt>
                <c:pt idx="46" formatCode="General">
                  <c:v>1.7636963696369599E-2</c:v>
                </c:pt>
              </c:numCache>
            </c:numRef>
          </c:xVal>
          <c:yVal>
            <c:numRef>
              <c:f>Sheet1!$B$1:$B$47</c:f>
              <c:numCache>
                <c:formatCode>General</c:formatCode>
                <c:ptCount val="47"/>
                <c:pt idx="0">
                  <c:v>6.5274151436031297E-2</c:v>
                </c:pt>
                <c:pt idx="1">
                  <c:v>3.8511749347258402</c:v>
                </c:pt>
                <c:pt idx="2">
                  <c:v>9.0078328981723192</c:v>
                </c:pt>
                <c:pt idx="3">
                  <c:v>14.360313315926801</c:v>
                </c:pt>
                <c:pt idx="4">
                  <c:v>19.843342036553501</c:v>
                </c:pt>
                <c:pt idx="5">
                  <c:v>24.3472584856396</c:v>
                </c:pt>
                <c:pt idx="6">
                  <c:v>28.0678851174934</c:v>
                </c:pt>
                <c:pt idx="7">
                  <c:v>31.266318537859</c:v>
                </c:pt>
                <c:pt idx="8">
                  <c:v>33.681462140992103</c:v>
                </c:pt>
                <c:pt idx="9">
                  <c:v>36.357702349869399</c:v>
                </c:pt>
                <c:pt idx="10">
                  <c:v>38.381201044386401</c:v>
                </c:pt>
                <c:pt idx="11">
                  <c:v>40.078328981723203</c:v>
                </c:pt>
                <c:pt idx="12">
                  <c:v>40.926892950391597</c:v>
                </c:pt>
                <c:pt idx="13">
                  <c:v>41.383812010443798</c:v>
                </c:pt>
                <c:pt idx="14">
                  <c:v>40.992167101827597</c:v>
                </c:pt>
                <c:pt idx="15">
                  <c:v>39.751958224543003</c:v>
                </c:pt>
                <c:pt idx="16">
                  <c:v>37.924281984334201</c:v>
                </c:pt>
                <c:pt idx="17">
                  <c:v>35.378590078328898</c:v>
                </c:pt>
                <c:pt idx="18">
                  <c:v>33.616187989556103</c:v>
                </c:pt>
                <c:pt idx="19">
                  <c:v>31.331592689295</c:v>
                </c:pt>
                <c:pt idx="20">
                  <c:v>28.720626631853701</c:v>
                </c:pt>
                <c:pt idx="21">
                  <c:v>26.174934725848502</c:v>
                </c:pt>
                <c:pt idx="22">
                  <c:v>23.433420365535198</c:v>
                </c:pt>
                <c:pt idx="23">
                  <c:v>21.4751958224543</c:v>
                </c:pt>
                <c:pt idx="24">
                  <c:v>19.778067885117402</c:v>
                </c:pt>
                <c:pt idx="25">
                  <c:v>18.015665796344599</c:v>
                </c:pt>
                <c:pt idx="26">
                  <c:v>17.167101827676198</c:v>
                </c:pt>
                <c:pt idx="27">
                  <c:v>16.449086161879801</c:v>
                </c:pt>
                <c:pt idx="28">
                  <c:v>15.5352480417754</c:v>
                </c:pt>
                <c:pt idx="29">
                  <c:v>14.686684073106999</c:v>
                </c:pt>
                <c:pt idx="30">
                  <c:v>14.0339425587467</c:v>
                </c:pt>
                <c:pt idx="31">
                  <c:v>13.054830287206199</c:v>
                </c:pt>
                <c:pt idx="32">
                  <c:v>11.9451697127937</c:v>
                </c:pt>
                <c:pt idx="33">
                  <c:v>10.443864229765</c:v>
                </c:pt>
                <c:pt idx="34">
                  <c:v>9.4647519582245394</c:v>
                </c:pt>
                <c:pt idx="35">
                  <c:v>8.5509138381201009</c:v>
                </c:pt>
                <c:pt idx="36">
                  <c:v>6.98433420365535</c:v>
                </c:pt>
                <c:pt idx="37">
                  <c:v>6.2010443864229696</c:v>
                </c:pt>
                <c:pt idx="38">
                  <c:v>5.5483028720626599</c:v>
                </c:pt>
                <c:pt idx="39">
                  <c:v>5.0261096605744102</c:v>
                </c:pt>
                <c:pt idx="40">
                  <c:v>4.6344647519582196</c:v>
                </c:pt>
                <c:pt idx="41">
                  <c:v>4.2428198433420299</c:v>
                </c:pt>
                <c:pt idx="42">
                  <c:v>3.7206266318537802</c:v>
                </c:pt>
                <c:pt idx="43">
                  <c:v>3.32898172323759</c:v>
                </c:pt>
                <c:pt idx="44">
                  <c:v>2.8720626631853698</c:v>
                </c:pt>
                <c:pt idx="45">
                  <c:v>2.6762402088772799</c:v>
                </c:pt>
                <c:pt idx="46">
                  <c:v>2.0887728459530002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9-4994-BFC0-67C37606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52639"/>
        <c:axId val="1983376591"/>
      </c:scatterChart>
      <c:valAx>
        <c:axId val="21018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376591"/>
        <c:crosses val="autoZero"/>
        <c:crossBetween val="midCat"/>
      </c:valAx>
      <c:valAx>
        <c:axId val="19833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8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97A-4F4A-BCD4-8E322E35939C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7A-4F4A-BCD4-8E322E35939C}"/>
              </c:ext>
            </c:extLst>
          </c:dPt>
          <c:xVal>
            <c:numRef>
              <c:f>tutorial21数据!$A$2:$A$13</c:f>
              <c:numCache>
                <c:formatCode>0.000_ </c:formatCode>
                <c:ptCount val="12"/>
                <c:pt idx="0">
                  <c:v>0</c:v>
                </c:pt>
                <c:pt idx="1">
                  <c:v>5.8000000000000003E-2</c:v>
                </c:pt>
                <c:pt idx="2">
                  <c:v>0.129</c:v>
                </c:pt>
                <c:pt idx="3">
                  <c:v>0.20899999999999999</c:v>
                </c:pt>
                <c:pt idx="4">
                  <c:v>0.28899999999999998</c:v>
                </c:pt>
                <c:pt idx="5">
                  <c:v>0.36899999999999999</c:v>
                </c:pt>
                <c:pt idx="6">
                  <c:v>0.44900000000000001</c:v>
                </c:pt>
                <c:pt idx="7">
                  <c:v>0.52900000000000003</c:v>
                </c:pt>
                <c:pt idx="8">
                  <c:v>0.60899999999999999</c:v>
                </c:pt>
                <c:pt idx="9">
                  <c:v>0.66900000000000004</c:v>
                </c:pt>
                <c:pt idx="10">
                  <c:v>0.85799999999999998</c:v>
                </c:pt>
                <c:pt idx="11">
                  <c:v>1.0580000000000001</c:v>
                </c:pt>
              </c:numCache>
            </c:numRef>
          </c:xVal>
          <c:yVal>
            <c:numRef>
              <c:f>tutorial21数据!$B$2:$B$13</c:f>
              <c:numCache>
                <c:formatCode>#,##0.0_ </c:formatCode>
                <c:ptCount val="12"/>
                <c:pt idx="0">
                  <c:v>0</c:v>
                </c:pt>
                <c:pt idx="1">
                  <c:v>11.6</c:v>
                </c:pt>
                <c:pt idx="2">
                  <c:v>24.5</c:v>
                </c:pt>
                <c:pt idx="3">
                  <c:v>29.1</c:v>
                </c:pt>
                <c:pt idx="4">
                  <c:v>26.6</c:v>
                </c:pt>
                <c:pt idx="5">
                  <c:v>22.3</c:v>
                </c:pt>
                <c:pt idx="6">
                  <c:v>18.399999999999999</c:v>
                </c:pt>
                <c:pt idx="7">
                  <c:v>15.1</c:v>
                </c:pt>
                <c:pt idx="8">
                  <c:v>12.7</c:v>
                </c:pt>
                <c:pt idx="9">
                  <c:v>11.2</c:v>
                </c:pt>
                <c:pt idx="10">
                  <c:v>7.5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A-4F4A-BCD4-8E322E35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91231"/>
        <c:axId val="1983375759"/>
      </c:scatterChart>
      <c:valAx>
        <c:axId val="209079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375759"/>
        <c:crosses val="autoZero"/>
        <c:crossBetween val="midCat"/>
      </c:valAx>
      <c:valAx>
        <c:axId val="19833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9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tutorial22数据!$B$9:$B$17</c:f>
              <c:numCache>
                <c:formatCode>General</c:formatCode>
                <c:ptCount val="9"/>
                <c:pt idx="0">
                  <c:v>0</c:v>
                </c:pt>
                <c:pt idx="1">
                  <c:v>1.7899999999999999E-4</c:v>
                </c:pt>
                <c:pt idx="2">
                  <c:v>2.7900000000000001E-4</c:v>
                </c:pt>
                <c:pt idx="3">
                  <c:v>4.7899999999999999E-4</c:v>
                </c:pt>
                <c:pt idx="4">
                  <c:v>5.7899999999999998E-4</c:v>
                </c:pt>
                <c:pt idx="5">
                  <c:v>6.7900000000000002E-4</c:v>
                </c:pt>
                <c:pt idx="6">
                  <c:v>9.7900000000000005E-4</c:v>
                </c:pt>
                <c:pt idx="7">
                  <c:v>1.1789999999999999E-3</c:v>
                </c:pt>
                <c:pt idx="8">
                  <c:v>5.1789999999999996E-3</c:v>
                </c:pt>
              </c:numCache>
            </c:numRef>
          </c:xVal>
          <c:yVal>
            <c:numRef>
              <c:f>tutorial22数据!$C$9:$C$17</c:f>
              <c:numCache>
                <c:formatCode>General</c:formatCode>
                <c:ptCount val="9"/>
                <c:pt idx="0">
                  <c:v>0</c:v>
                </c:pt>
                <c:pt idx="1">
                  <c:v>3.6</c:v>
                </c:pt>
                <c:pt idx="2">
                  <c:v>2.94</c:v>
                </c:pt>
                <c:pt idx="3">
                  <c:v>2.25</c:v>
                </c:pt>
                <c:pt idx="4">
                  <c:v>1.94</c:v>
                </c:pt>
                <c:pt idx="5">
                  <c:v>1.62</c:v>
                </c:pt>
                <c:pt idx="6">
                  <c:v>1.08</c:v>
                </c:pt>
                <c:pt idx="7">
                  <c:v>0.73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8-46E1-985D-CC8B1BCF80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tutorial22数据!$B$20:$B$31</c:f>
              <c:numCache>
                <c:formatCode>General</c:formatCode>
                <c:ptCount val="12"/>
                <c:pt idx="0" formatCode="0.000_ ">
                  <c:v>0</c:v>
                </c:pt>
                <c:pt idx="1">
                  <c:v>5.7700000000000004E-4</c:v>
                </c:pt>
                <c:pt idx="2">
                  <c:v>1.286E-3</c:v>
                </c:pt>
                <c:pt idx="3">
                  <c:v>2.0860000000000002E-3</c:v>
                </c:pt>
                <c:pt idx="4">
                  <c:v>2.8860000000000001E-3</c:v>
                </c:pt>
                <c:pt idx="5">
                  <c:v>3.686E-3</c:v>
                </c:pt>
                <c:pt idx="6">
                  <c:v>4.4860000000000004E-3</c:v>
                </c:pt>
                <c:pt idx="7">
                  <c:v>5.2859999999999999E-3</c:v>
                </c:pt>
                <c:pt idx="8">
                  <c:v>6.0860000000000003E-3</c:v>
                </c:pt>
                <c:pt idx="9">
                  <c:v>6.6860000000000001E-3</c:v>
                </c:pt>
                <c:pt idx="10">
                  <c:v>8.5769999999999996E-3</c:v>
                </c:pt>
                <c:pt idx="11">
                  <c:v>1.0577E-2</c:v>
                </c:pt>
              </c:numCache>
            </c:numRef>
          </c:xVal>
          <c:yVal>
            <c:numRef>
              <c:f>tutorial22数据!$C$20:$C$31</c:f>
              <c:numCache>
                <c:formatCode>#,##0.0_ </c:formatCode>
                <c:ptCount val="12"/>
                <c:pt idx="0">
                  <c:v>0</c:v>
                </c:pt>
                <c:pt idx="1">
                  <c:v>11.6</c:v>
                </c:pt>
                <c:pt idx="2">
                  <c:v>24.5</c:v>
                </c:pt>
                <c:pt idx="3">
                  <c:v>29.1</c:v>
                </c:pt>
                <c:pt idx="4">
                  <c:v>26.6</c:v>
                </c:pt>
                <c:pt idx="5">
                  <c:v>22.3</c:v>
                </c:pt>
                <c:pt idx="6">
                  <c:v>18.399999999999999</c:v>
                </c:pt>
                <c:pt idx="7">
                  <c:v>15.1</c:v>
                </c:pt>
                <c:pt idx="8">
                  <c:v>12.7</c:v>
                </c:pt>
                <c:pt idx="9">
                  <c:v>11.2</c:v>
                </c:pt>
                <c:pt idx="10">
                  <c:v>7.5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8-46E1-985D-CC8B1BCF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07695"/>
        <c:axId val="197174287"/>
      </c:scatterChart>
      <c:valAx>
        <c:axId val="2009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74287"/>
        <c:crosses val="autoZero"/>
        <c:crossBetween val="midCat"/>
      </c:valAx>
      <c:valAx>
        <c:axId val="1971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0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284308</xdr:colOff>
      <xdr:row>0</xdr:row>
      <xdr:rowOff>34578</xdr:rowOff>
    </xdr:from>
    <xdr:to>
      <xdr:col>9</xdr:col>
      <xdr:colOff>553249</xdr:colOff>
      <xdr:row>15</xdr:row>
      <xdr:rowOff>126786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9F2760-0426-4B12-8811-132E2747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491778</xdr:colOff>
      <xdr:row>0</xdr:row>
      <xdr:rowOff>3841</xdr:rowOff>
    </xdr:from>
    <xdr:to>
      <xdr:col>17</xdr:col>
      <xdr:colOff>330414</xdr:colOff>
      <xdr:row>15</xdr:row>
      <xdr:rowOff>11524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A9C0D4-5793-41EB-A1DC-8ED42457E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691563</xdr:colOff>
      <xdr:row>13</xdr:row>
      <xdr:rowOff>69156</xdr:rowOff>
    </xdr:from>
    <xdr:to>
      <xdr:col>2</xdr:col>
      <xdr:colOff>560935</xdr:colOff>
      <xdr:row>15</xdr:row>
      <xdr:rowOff>39998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814265B-58D9-4A6C-887F-125315649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286" y="2451206"/>
          <a:ext cx="607039" cy="32430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15368</xdr:colOff>
      <xdr:row>13</xdr:row>
      <xdr:rowOff>23053</xdr:rowOff>
    </xdr:from>
    <xdr:to>
      <xdr:col>3</xdr:col>
      <xdr:colOff>576302</xdr:colOff>
      <xdr:row>15</xdr:row>
      <xdr:rowOff>65285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AA73A6-0AFA-4B28-B47D-82C0EAB91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2481" y="2320579"/>
          <a:ext cx="560934" cy="3956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46106</xdr:colOff>
      <xdr:row>13</xdr:row>
      <xdr:rowOff>84525</xdr:rowOff>
    </xdr:from>
    <xdr:to>
      <xdr:col>5</xdr:col>
      <xdr:colOff>330415</xdr:colOff>
      <xdr:row>14</xdr:row>
      <xdr:rowOff>174172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C8363D6-AF57-4901-9E14-BD4C436F3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27941" y="2382051"/>
          <a:ext cx="899032" cy="26638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4</xdr:col>
      <xdr:colOff>599356</xdr:colOff>
      <xdr:row>18</xdr:row>
      <xdr:rowOff>107577</xdr:rowOff>
    </xdr:from>
    <xdr:to>
      <xdr:col>10</xdr:col>
      <xdr:colOff>338099</xdr:colOff>
      <xdr:row>23</xdr:row>
      <xdr:rowOff>0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EFE83A98-39B7-42E6-8B8D-36A9A349B25F}"/>
            </a:ext>
          </a:extLst>
        </xdr:cNvPr>
        <xdr:cNvSpPr txBox="1"/>
      </xdr:nvSpPr>
      <xdr:spPr>
        <a:xfrm>
          <a:off x="3181191" y="3373291"/>
          <a:ext cx="3427079" cy="7760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altLang="zh-CN" sz="1100"/>
            <a:t>ε</a:t>
          </a:r>
          <a:r>
            <a:rPr lang="en-GB" altLang="zh-CN" sz="1100"/>
            <a:t>c,pl</a:t>
          </a:r>
        </a:p>
        <a:p>
          <a:r>
            <a:rPr lang="en-GB" altLang="zh-CN" sz="1100"/>
            <a:t>1) Always</a:t>
          </a:r>
          <a:r>
            <a:rPr lang="en-GB" altLang="zh-CN" sz="1100" baseline="0"/>
            <a:t> positive</a:t>
          </a:r>
        </a:p>
        <a:p>
          <a:r>
            <a:rPr lang="en-GB" altLang="zh-CN" sz="1100" baseline="0"/>
            <a:t>2) Always increasing with increasing inelastic strain </a:t>
          </a:r>
          <a:r>
            <a:rPr lang="el-GR" altLang="zh-CN" sz="1100" baseline="0"/>
            <a:t>ε</a:t>
          </a:r>
          <a:r>
            <a:rPr lang="en-GB" altLang="zh-CN" sz="1100" baseline="0"/>
            <a:t>c,in</a:t>
          </a:r>
        </a:p>
        <a:p>
          <a:r>
            <a:rPr lang="en-GB" altLang="zh-CN" sz="1100" baseline="0"/>
            <a:t>[change dc to ensure this two] </a:t>
          </a:r>
          <a:endParaRPr lang="zh-CN" altLang="en-US" sz="1100"/>
        </a:p>
      </xdr:txBody>
    </xdr:sp>
    <xdr:clientData/>
  </xdr:twoCellAnchor>
  <xdr:twoCellAnchor editAs="oneCell">
    <xdr:from>
      <xdr:col>5</xdr:col>
      <xdr:colOff>7685</xdr:colOff>
      <xdr:row>15</xdr:row>
      <xdr:rowOff>38419</xdr:rowOff>
    </xdr:from>
    <xdr:to>
      <xdr:col>7</xdr:col>
      <xdr:colOff>499463</xdr:colOff>
      <xdr:row>18</xdr:row>
      <xdr:rowOff>36883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10416D9E-29DB-4458-9247-668A37F9E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04243" y="2773935"/>
          <a:ext cx="1721223" cy="5286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10</xdr:col>
      <xdr:colOff>511813</xdr:colOff>
      <xdr:row>16</xdr:row>
      <xdr:rowOff>84522</xdr:rowOff>
    </xdr:from>
    <xdr:to>
      <xdr:col>16</xdr:col>
      <xdr:colOff>465120</xdr:colOff>
      <xdr:row>32</xdr:row>
      <xdr:rowOff>16639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3BF3391-3377-46EE-A139-37C099E61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81984" y="2996771"/>
          <a:ext cx="3641644" cy="27598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30736</xdr:colOff>
      <xdr:row>3</xdr:row>
      <xdr:rowOff>176732</xdr:rowOff>
    </xdr:from>
    <xdr:to>
      <xdr:col>4</xdr:col>
      <xdr:colOff>23052</xdr:colOff>
      <xdr:row>5</xdr:row>
      <xdr:rowOff>139890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DBE4320-5E22-47C6-BB46-D9A62B4F5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2265" y="714614"/>
          <a:ext cx="607039" cy="32430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5</xdr:col>
      <xdr:colOff>138312</xdr:colOff>
      <xdr:row>4</xdr:row>
      <xdr:rowOff>30736</xdr:rowOff>
    </xdr:from>
    <xdr:to>
      <xdr:col>5</xdr:col>
      <xdr:colOff>1037344</xdr:colOff>
      <xdr:row>5</xdr:row>
      <xdr:rowOff>120383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149E18F-31C9-47D7-A963-D0C049DF6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8013" y="753035"/>
          <a:ext cx="899032" cy="26638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7</xdr:col>
      <xdr:colOff>23052</xdr:colOff>
      <xdr:row>2</xdr:row>
      <xdr:rowOff>130628</xdr:rowOff>
    </xdr:from>
    <xdr:to>
      <xdr:col>9</xdr:col>
      <xdr:colOff>514829</xdr:colOff>
      <xdr:row>5</xdr:row>
      <xdr:rowOff>121408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2F16929-5D8A-444E-B831-3F64C13DF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93761" y="491778"/>
          <a:ext cx="1721223" cy="5286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199785</xdr:colOff>
      <xdr:row>3</xdr:row>
      <xdr:rowOff>99893</xdr:rowOff>
    </xdr:from>
    <xdr:to>
      <xdr:col>4</xdr:col>
      <xdr:colOff>760719</xdr:colOff>
      <xdr:row>5</xdr:row>
      <xdr:rowOff>134441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AFB456B-2743-4364-B368-C5D9B25F9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66037" y="637775"/>
          <a:ext cx="560934" cy="3956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315046</xdr:colOff>
      <xdr:row>7</xdr:row>
      <xdr:rowOff>11526</xdr:rowOff>
    </xdr:from>
    <xdr:to>
      <xdr:col>13</xdr:col>
      <xdr:colOff>514831</xdr:colOff>
      <xdr:row>19</xdr:row>
      <xdr:rowOff>103734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F2DA96C-4915-40A8-B9CC-E468835BB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2B1D-B5F2-4DB7-98C4-44EF27EC464A}">
  <dimension ref="A1:P50"/>
  <sheetViews>
    <sheetView workbookViewId="0">
      <selection activeCell="T16" sqref="T16"/>
    </sheetView>
  </sheetViews>
  <sheetFormatPr defaultRowHeight="13.95" x14ac:dyDescent="0.25"/>
  <sheetData>
    <row r="1" spans="1:16" x14ac:dyDescent="0.25">
      <c r="A1" s="1">
        <v>1.32013201320132E-5</v>
      </c>
      <c r="B1">
        <v>6.5274151436031297E-2</v>
      </c>
      <c r="L1" t="s">
        <v>0</v>
      </c>
    </row>
    <row r="2" spans="1:16" x14ac:dyDescent="0.25">
      <c r="A2" s="1">
        <v>1.05610561056105E-4</v>
      </c>
      <c r="B2">
        <v>3.8511749347258402</v>
      </c>
      <c r="M2" t="s">
        <v>1</v>
      </c>
    </row>
    <row r="3" spans="1:16" x14ac:dyDescent="0.25">
      <c r="A3" s="1">
        <v>2.6402640264026401E-4</v>
      </c>
      <c r="B3">
        <v>9.0078328981723192</v>
      </c>
      <c r="L3" t="s">
        <v>2</v>
      </c>
    </row>
    <row r="4" spans="1:16" x14ac:dyDescent="0.25">
      <c r="A4" s="1">
        <v>4.2244224422442202E-4</v>
      </c>
      <c r="B4">
        <v>14.360313315926801</v>
      </c>
      <c r="L4" t="s">
        <v>3</v>
      </c>
      <c r="M4">
        <v>0.2</v>
      </c>
    </row>
    <row r="5" spans="1:16" x14ac:dyDescent="0.25">
      <c r="A5" s="1">
        <v>5.8085808580858004E-4</v>
      </c>
      <c r="B5">
        <v>19.843342036553501</v>
      </c>
      <c r="L5" t="s">
        <v>4</v>
      </c>
      <c r="M5" t="s">
        <v>5</v>
      </c>
      <c r="N5" t="s">
        <v>6</v>
      </c>
    </row>
    <row r="6" spans="1:16" x14ac:dyDescent="0.25">
      <c r="A6" s="1">
        <v>7.6567656765676498E-4</v>
      </c>
      <c r="B6">
        <v>24.3472584856396</v>
      </c>
      <c r="L6" t="s">
        <v>7</v>
      </c>
      <c r="M6" t="s">
        <v>8</v>
      </c>
      <c r="N6" t="s">
        <v>9</v>
      </c>
      <c r="O6" t="s">
        <v>10</v>
      </c>
      <c r="P6">
        <v>0</v>
      </c>
    </row>
    <row r="7" spans="1:16" x14ac:dyDescent="0.25">
      <c r="A7" s="1">
        <v>9.3729372937293701E-4</v>
      </c>
      <c r="B7">
        <v>28.0678851174934</v>
      </c>
      <c r="L7" t="s">
        <v>4</v>
      </c>
      <c r="M7" t="s">
        <v>11</v>
      </c>
      <c r="N7" t="s">
        <v>12</v>
      </c>
    </row>
    <row r="8" spans="1:16" x14ac:dyDescent="0.25">
      <c r="A8">
        <v>1.0825082508250799E-3</v>
      </c>
      <c r="B8">
        <v>31.266318537859</v>
      </c>
      <c r="M8" t="s">
        <v>13</v>
      </c>
      <c r="N8">
        <v>0</v>
      </c>
    </row>
    <row r="9" spans="1:16" x14ac:dyDescent="0.25">
      <c r="A9">
        <v>1.21452145214521E-3</v>
      </c>
      <c r="B9">
        <v>33.681462140992103</v>
      </c>
      <c r="M9" t="s">
        <v>14</v>
      </c>
      <c r="N9">
        <v>6.3879599999999996E-4</v>
      </c>
    </row>
    <row r="10" spans="1:16" x14ac:dyDescent="0.25">
      <c r="A10">
        <v>1.38613861386138E-3</v>
      </c>
      <c r="B10">
        <v>36.357702349869399</v>
      </c>
      <c r="M10" t="s">
        <v>15</v>
      </c>
      <c r="N10">
        <v>1.56087E-3</v>
      </c>
    </row>
    <row r="11" spans="1:16" x14ac:dyDescent="0.25">
      <c r="A11">
        <v>1.5445544554455401E-3</v>
      </c>
      <c r="B11">
        <v>38.381201044386401</v>
      </c>
      <c r="M11" t="s">
        <v>16</v>
      </c>
      <c r="N11">
        <v>2.57523E-3</v>
      </c>
    </row>
    <row r="12" spans="1:16" x14ac:dyDescent="0.25">
      <c r="A12">
        <v>1.7029702970296999E-3</v>
      </c>
      <c r="B12">
        <v>40.078328981723203</v>
      </c>
      <c r="M12" t="s">
        <v>17</v>
      </c>
      <c r="N12">
        <v>3.5733100000000001E-3</v>
      </c>
    </row>
    <row r="13" spans="1:16" x14ac:dyDescent="0.25">
      <c r="A13">
        <v>1.8481848184818399E-3</v>
      </c>
      <c r="B13">
        <v>40.926892950391597</v>
      </c>
      <c r="M13" t="s">
        <v>18</v>
      </c>
      <c r="N13">
        <v>4.5325699999999997E-3</v>
      </c>
    </row>
    <row r="14" spans="1:16" x14ac:dyDescent="0.25">
      <c r="A14">
        <v>2.0330033003300302E-3</v>
      </c>
      <c r="B14">
        <v>41.383812010443798</v>
      </c>
      <c r="M14" t="s">
        <v>19</v>
      </c>
      <c r="N14">
        <v>5.4563099999999998E-3</v>
      </c>
    </row>
    <row r="15" spans="1:16" x14ac:dyDescent="0.25">
      <c r="A15">
        <v>2.19141914191419E-3</v>
      </c>
      <c r="B15">
        <v>40.992167101827597</v>
      </c>
      <c r="M15" t="s">
        <v>20</v>
      </c>
      <c r="N15">
        <v>6.1305400000000003E-3</v>
      </c>
    </row>
    <row r="16" spans="1:16" x14ac:dyDescent="0.25">
      <c r="A16">
        <v>2.4158415841584102E-3</v>
      </c>
      <c r="B16">
        <v>39.751958224543003</v>
      </c>
      <c r="M16" t="s">
        <v>21</v>
      </c>
      <c r="N16">
        <v>8.2038700000000003E-3</v>
      </c>
    </row>
    <row r="17" spans="1:14" x14ac:dyDescent="0.25">
      <c r="A17">
        <v>2.6138613861386101E-3</v>
      </c>
      <c r="B17">
        <v>37.924281984334201</v>
      </c>
      <c r="M17" t="s">
        <v>22</v>
      </c>
      <c r="N17">
        <v>1.0328199999999999E-2</v>
      </c>
    </row>
    <row r="18" spans="1:14" x14ac:dyDescent="0.25">
      <c r="A18">
        <v>2.8778877887788699E-3</v>
      </c>
      <c r="B18">
        <v>35.378590078328898</v>
      </c>
      <c r="L18" t="s">
        <v>4</v>
      </c>
      <c r="M18" t="s">
        <v>23</v>
      </c>
      <c r="N18" t="s">
        <v>24</v>
      </c>
    </row>
    <row r="19" spans="1:14" x14ac:dyDescent="0.25">
      <c r="A19">
        <v>3.0759075907590698E-3</v>
      </c>
      <c r="B19">
        <v>33.616187989556103</v>
      </c>
      <c r="M19" t="s">
        <v>25</v>
      </c>
      <c r="N19">
        <v>0</v>
      </c>
    </row>
    <row r="20" spans="1:14" x14ac:dyDescent="0.25">
      <c r="A20">
        <v>3.33993399339934E-3</v>
      </c>
      <c r="B20">
        <v>31.331592689295</v>
      </c>
      <c r="M20" t="s">
        <v>26</v>
      </c>
      <c r="N20">
        <v>1.3281799999999999E-4</v>
      </c>
    </row>
    <row r="21" spans="1:14" x14ac:dyDescent="0.25">
      <c r="A21">
        <v>3.66996699669967E-3</v>
      </c>
      <c r="B21">
        <v>28.720626631853701</v>
      </c>
      <c r="M21" t="s">
        <v>27</v>
      </c>
      <c r="N21">
        <v>3.6712700000000002E-4</v>
      </c>
    </row>
    <row r="22" spans="1:14" x14ac:dyDescent="0.25">
      <c r="A22">
        <v>4.0264026402640199E-3</v>
      </c>
      <c r="B22">
        <v>26.174934725848502</v>
      </c>
      <c r="M22" t="s">
        <v>28</v>
      </c>
      <c r="N22">
        <v>4.8279099999999999E-4</v>
      </c>
    </row>
    <row r="23" spans="1:14" x14ac:dyDescent="0.25">
      <c r="A23">
        <v>4.3564356435643499E-3</v>
      </c>
      <c r="B23">
        <v>23.433420365535198</v>
      </c>
      <c r="M23" t="s">
        <v>29</v>
      </c>
      <c r="N23">
        <v>5.98454E-4</v>
      </c>
    </row>
    <row r="24" spans="1:14" x14ac:dyDescent="0.25">
      <c r="A24">
        <v>4.6204620462046197E-3</v>
      </c>
      <c r="B24">
        <v>21.4751958224543</v>
      </c>
      <c r="M24" t="s">
        <v>30</v>
      </c>
      <c r="N24">
        <v>9.2508100000000002E-4</v>
      </c>
    </row>
    <row r="25" spans="1:14" x14ac:dyDescent="0.25">
      <c r="A25">
        <v>4.81848184818481E-3</v>
      </c>
      <c r="B25">
        <v>19.778067885117402</v>
      </c>
      <c r="M25" t="s">
        <v>31</v>
      </c>
      <c r="N25">
        <v>1.14291E-3</v>
      </c>
    </row>
    <row r="26" spans="1:14" x14ac:dyDescent="0.25">
      <c r="A26">
        <v>5.0033003300329996E-3</v>
      </c>
      <c r="B26">
        <v>18.015665796344599</v>
      </c>
      <c r="M26" t="s">
        <v>32</v>
      </c>
      <c r="N26">
        <v>5.1541399999999998E-3</v>
      </c>
    </row>
    <row r="27" spans="1:14" x14ac:dyDescent="0.25">
      <c r="A27">
        <v>5.1353135313531298E-3</v>
      </c>
      <c r="B27">
        <v>17.167101827676198</v>
      </c>
      <c r="L27" t="s">
        <v>4</v>
      </c>
      <c r="M27" t="s">
        <v>11</v>
      </c>
      <c r="N27" t="s">
        <v>33</v>
      </c>
    </row>
    <row r="28" spans="1:14" x14ac:dyDescent="0.25">
      <c r="A28">
        <v>5.3597359735973599E-3</v>
      </c>
      <c r="B28">
        <v>16.449086161879801</v>
      </c>
      <c r="M28" t="s">
        <v>34</v>
      </c>
      <c r="N28">
        <v>0</v>
      </c>
    </row>
    <row r="29" spans="1:14" x14ac:dyDescent="0.25">
      <c r="A29">
        <v>5.5445544554455399E-3</v>
      </c>
      <c r="B29">
        <v>15.5352480417754</v>
      </c>
      <c r="M29" t="s">
        <v>34</v>
      </c>
      <c r="N29" s="1">
        <v>1.9835900000000001E-6</v>
      </c>
    </row>
    <row r="30" spans="1:14" x14ac:dyDescent="0.25">
      <c r="A30">
        <v>5.72937293729372E-3</v>
      </c>
      <c r="B30">
        <v>14.686684073106999</v>
      </c>
      <c r="M30" t="s">
        <v>34</v>
      </c>
      <c r="N30" s="1">
        <v>6.6964299999999999E-5</v>
      </c>
    </row>
    <row r="31" spans="1:14" x14ac:dyDescent="0.25">
      <c r="A31">
        <v>5.7821782178217804E-3</v>
      </c>
      <c r="B31">
        <v>14.0339425587467</v>
      </c>
      <c r="M31" t="s">
        <v>34</v>
      </c>
      <c r="N31">
        <v>6.3879599999999996E-4</v>
      </c>
    </row>
    <row r="32" spans="1:14" x14ac:dyDescent="0.25">
      <c r="A32">
        <v>6.1254125412541199E-3</v>
      </c>
      <c r="B32">
        <v>13.054830287206199</v>
      </c>
      <c r="M32" t="s">
        <v>35</v>
      </c>
      <c r="N32">
        <v>1.56087E-3</v>
      </c>
    </row>
    <row r="33" spans="1:14" x14ac:dyDescent="0.25">
      <c r="A33">
        <v>6.5478547854785404E-3</v>
      </c>
      <c r="B33">
        <v>11.9451697127937</v>
      </c>
      <c r="M33" t="s">
        <v>36</v>
      </c>
      <c r="N33">
        <v>2.57523E-3</v>
      </c>
    </row>
    <row r="34" spans="1:14" x14ac:dyDescent="0.25">
      <c r="A34">
        <v>7.2343234323432298E-3</v>
      </c>
      <c r="B34">
        <v>10.443864229765</v>
      </c>
      <c r="M34" t="s">
        <v>37</v>
      </c>
      <c r="N34">
        <v>3.5733100000000001E-3</v>
      </c>
    </row>
    <row r="35" spans="1:14" x14ac:dyDescent="0.25">
      <c r="A35">
        <v>7.8547854785478502E-3</v>
      </c>
      <c r="B35">
        <v>9.4647519582245394</v>
      </c>
      <c r="M35" t="s">
        <v>38</v>
      </c>
      <c r="N35">
        <v>4.5325699999999997E-3</v>
      </c>
    </row>
    <row r="36" spans="1:14" x14ac:dyDescent="0.25">
      <c r="A36">
        <v>8.4092409240923999E-3</v>
      </c>
      <c r="B36">
        <v>8.5509138381201009</v>
      </c>
      <c r="M36" t="s">
        <v>39</v>
      </c>
      <c r="N36">
        <v>5.4563099999999998E-3</v>
      </c>
    </row>
    <row r="37" spans="1:14" x14ac:dyDescent="0.25">
      <c r="A37">
        <v>9.0429042904290394E-3</v>
      </c>
      <c r="B37">
        <v>6.98433420365535</v>
      </c>
      <c r="M37" t="s">
        <v>40</v>
      </c>
      <c r="N37">
        <v>6.1305400000000003E-3</v>
      </c>
    </row>
    <row r="38" spans="1:14" x14ac:dyDescent="0.25">
      <c r="A38">
        <v>9.8085808580857994E-3</v>
      </c>
      <c r="B38">
        <v>6.2010443864229696</v>
      </c>
      <c r="M38" t="s">
        <v>41</v>
      </c>
      <c r="N38">
        <v>8.2038700000000003E-3</v>
      </c>
    </row>
    <row r="39" spans="1:14" x14ac:dyDescent="0.25">
      <c r="A39">
        <v>1.0415841584158401E-2</v>
      </c>
      <c r="B39">
        <v>5.5483028720626599</v>
      </c>
      <c r="M39" t="s">
        <v>42</v>
      </c>
      <c r="N39">
        <v>1.0328199999999999E-2</v>
      </c>
    </row>
    <row r="40" spans="1:14" x14ac:dyDescent="0.25">
      <c r="A40">
        <v>1.1009900990099001E-2</v>
      </c>
      <c r="B40">
        <v>5.0261096605744102</v>
      </c>
      <c r="L40" t="s">
        <v>4</v>
      </c>
      <c r="M40" t="s">
        <v>23</v>
      </c>
      <c r="N40" t="s">
        <v>33</v>
      </c>
    </row>
    <row r="41" spans="1:14" x14ac:dyDescent="0.25">
      <c r="A41">
        <v>1.16699669966996E-2</v>
      </c>
      <c r="B41">
        <v>4.6344647519582196</v>
      </c>
      <c r="M41" t="s">
        <v>34</v>
      </c>
      <c r="N41">
        <v>0</v>
      </c>
    </row>
    <row r="42" spans="1:14" x14ac:dyDescent="0.25">
      <c r="A42">
        <v>1.24092409240924E-2</v>
      </c>
      <c r="B42">
        <v>4.2428198433420299</v>
      </c>
      <c r="M42" t="s">
        <v>43</v>
      </c>
      <c r="N42">
        <v>1.3281799999999999E-4</v>
      </c>
    </row>
    <row r="43" spans="1:14" x14ac:dyDescent="0.25">
      <c r="A43">
        <v>1.3267326732673199E-2</v>
      </c>
      <c r="B43">
        <v>3.7206266318537802</v>
      </c>
      <c r="M43" t="s">
        <v>44</v>
      </c>
      <c r="N43">
        <v>3.6712700000000002E-4</v>
      </c>
    </row>
    <row r="44" spans="1:14" x14ac:dyDescent="0.25">
      <c r="A44">
        <v>1.4534653465346501E-2</v>
      </c>
      <c r="B44">
        <v>3.32898172323759</v>
      </c>
      <c r="M44" t="s">
        <v>45</v>
      </c>
      <c r="N44">
        <v>4.8279099999999999E-4</v>
      </c>
    </row>
    <row r="45" spans="1:14" x14ac:dyDescent="0.25">
      <c r="A45">
        <v>1.5696369636963699E-2</v>
      </c>
      <c r="B45">
        <v>2.8720626631853698</v>
      </c>
      <c r="M45" t="s">
        <v>46</v>
      </c>
      <c r="N45">
        <v>5.98454E-4</v>
      </c>
    </row>
    <row r="46" spans="1:14" x14ac:dyDescent="0.25">
      <c r="A46">
        <v>1.65016501650165E-2</v>
      </c>
      <c r="B46">
        <v>2.6762402088772799</v>
      </c>
      <c r="M46" t="s">
        <v>47</v>
      </c>
      <c r="N46">
        <v>9.2508100000000002E-4</v>
      </c>
    </row>
    <row r="47" spans="1:14" x14ac:dyDescent="0.25">
      <c r="A47">
        <v>1.7636963696369599E-2</v>
      </c>
      <c r="B47">
        <v>2.0887728459530002</v>
      </c>
      <c r="M47" t="s">
        <v>48</v>
      </c>
      <c r="N47">
        <v>1.14291E-3</v>
      </c>
    </row>
    <row r="48" spans="1:14" x14ac:dyDescent="0.25">
      <c r="M48" t="s">
        <v>49</v>
      </c>
      <c r="N48">
        <v>5.1541399999999998E-3</v>
      </c>
    </row>
    <row r="49" spans="12:15" x14ac:dyDescent="0.25">
      <c r="L49" t="s">
        <v>4</v>
      </c>
      <c r="M49" t="s">
        <v>50</v>
      </c>
      <c r="N49" t="s">
        <v>51</v>
      </c>
    </row>
    <row r="50" spans="12:15" x14ac:dyDescent="0.25">
      <c r="L50" t="s">
        <v>52</v>
      </c>
      <c r="M50" t="s">
        <v>53</v>
      </c>
      <c r="N50" t="s">
        <v>49</v>
      </c>
      <c r="O50">
        <v>0.83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FDDC3-9491-4409-90B5-DC96EEF52C94}">
  <dimension ref="A1:F26"/>
  <sheetViews>
    <sheetView tabSelected="1" workbookViewId="0">
      <selection activeCell="D19" sqref="D19"/>
    </sheetView>
  </sheetViews>
  <sheetFormatPr defaultRowHeight="13.95" x14ac:dyDescent="0.25"/>
  <cols>
    <col min="1" max="1" width="8.88671875" style="4"/>
    <col min="2" max="2" width="10.6640625" style="4" customWidth="1"/>
    <col min="3" max="3" width="8.88671875" style="4"/>
    <col min="4" max="16384" width="8.88671875" style="2"/>
  </cols>
  <sheetData>
    <row r="1" spans="1:6" ht="20.6" customHeight="1" x14ac:dyDescent="0.25">
      <c r="A1" s="13" t="s">
        <v>54</v>
      </c>
      <c r="B1" s="13" t="s">
        <v>55</v>
      </c>
      <c r="C1" s="13" t="s">
        <v>56</v>
      </c>
      <c r="D1" s="13" t="s">
        <v>60</v>
      </c>
      <c r="E1" s="13" t="s">
        <v>61</v>
      </c>
      <c r="F1" s="13" t="s">
        <v>62</v>
      </c>
    </row>
    <row r="2" spans="1:6" x14ac:dyDescent="0.25">
      <c r="A2" s="3">
        <v>0</v>
      </c>
      <c r="B2" s="5">
        <v>0</v>
      </c>
      <c r="C2" s="12">
        <f>IF(A2&lt;=$B$20/$B$16*100,0,1-B2/$B$20)</f>
        <v>0</v>
      </c>
      <c r="D2" s="3">
        <f>B2/$B$16*100</f>
        <v>0</v>
      </c>
      <c r="E2" s="3">
        <f>A2-D2</f>
        <v>0</v>
      </c>
      <c r="F2" s="3">
        <f>E2-C2/(1-C2)*B2/$B$16*100</f>
        <v>0</v>
      </c>
    </row>
    <row r="3" spans="1:6" x14ac:dyDescent="0.25">
      <c r="A3" s="3">
        <v>5.8000000000000003E-2</v>
      </c>
      <c r="B3" s="5">
        <v>11.6</v>
      </c>
      <c r="C3" s="12">
        <f t="shared" ref="C3:C13" si="0">IF(A3&lt;=$B$20/$B$16*100,0,1-B3/$B$20)</f>
        <v>0</v>
      </c>
      <c r="D3" s="3">
        <f t="shared" ref="D3:D13" si="1">B3/$B$16*100</f>
        <v>5.7679876684401568E-2</v>
      </c>
      <c r="E3" s="3">
        <f t="shared" ref="E3:E13" si="2">A3-D3</f>
        <v>3.2012331559843482E-4</v>
      </c>
      <c r="F3" s="3">
        <f t="shared" ref="F3:F13" si="3">E3-C3/(1-C3)*B3/$B$16*100</f>
        <v>3.2012331559843482E-4</v>
      </c>
    </row>
    <row r="4" spans="1:6" x14ac:dyDescent="0.25">
      <c r="A4" s="3">
        <v>0.129</v>
      </c>
      <c r="B4" s="6">
        <v>24.5</v>
      </c>
      <c r="C4" s="12">
        <f t="shared" si="0"/>
        <v>0</v>
      </c>
      <c r="D4" s="3">
        <f t="shared" si="1"/>
        <v>0.12182387747998608</v>
      </c>
      <c r="E4" s="3">
        <f t="shared" si="2"/>
        <v>7.1761225200139278E-3</v>
      </c>
      <c r="F4" s="3">
        <f t="shared" si="3"/>
        <v>7.1761225200139278E-3</v>
      </c>
    </row>
    <row r="5" spans="1:6" x14ac:dyDescent="0.25">
      <c r="A5" s="3">
        <v>0.20899999999999999</v>
      </c>
      <c r="B5" s="5">
        <v>29.1</v>
      </c>
      <c r="C5" s="12">
        <f t="shared" si="0"/>
        <v>0</v>
      </c>
      <c r="D5" s="3">
        <f t="shared" si="1"/>
        <v>0.14469693202724879</v>
      </c>
      <c r="E5" s="3">
        <f t="shared" si="2"/>
        <v>6.4303067972751204E-2</v>
      </c>
      <c r="F5" s="3">
        <f t="shared" si="3"/>
        <v>6.4303067972751204E-2</v>
      </c>
    </row>
    <row r="6" spans="1:6" x14ac:dyDescent="0.25">
      <c r="A6" s="3">
        <v>0.28899999999999998</v>
      </c>
      <c r="B6" s="5">
        <v>26.6</v>
      </c>
      <c r="C6" s="12">
        <f t="shared" si="0"/>
        <v>8.5910652920962227E-2</v>
      </c>
      <c r="D6" s="3">
        <f t="shared" si="1"/>
        <v>0.13226592412112775</v>
      </c>
      <c r="E6" s="3">
        <f t="shared" si="2"/>
        <v>0.15673407587887223</v>
      </c>
      <c r="F6" s="3">
        <f t="shared" si="3"/>
        <v>0.14430306797275119</v>
      </c>
    </row>
    <row r="7" spans="1:6" x14ac:dyDescent="0.25">
      <c r="A7" s="3">
        <v>0.36899999999999999</v>
      </c>
      <c r="B7" s="5">
        <v>22.3</v>
      </c>
      <c r="C7" s="12">
        <f t="shared" si="0"/>
        <v>0.23367697594501724</v>
      </c>
      <c r="D7" s="3">
        <f t="shared" si="1"/>
        <v>0.11088459052259958</v>
      </c>
      <c r="E7" s="3">
        <f t="shared" si="2"/>
        <v>0.25811540947740041</v>
      </c>
      <c r="F7" s="3">
        <f t="shared" si="3"/>
        <v>0.22430306797275121</v>
      </c>
    </row>
    <row r="8" spans="1:6" x14ac:dyDescent="0.25">
      <c r="A8" s="3">
        <v>0.44900000000000001</v>
      </c>
      <c r="B8" s="5">
        <v>18.399999999999999</v>
      </c>
      <c r="C8" s="12">
        <f t="shared" si="0"/>
        <v>0.36769759450171824</v>
      </c>
      <c r="D8" s="3">
        <f t="shared" si="1"/>
        <v>9.1492218189050761E-2</v>
      </c>
      <c r="E8" s="3">
        <f t="shared" si="2"/>
        <v>0.35750778181094922</v>
      </c>
      <c r="F8" s="3">
        <f t="shared" si="3"/>
        <v>0.30430306797275125</v>
      </c>
    </row>
    <row r="9" spans="1:6" x14ac:dyDescent="0.25">
      <c r="A9" s="3">
        <v>0.52900000000000003</v>
      </c>
      <c r="B9" s="5">
        <v>15.1</v>
      </c>
      <c r="C9" s="12">
        <f t="shared" si="0"/>
        <v>0.48109965635738838</v>
      </c>
      <c r="D9" s="3">
        <f t="shared" si="1"/>
        <v>7.5083287752971017E-2</v>
      </c>
      <c r="E9" s="3">
        <f t="shared" si="2"/>
        <v>0.45391671224702901</v>
      </c>
      <c r="F9" s="3">
        <f t="shared" si="3"/>
        <v>0.38430306797275127</v>
      </c>
    </row>
    <row r="10" spans="1:6" x14ac:dyDescent="0.25">
      <c r="A10" s="3">
        <v>0.60899999999999999</v>
      </c>
      <c r="B10" s="5">
        <v>12.7</v>
      </c>
      <c r="C10" s="12">
        <f t="shared" si="0"/>
        <v>0.56357388316151202</v>
      </c>
      <c r="D10" s="3">
        <f t="shared" si="1"/>
        <v>6.3149520163094816E-2</v>
      </c>
      <c r="E10" s="3">
        <f t="shared" si="2"/>
        <v>0.54585047983690516</v>
      </c>
      <c r="F10" s="3">
        <f t="shared" si="3"/>
        <v>0.46430306797275123</v>
      </c>
    </row>
    <row r="11" spans="1:6" x14ac:dyDescent="0.25">
      <c r="A11" s="3">
        <v>0.66900000000000004</v>
      </c>
      <c r="B11" s="5">
        <v>11.2</v>
      </c>
      <c r="C11" s="12">
        <f t="shared" si="0"/>
        <v>0.61512027491408938</v>
      </c>
      <c r="D11" s="3">
        <f t="shared" si="1"/>
        <v>5.5690915419422199E-2</v>
      </c>
      <c r="E11" s="3">
        <f t="shared" si="2"/>
        <v>0.61330908458057787</v>
      </c>
      <c r="F11" s="3">
        <f t="shared" si="3"/>
        <v>0.52430306797275128</v>
      </c>
    </row>
    <row r="12" spans="1:6" x14ac:dyDescent="0.25">
      <c r="A12" s="3">
        <v>0.85799999999999998</v>
      </c>
      <c r="B12" s="5">
        <v>7.5</v>
      </c>
      <c r="C12" s="12">
        <f t="shared" si="0"/>
        <v>0.74226804123711343</v>
      </c>
      <c r="D12" s="3">
        <f t="shared" si="1"/>
        <v>3.7293023718363086E-2</v>
      </c>
      <c r="E12" s="3">
        <f t="shared" si="2"/>
        <v>0.82070697628163691</v>
      </c>
      <c r="F12" s="3">
        <f t="shared" si="3"/>
        <v>0.71330306797275123</v>
      </c>
    </row>
    <row r="13" spans="1:6" x14ac:dyDescent="0.25">
      <c r="A13" s="3">
        <v>1.0580000000000001</v>
      </c>
      <c r="B13" s="5">
        <v>5</v>
      </c>
      <c r="C13" s="12">
        <f t="shared" si="0"/>
        <v>0.82817869415807555</v>
      </c>
      <c r="D13" s="3">
        <f t="shared" si="1"/>
        <v>2.4862015812242056E-2</v>
      </c>
      <c r="E13" s="3">
        <f t="shared" si="2"/>
        <v>1.0331379841877579</v>
      </c>
      <c r="F13" s="3">
        <f t="shared" si="3"/>
        <v>0.91330306797275129</v>
      </c>
    </row>
    <row r="14" spans="1:6" x14ac:dyDescent="0.25">
      <c r="A14" s="3"/>
    </row>
    <row r="15" spans="1:6" x14ac:dyDescent="0.25">
      <c r="A15" s="3"/>
      <c r="B15" s="7" t="s">
        <v>57</v>
      </c>
    </row>
    <row r="16" spans="1:6" x14ac:dyDescent="0.25">
      <c r="A16" s="3"/>
      <c r="B16" s="7">
        <v>20111</v>
      </c>
    </row>
    <row r="17" spans="1:2" x14ac:dyDescent="0.25">
      <c r="A17" s="3"/>
      <c r="B17" s="8" t="s">
        <v>58</v>
      </c>
    </row>
    <row r="18" spans="1:2" x14ac:dyDescent="0.25">
      <c r="A18" s="3"/>
      <c r="B18" s="9">
        <f>B4</f>
        <v>24.5</v>
      </c>
    </row>
    <row r="19" spans="1:2" x14ac:dyDescent="0.25">
      <c r="A19" s="3"/>
      <c r="B19" s="10" t="s">
        <v>59</v>
      </c>
    </row>
    <row r="20" spans="1:2" x14ac:dyDescent="0.25">
      <c r="A20" s="3"/>
      <c r="B20" s="11">
        <f>B5</f>
        <v>29.1</v>
      </c>
    </row>
    <row r="21" spans="1:2" x14ac:dyDescent="0.25">
      <c r="A21" s="3"/>
    </row>
    <row r="22" spans="1:2" x14ac:dyDescent="0.25">
      <c r="A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</sheetData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7E91-BC07-4663-B0F0-2CE205A9C4CC}">
  <dimension ref="B1:H31"/>
  <sheetViews>
    <sheetView zoomScaleNormal="100" workbookViewId="0">
      <selection activeCell="H23" sqref="H23"/>
    </sheetView>
  </sheetViews>
  <sheetFormatPr defaultRowHeight="13.95" x14ac:dyDescent="0.25"/>
  <cols>
    <col min="1" max="1" width="8.88671875" style="4"/>
    <col min="2" max="3" width="11.109375" style="4" customWidth="1"/>
    <col min="4" max="4" width="8.88671875" style="4"/>
    <col min="5" max="5" width="15.6640625" style="4" customWidth="1"/>
    <col min="6" max="6" width="16.109375" style="4" customWidth="1"/>
    <col min="7" max="7" width="11.6640625" style="4" bestFit="1" customWidth="1"/>
    <col min="8" max="16384" width="8.88671875" style="4"/>
  </cols>
  <sheetData>
    <row r="1" spans="2:8" ht="14.55" thickBot="1" x14ac:dyDescent="0.3"/>
    <row r="2" spans="2:8" x14ac:dyDescent="0.25">
      <c r="B2" s="14" t="s">
        <v>57</v>
      </c>
      <c r="C2" s="15">
        <v>20111</v>
      </c>
    </row>
    <row r="3" spans="2:8" x14ac:dyDescent="0.25">
      <c r="B3" s="16" t="s">
        <v>63</v>
      </c>
      <c r="C3" s="17">
        <v>3.6</v>
      </c>
    </row>
    <row r="4" spans="2:8" ht="14.55" thickBot="1" x14ac:dyDescent="0.3">
      <c r="B4" s="18" t="s">
        <v>59</v>
      </c>
      <c r="C4" s="19">
        <v>29.1</v>
      </c>
    </row>
    <row r="7" spans="2:8" x14ac:dyDescent="0.25">
      <c r="B7" s="21" t="s">
        <v>71</v>
      </c>
      <c r="C7" s="22"/>
      <c r="D7" s="22"/>
      <c r="E7" s="22"/>
      <c r="F7" s="22"/>
      <c r="G7" s="22"/>
      <c r="H7" s="23"/>
    </row>
    <row r="8" spans="2:8" x14ac:dyDescent="0.25">
      <c r="B8" s="13" t="s">
        <v>66</v>
      </c>
      <c r="C8" s="13" t="s">
        <v>64</v>
      </c>
      <c r="D8" s="13" t="s">
        <v>65</v>
      </c>
      <c r="E8" s="13" t="s">
        <v>67</v>
      </c>
      <c r="F8" s="13" t="s">
        <v>68</v>
      </c>
      <c r="G8" s="13" t="s">
        <v>70</v>
      </c>
      <c r="H8" s="13" t="s">
        <v>69</v>
      </c>
    </row>
    <row r="9" spans="2:8" x14ac:dyDescent="0.25">
      <c r="B9" s="4">
        <v>0</v>
      </c>
      <c r="C9" s="4">
        <v>0</v>
      </c>
      <c r="D9" s="12">
        <f>IF(B9&lt;=G9,0,1-C9/$C$3)</f>
        <v>0</v>
      </c>
      <c r="E9" s="4">
        <f>C9/$C$2</f>
        <v>0</v>
      </c>
      <c r="F9" s="4">
        <f>B9-E9</f>
        <v>0</v>
      </c>
      <c r="G9" s="4">
        <f>IF(B9&lt;$C$3/$C$2,C9/$C$2,$C$3/$C$2)</f>
        <v>0</v>
      </c>
      <c r="H9" s="4">
        <f>F9-D9/(1-D9)*E9</f>
        <v>0</v>
      </c>
    </row>
    <row r="10" spans="2:8" x14ac:dyDescent="0.25">
      <c r="B10" s="4">
        <v>1.7899999999999999E-4</v>
      </c>
      <c r="C10" s="4">
        <v>3.6</v>
      </c>
      <c r="D10" s="12">
        <f t="shared" ref="D10:D17" si="0">IF(B10&lt;=G10,0,1-C10/$C$3)</f>
        <v>0</v>
      </c>
      <c r="E10" s="4">
        <f t="shared" ref="E10:E17" si="1">C10/$C$2</f>
        <v>1.790065138481428E-4</v>
      </c>
      <c r="F10" s="4">
        <f t="shared" ref="F10:F17" si="2">B10-E10</f>
        <v>-6.5138481428141017E-9</v>
      </c>
      <c r="G10" s="20">
        <f t="shared" ref="G10:G17" si="3">IF(B10&lt;$C$3/$C$2,C10/$C$2,$C$3/$C$2)</f>
        <v>1.790065138481428E-4</v>
      </c>
      <c r="H10" s="4">
        <f t="shared" ref="H10:H17" si="4">F10-D10/(1-D10)*E10</f>
        <v>-6.5138481428141017E-9</v>
      </c>
    </row>
    <row r="11" spans="2:8" x14ac:dyDescent="0.25">
      <c r="B11" s="4">
        <v>2.7900000000000001E-4</v>
      </c>
      <c r="C11" s="4">
        <v>2.94</v>
      </c>
      <c r="D11" s="12">
        <f t="shared" si="0"/>
        <v>0.18333333333333335</v>
      </c>
      <c r="E11" s="4">
        <f t="shared" si="1"/>
        <v>1.4618865297598329E-4</v>
      </c>
      <c r="F11" s="4">
        <f t="shared" si="2"/>
        <v>1.3281134702401671E-4</v>
      </c>
      <c r="G11" s="20">
        <f t="shared" si="3"/>
        <v>1.790065138481428E-4</v>
      </c>
      <c r="H11" s="4">
        <f t="shared" si="4"/>
        <v>9.9993486151857204E-5</v>
      </c>
    </row>
    <row r="12" spans="2:8" x14ac:dyDescent="0.25">
      <c r="B12" s="4">
        <v>4.7899999999999999E-4</v>
      </c>
      <c r="C12" s="4">
        <v>2.25</v>
      </c>
      <c r="D12" s="12">
        <f t="shared" si="0"/>
        <v>0.375</v>
      </c>
      <c r="E12" s="4">
        <f t="shared" si="1"/>
        <v>1.1187907115508926E-4</v>
      </c>
      <c r="F12" s="4">
        <f t="shared" si="2"/>
        <v>3.6712092884491073E-4</v>
      </c>
      <c r="G12" s="20">
        <f t="shared" si="3"/>
        <v>1.790065138481428E-4</v>
      </c>
      <c r="H12" s="4">
        <f t="shared" si="4"/>
        <v>2.9999348615185719E-4</v>
      </c>
    </row>
    <row r="13" spans="2:8" x14ac:dyDescent="0.25">
      <c r="B13" s="4">
        <v>5.7899999999999998E-4</v>
      </c>
      <c r="C13" s="4">
        <v>1.94</v>
      </c>
      <c r="D13" s="12">
        <f t="shared" si="0"/>
        <v>0.46111111111111114</v>
      </c>
      <c r="E13" s="4">
        <f t="shared" si="1"/>
        <v>9.6464621351499173E-5</v>
      </c>
      <c r="F13" s="4">
        <f t="shared" si="2"/>
        <v>4.8253537864850082E-4</v>
      </c>
      <c r="G13" s="20">
        <f t="shared" si="3"/>
        <v>1.790065138481428E-4</v>
      </c>
      <c r="H13" s="4">
        <f t="shared" si="4"/>
        <v>3.9999348615185718E-4</v>
      </c>
    </row>
    <row r="14" spans="2:8" x14ac:dyDescent="0.25">
      <c r="B14" s="4">
        <v>6.7900000000000002E-4</v>
      </c>
      <c r="C14" s="4">
        <v>1.62</v>
      </c>
      <c r="D14" s="12">
        <f t="shared" si="0"/>
        <v>0.55000000000000004</v>
      </c>
      <c r="E14" s="4">
        <f t="shared" si="1"/>
        <v>8.0552931231664274E-5</v>
      </c>
      <c r="F14" s="4">
        <f t="shared" si="2"/>
        <v>5.9844706876833575E-4</v>
      </c>
      <c r="G14" s="20">
        <f t="shared" si="3"/>
        <v>1.790065138481428E-4</v>
      </c>
      <c r="H14" s="4">
        <f t="shared" si="4"/>
        <v>4.9999348615185717E-4</v>
      </c>
    </row>
    <row r="15" spans="2:8" x14ac:dyDescent="0.25">
      <c r="B15" s="4">
        <v>9.7900000000000005E-4</v>
      </c>
      <c r="C15" s="4">
        <v>1.08</v>
      </c>
      <c r="D15" s="12">
        <f t="shared" si="0"/>
        <v>0.7</v>
      </c>
      <c r="E15" s="4">
        <f t="shared" si="1"/>
        <v>5.3701954154442847E-5</v>
      </c>
      <c r="F15" s="4">
        <f t="shared" si="2"/>
        <v>9.2529804584555724E-4</v>
      </c>
      <c r="G15" s="20">
        <f t="shared" si="3"/>
        <v>1.790065138481428E-4</v>
      </c>
      <c r="H15" s="4">
        <f t="shared" si="4"/>
        <v>7.9999348615185731E-4</v>
      </c>
    </row>
    <row r="16" spans="2:8" x14ac:dyDescent="0.25">
      <c r="B16" s="4">
        <v>1.1789999999999999E-3</v>
      </c>
      <c r="C16" s="4">
        <v>0.73</v>
      </c>
      <c r="D16" s="12">
        <f t="shared" si="0"/>
        <v>0.79722222222222228</v>
      </c>
      <c r="E16" s="4">
        <f t="shared" si="1"/>
        <v>3.6298543085873402E-5</v>
      </c>
      <c r="F16" s="4">
        <f t="shared" si="2"/>
        <v>1.1427014569141266E-3</v>
      </c>
      <c r="G16" s="20">
        <f t="shared" si="3"/>
        <v>1.790065138481428E-4</v>
      </c>
      <c r="H16" s="4">
        <f t="shared" si="4"/>
        <v>9.9999348615185729E-4</v>
      </c>
    </row>
    <row r="17" spans="2:8" x14ac:dyDescent="0.25">
      <c r="B17" s="4">
        <v>5.1789999999999996E-3</v>
      </c>
      <c r="C17" s="4">
        <v>0.5</v>
      </c>
      <c r="D17" s="12">
        <f t="shared" si="0"/>
        <v>0.86111111111111116</v>
      </c>
      <c r="E17" s="4">
        <f t="shared" si="1"/>
        <v>2.4862015812242056E-5</v>
      </c>
      <c r="F17" s="4">
        <f t="shared" si="2"/>
        <v>5.1541379841877578E-3</v>
      </c>
      <c r="G17" s="20">
        <f t="shared" si="3"/>
        <v>1.790065138481428E-4</v>
      </c>
      <c r="H17" s="4">
        <f t="shared" si="4"/>
        <v>4.9999934861518569E-3</v>
      </c>
    </row>
    <row r="19" spans="2:8" x14ac:dyDescent="0.25">
      <c r="B19" s="13" t="s">
        <v>72</v>
      </c>
      <c r="C19" s="13" t="s">
        <v>55</v>
      </c>
      <c r="D19" s="13" t="s">
        <v>56</v>
      </c>
      <c r="E19" s="13" t="s">
        <v>73</v>
      </c>
      <c r="F19" s="13" t="s">
        <v>74</v>
      </c>
      <c r="G19" s="13" t="s">
        <v>75</v>
      </c>
      <c r="H19" s="13" t="s">
        <v>76</v>
      </c>
    </row>
    <row r="20" spans="2:8" x14ac:dyDescent="0.25">
      <c r="B20" s="3">
        <v>0</v>
      </c>
      <c r="C20" s="5">
        <v>0</v>
      </c>
      <c r="D20" s="12">
        <f>IF(B20&lt;=G20,0,1-C20/$C$4)</f>
        <v>0</v>
      </c>
      <c r="E20" s="3">
        <f>C20/$C$2</f>
        <v>0</v>
      </c>
      <c r="F20" s="3">
        <f>B20-E20</f>
        <v>0</v>
      </c>
      <c r="G20" s="20">
        <f t="shared" ref="G20:G31" si="5">IF(B20&lt;$C$4/$C$2,C20/$C$2,$C$4/$C$2)</f>
        <v>0</v>
      </c>
      <c r="H20" s="4">
        <f>F20-D20/(1-D20)*E20</f>
        <v>0</v>
      </c>
    </row>
    <row r="21" spans="2:8" x14ac:dyDescent="0.25">
      <c r="B21" s="4">
        <v>5.7700000000000004E-4</v>
      </c>
      <c r="C21" s="5">
        <v>11.6</v>
      </c>
      <c r="D21" s="12">
        <f>IF(B21&lt;=G21,0,1-C21/$C$4)</f>
        <v>0.60137457044673548</v>
      </c>
      <c r="E21" s="4">
        <f t="shared" ref="E21:E31" si="6">C21/$C$2</f>
        <v>5.767987668440157E-4</v>
      </c>
      <c r="F21" s="4">
        <f t="shared" ref="F21:F31" si="7">B21-E21</f>
        <v>2.0123315598434034E-7</v>
      </c>
      <c r="G21" s="20">
        <f t="shared" si="5"/>
        <v>5.767987668440157E-4</v>
      </c>
      <c r="H21" s="4">
        <f t="shared" ref="H21:H31" si="8">F21-D21/(1-D21)*E21</f>
        <v>-8.6996932027248795E-4</v>
      </c>
    </row>
    <row r="22" spans="2:8" x14ac:dyDescent="0.25">
      <c r="B22" s="4">
        <v>1.286E-3</v>
      </c>
      <c r="C22" s="6">
        <v>24.5</v>
      </c>
      <c r="D22" s="12">
        <f>IF(B22&lt;=G22,0,1-C22/$C$4)</f>
        <v>0.15807560137457044</v>
      </c>
      <c r="E22" s="4">
        <f t="shared" si="6"/>
        <v>1.2182387747998607E-3</v>
      </c>
      <c r="F22" s="4">
        <f t="shared" si="7"/>
        <v>6.7761225200139302E-5</v>
      </c>
      <c r="G22" s="20">
        <f>IF(B22&lt;$C$4/$C$2,C22/$C$2,$C$4/$C$2)</f>
        <v>1.2182387747998607E-3</v>
      </c>
      <c r="H22" s="4">
        <f t="shared" si="8"/>
        <v>-1.609693202724876E-4</v>
      </c>
    </row>
    <row r="23" spans="2:8" x14ac:dyDescent="0.25">
      <c r="B23" s="4">
        <v>2.0860000000000002E-3</v>
      </c>
      <c r="C23" s="5">
        <v>29.1</v>
      </c>
      <c r="D23" s="12">
        <f t="shared" ref="D23:D31" si="9">IF(B23&lt;=G23,0,1-C23/$C$4)</f>
        <v>0</v>
      </c>
      <c r="E23" s="4">
        <f t="shared" si="6"/>
        <v>1.4469693202724878E-3</v>
      </c>
      <c r="F23" s="4">
        <f t="shared" si="7"/>
        <v>6.3903067972751241E-4</v>
      </c>
      <c r="G23" s="20">
        <f t="shared" si="5"/>
        <v>1.4469693202724878E-3</v>
      </c>
      <c r="H23" s="4">
        <f t="shared" si="8"/>
        <v>6.3903067972751241E-4</v>
      </c>
    </row>
    <row r="24" spans="2:8" x14ac:dyDescent="0.25">
      <c r="B24" s="4">
        <v>2.8860000000000001E-3</v>
      </c>
      <c r="C24" s="5">
        <v>26.6</v>
      </c>
      <c r="D24" s="12">
        <f t="shared" si="9"/>
        <v>8.5910652920962227E-2</v>
      </c>
      <c r="E24" s="4">
        <f t="shared" si="6"/>
        <v>1.3226592412112774E-3</v>
      </c>
      <c r="F24" s="4">
        <f t="shared" si="7"/>
        <v>1.5633407587887227E-3</v>
      </c>
      <c r="G24" s="20">
        <f t="shared" si="5"/>
        <v>1.4469693202724878E-3</v>
      </c>
      <c r="H24" s="4">
        <f t="shared" si="8"/>
        <v>1.4390306797275123E-3</v>
      </c>
    </row>
    <row r="25" spans="2:8" x14ac:dyDescent="0.25">
      <c r="B25" s="4">
        <v>3.686E-3</v>
      </c>
      <c r="C25" s="5">
        <v>22.3</v>
      </c>
      <c r="D25" s="12">
        <f t="shared" si="9"/>
        <v>0.23367697594501724</v>
      </c>
      <c r="E25" s="4">
        <f t="shared" si="6"/>
        <v>1.1088459052259957E-3</v>
      </c>
      <c r="F25" s="4">
        <f t="shared" si="7"/>
        <v>2.5771540947740045E-3</v>
      </c>
      <c r="G25" s="20">
        <f t="shared" si="5"/>
        <v>1.4469693202724878E-3</v>
      </c>
      <c r="H25" s="4">
        <f t="shared" si="8"/>
        <v>2.2390306797275125E-3</v>
      </c>
    </row>
    <row r="26" spans="2:8" x14ac:dyDescent="0.25">
      <c r="B26" s="4">
        <v>4.4860000000000004E-3</v>
      </c>
      <c r="C26" s="5">
        <v>18.399999999999999</v>
      </c>
      <c r="D26" s="12">
        <f t="shared" si="9"/>
        <v>0.36769759450171824</v>
      </c>
      <c r="E26" s="4">
        <f t="shared" si="6"/>
        <v>9.1492218189050763E-4</v>
      </c>
      <c r="F26" s="4">
        <f t="shared" si="7"/>
        <v>3.5710778181094927E-3</v>
      </c>
      <c r="G26" s="20">
        <f t="shared" si="5"/>
        <v>1.4469693202724878E-3</v>
      </c>
      <c r="H26" s="4">
        <f t="shared" si="8"/>
        <v>3.0390306797275128E-3</v>
      </c>
    </row>
    <row r="27" spans="2:8" x14ac:dyDescent="0.25">
      <c r="B27" s="4">
        <v>5.2859999999999999E-3</v>
      </c>
      <c r="C27" s="5">
        <v>15.1</v>
      </c>
      <c r="D27" s="12">
        <f t="shared" si="9"/>
        <v>0.48109965635738838</v>
      </c>
      <c r="E27" s="4">
        <f t="shared" si="6"/>
        <v>7.5083287752971014E-4</v>
      </c>
      <c r="F27" s="4">
        <f t="shared" si="7"/>
        <v>4.5351671224702897E-3</v>
      </c>
      <c r="G27" s="20">
        <f t="shared" si="5"/>
        <v>1.4469693202724878E-3</v>
      </c>
      <c r="H27" s="4">
        <f t="shared" si="8"/>
        <v>3.8390306797275119E-3</v>
      </c>
    </row>
    <row r="28" spans="2:8" x14ac:dyDescent="0.25">
      <c r="B28" s="4">
        <v>6.0860000000000003E-3</v>
      </c>
      <c r="C28" s="5">
        <v>12.7</v>
      </c>
      <c r="D28" s="12">
        <f t="shared" si="9"/>
        <v>0.56357388316151202</v>
      </c>
      <c r="E28" s="4">
        <f t="shared" si="6"/>
        <v>6.314952016309482E-4</v>
      </c>
      <c r="F28" s="4">
        <f t="shared" si="7"/>
        <v>5.4545047983690521E-3</v>
      </c>
      <c r="G28" s="20">
        <f t="shared" si="5"/>
        <v>1.4469693202724878E-3</v>
      </c>
      <c r="H28" s="4">
        <f t="shared" si="8"/>
        <v>4.6390306797275127E-3</v>
      </c>
    </row>
    <row r="29" spans="2:8" x14ac:dyDescent="0.25">
      <c r="B29" s="4">
        <v>6.6860000000000001E-3</v>
      </c>
      <c r="C29" s="5">
        <v>11.2</v>
      </c>
      <c r="D29" s="12">
        <f t="shared" si="9"/>
        <v>0.61512027491408938</v>
      </c>
      <c r="E29" s="4">
        <f t="shared" si="6"/>
        <v>5.5690915419422202E-4</v>
      </c>
      <c r="F29" s="4">
        <f t="shared" si="7"/>
        <v>6.1290908458057781E-3</v>
      </c>
      <c r="G29" s="20">
        <f t="shared" si="5"/>
        <v>1.4469693202724878E-3</v>
      </c>
      <c r="H29" s="4">
        <f t="shared" si="8"/>
        <v>5.2390306797275125E-3</v>
      </c>
    </row>
    <row r="30" spans="2:8" x14ac:dyDescent="0.25">
      <c r="B30" s="4">
        <v>8.5769999999999996E-3</v>
      </c>
      <c r="C30" s="5">
        <v>7.5</v>
      </c>
      <c r="D30" s="12">
        <f t="shared" si="9"/>
        <v>0.74226804123711343</v>
      </c>
      <c r="E30" s="4">
        <f t="shared" si="6"/>
        <v>3.7293023718363086E-4</v>
      </c>
      <c r="F30" s="4">
        <f t="shared" si="7"/>
        <v>8.2040697628163687E-3</v>
      </c>
      <c r="G30" s="20">
        <f t="shared" si="5"/>
        <v>1.4469693202724878E-3</v>
      </c>
      <c r="H30" s="4">
        <f t="shared" si="8"/>
        <v>7.130030679727512E-3</v>
      </c>
    </row>
    <row r="31" spans="2:8" x14ac:dyDescent="0.25">
      <c r="B31" s="4">
        <v>1.0577E-2</v>
      </c>
      <c r="C31" s="5">
        <v>5</v>
      </c>
      <c r="D31" s="12">
        <f t="shared" si="9"/>
        <v>0.82817869415807555</v>
      </c>
      <c r="E31" s="4">
        <f t="shared" si="6"/>
        <v>2.4862015812242055E-4</v>
      </c>
      <c r="F31" s="4">
        <f t="shared" si="7"/>
        <v>1.0328379841877578E-2</v>
      </c>
      <c r="G31" s="20">
        <f t="shared" si="5"/>
        <v>1.4469693202724878E-3</v>
      </c>
      <c r="H31" s="4">
        <f t="shared" si="8"/>
        <v>9.1300306797275112E-3</v>
      </c>
    </row>
  </sheetData>
  <mergeCells count="1">
    <mergeCell ref="B7:H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tutorial21数据</vt:lpstr>
      <vt:lpstr>tutorial22数据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Chen</dc:creator>
  <cp:lastModifiedBy>Fei Chen</cp:lastModifiedBy>
  <dcterms:created xsi:type="dcterms:W3CDTF">2022-06-14T13:45:21Z</dcterms:created>
  <dcterms:modified xsi:type="dcterms:W3CDTF">2022-06-15T13:25:40Z</dcterms:modified>
</cp:coreProperties>
</file>