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apers\myWritings\2022YieldPrediction\Data\"/>
    </mc:Choice>
  </mc:AlternateContent>
  <xr:revisionPtr revIDLastSave="0" documentId="13_ncr:1_{A773CFE4-4443-4882-A58E-04EC16E7859A}" xr6:coauthVersionLast="47" xr6:coauthVersionMax="47" xr10:uidLastSave="{00000000-0000-0000-0000-000000000000}"/>
  <bookViews>
    <workbookView xWindow="-110" yWindow="-110" windowWidth="24420" windowHeight="14620" firstSheet="3" activeTab="6" xr2:uid="{8F5BD7DC-C59B-4F7C-9962-CA224E1B85A7}"/>
  </bookViews>
  <sheets>
    <sheet name="2020-randomPlot" sheetId="1" r:id="rId1"/>
    <sheet name="2020-dataRearrg" sheetId="2" r:id="rId2"/>
    <sheet name="2020-Normalized" sheetId="3" r:id="rId3"/>
    <sheet name="2020-Normalized (2)" sheetId="4" r:id="rId4"/>
    <sheet name="2019-dataRearrg" sheetId="5" r:id="rId5"/>
    <sheet name="checkList" sheetId="6" r:id="rId6"/>
    <sheet name="FieldMeasure2019-2020" sheetId="7" r:id="rId7"/>
  </sheets>
  <definedNames>
    <definedName name="_xlchart.v1.0" hidden="1">'FieldMeasure2019-2020'!$T$2</definedName>
    <definedName name="_xlchart.v1.1" hidden="1">'FieldMeasure2019-2020'!$T$3:$T$26</definedName>
    <definedName name="_xlchart.v1.10" hidden="1">'FieldMeasure2019-2020'!$B$1</definedName>
    <definedName name="_xlchart.v1.11" hidden="1">'FieldMeasure2019-2020'!$B$2:$B$25</definedName>
    <definedName name="_xlchart.v1.12" hidden="1">'FieldMeasure2019-2020'!$C$1</definedName>
    <definedName name="_xlchart.v1.13" hidden="1">'FieldMeasure2019-2020'!$C$2:$C$25</definedName>
    <definedName name="_xlchart.v1.14" hidden="1">'FieldMeasure2019-2020'!$D$1</definedName>
    <definedName name="_xlchart.v1.15" hidden="1">'FieldMeasure2019-2020'!$D$2:$D$25</definedName>
    <definedName name="_xlchart.v1.16" hidden="1">'FieldMeasure2019-2020'!$T$2</definedName>
    <definedName name="_xlchart.v1.17" hidden="1">'FieldMeasure2019-2020'!$T$3:$T$26</definedName>
    <definedName name="_xlchart.v1.18" hidden="1">'FieldMeasure2019-2020'!$U$2</definedName>
    <definedName name="_xlchart.v1.19" hidden="1">'FieldMeasure2019-2020'!$U$3:$U$26</definedName>
    <definedName name="_xlchart.v1.2" hidden="1">'FieldMeasure2019-2020'!$U$2</definedName>
    <definedName name="_xlchart.v1.20" hidden="1">'FieldMeasure2019-2020'!$V$2</definedName>
    <definedName name="_xlchart.v1.21" hidden="1">'FieldMeasure2019-2020'!$V$3:$V$26</definedName>
    <definedName name="_xlchart.v1.22" hidden="1">'FieldMeasure2019-2020'!$W$2</definedName>
    <definedName name="_xlchart.v1.23" hidden="1">'FieldMeasure2019-2020'!$W$3:$W$26</definedName>
    <definedName name="_xlchart.v1.3" hidden="1">'FieldMeasure2019-2020'!$U$3:$U$26</definedName>
    <definedName name="_xlchart.v1.4" hidden="1">'FieldMeasure2019-2020'!$V$2</definedName>
    <definedName name="_xlchart.v1.5" hidden="1">'FieldMeasure2019-2020'!$V$3:$V$26</definedName>
    <definedName name="_xlchart.v1.6" hidden="1">'FieldMeasure2019-2020'!$W$2</definedName>
    <definedName name="_xlchart.v1.7" hidden="1">'FieldMeasure2019-2020'!$W$3:$W$26</definedName>
    <definedName name="_xlchart.v1.8" hidden="1">'FieldMeasure2019-2020'!$A$1</definedName>
    <definedName name="_xlchart.v1.9" hidden="1">'FieldMeasure2019-2020'!$A$2:$A$25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7" l="1"/>
  <c r="W4" i="7"/>
  <c r="V5" i="7"/>
  <c r="W5" i="7"/>
  <c r="V6" i="7"/>
  <c r="W6" i="7"/>
  <c r="V7" i="7"/>
  <c r="W7" i="7"/>
  <c r="V8" i="7"/>
  <c r="W8" i="7"/>
  <c r="V9" i="7"/>
  <c r="W9" i="7"/>
  <c r="V10" i="7"/>
  <c r="W10" i="7"/>
  <c r="V11" i="7"/>
  <c r="W11" i="7"/>
  <c r="V12" i="7"/>
  <c r="W12" i="7"/>
  <c r="V13" i="7"/>
  <c r="W13" i="7"/>
  <c r="V14" i="7"/>
  <c r="W14" i="7"/>
  <c r="V15" i="7"/>
  <c r="W15" i="7"/>
  <c r="V16" i="7"/>
  <c r="W16" i="7"/>
  <c r="V17" i="7"/>
  <c r="W17" i="7"/>
  <c r="V18" i="7"/>
  <c r="W18" i="7"/>
  <c r="V19" i="7"/>
  <c r="W19" i="7"/>
  <c r="V20" i="7"/>
  <c r="W20" i="7"/>
  <c r="V3" i="7"/>
  <c r="W3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T26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3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" i="7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3" i="5"/>
  <c r="AB20" i="4"/>
  <c r="AA20" i="4"/>
  <c r="Z20" i="4"/>
  <c r="Y20" i="4"/>
  <c r="X20" i="4"/>
  <c r="W20" i="4"/>
  <c r="V20" i="4"/>
  <c r="AB19" i="4"/>
  <c r="AA19" i="4"/>
  <c r="Z19" i="4"/>
  <c r="Y19" i="4"/>
  <c r="X19" i="4"/>
  <c r="W19" i="4"/>
  <c r="V19" i="4"/>
  <c r="AB18" i="4"/>
  <c r="AA18" i="4"/>
  <c r="Z18" i="4"/>
  <c r="Y18" i="4"/>
  <c r="X18" i="4"/>
  <c r="W18" i="4"/>
  <c r="V18" i="4"/>
  <c r="AB17" i="4"/>
  <c r="AA17" i="4"/>
  <c r="Z17" i="4"/>
  <c r="Y17" i="4"/>
  <c r="X17" i="4"/>
  <c r="W17" i="4"/>
  <c r="V17" i="4"/>
  <c r="AB16" i="4"/>
  <c r="AA16" i="4"/>
  <c r="Z16" i="4"/>
  <c r="Y16" i="4"/>
  <c r="X16" i="4"/>
  <c r="W16" i="4"/>
  <c r="V16" i="4"/>
  <c r="AB15" i="4"/>
  <c r="AA15" i="4"/>
  <c r="Z15" i="4"/>
  <c r="Y15" i="4"/>
  <c r="X15" i="4"/>
  <c r="W15" i="4"/>
  <c r="V15" i="4"/>
  <c r="AB14" i="4"/>
  <c r="AA14" i="4"/>
  <c r="Z14" i="4"/>
  <c r="Y14" i="4"/>
  <c r="X14" i="4"/>
  <c r="W14" i="4"/>
  <c r="V14" i="4"/>
  <c r="AB13" i="4"/>
  <c r="AA13" i="4"/>
  <c r="Z13" i="4"/>
  <c r="Y13" i="4"/>
  <c r="X13" i="4"/>
  <c r="W13" i="4"/>
  <c r="V13" i="4"/>
  <c r="AB12" i="4"/>
  <c r="AA12" i="4"/>
  <c r="Z12" i="4"/>
  <c r="Y12" i="4"/>
  <c r="X12" i="4"/>
  <c r="W12" i="4"/>
  <c r="V12" i="4"/>
  <c r="AB11" i="4"/>
  <c r="AA11" i="4"/>
  <c r="Z11" i="4"/>
  <c r="Y11" i="4"/>
  <c r="X11" i="4"/>
  <c r="W11" i="4"/>
  <c r="V11" i="4"/>
  <c r="AB10" i="4"/>
  <c r="AA10" i="4"/>
  <c r="Z10" i="4"/>
  <c r="Y10" i="4"/>
  <c r="X10" i="4"/>
  <c r="W10" i="4"/>
  <c r="V10" i="4"/>
  <c r="AB9" i="4"/>
  <c r="AA9" i="4"/>
  <c r="Z9" i="4"/>
  <c r="Y9" i="4"/>
  <c r="X9" i="4"/>
  <c r="W9" i="4"/>
  <c r="V9" i="4"/>
  <c r="AB8" i="4"/>
  <c r="AA8" i="4"/>
  <c r="Z8" i="4"/>
  <c r="Y8" i="4"/>
  <c r="X8" i="4"/>
  <c r="W8" i="4"/>
  <c r="V8" i="4"/>
  <c r="AB7" i="4"/>
  <c r="AA7" i="4"/>
  <c r="Z7" i="4"/>
  <c r="Y7" i="4"/>
  <c r="X7" i="4"/>
  <c r="W7" i="4"/>
  <c r="V7" i="4"/>
  <c r="AB6" i="4"/>
  <c r="AA6" i="4"/>
  <c r="Z6" i="4"/>
  <c r="Y6" i="4"/>
  <c r="X6" i="4"/>
  <c r="W6" i="4"/>
  <c r="V6" i="4"/>
  <c r="AB5" i="4"/>
  <c r="AA5" i="4"/>
  <c r="Z5" i="4"/>
  <c r="Y5" i="4"/>
  <c r="X5" i="4"/>
  <c r="W5" i="4"/>
  <c r="V5" i="4"/>
  <c r="AB4" i="4"/>
  <c r="AA4" i="4"/>
  <c r="Z4" i="4"/>
  <c r="Y4" i="4"/>
  <c r="X4" i="4"/>
  <c r="W4" i="4"/>
  <c r="V4" i="4"/>
  <c r="AB3" i="4"/>
  <c r="AA3" i="4"/>
  <c r="Z3" i="4"/>
  <c r="Y3" i="4"/>
  <c r="X3" i="4"/>
  <c r="W3" i="4"/>
  <c r="V3" i="4"/>
  <c r="V4" i="3"/>
  <c r="W4" i="3"/>
  <c r="X4" i="3"/>
  <c r="Y4" i="3"/>
  <c r="Z4" i="3"/>
  <c r="AA4" i="3"/>
  <c r="AB4" i="3"/>
  <c r="V5" i="3"/>
  <c r="W5" i="3"/>
  <c r="X5" i="3"/>
  <c r="Y5" i="3"/>
  <c r="Z5" i="3"/>
  <c r="AA5" i="3"/>
  <c r="AB5" i="3"/>
  <c r="V6" i="3"/>
  <c r="W6" i="3"/>
  <c r="X6" i="3"/>
  <c r="Y6" i="3"/>
  <c r="Z6" i="3"/>
  <c r="AA6" i="3"/>
  <c r="AB6" i="3"/>
  <c r="V7" i="3"/>
  <c r="W7" i="3"/>
  <c r="X7" i="3"/>
  <c r="Y7" i="3"/>
  <c r="Z7" i="3"/>
  <c r="AA7" i="3"/>
  <c r="AB7" i="3"/>
  <c r="V8" i="3"/>
  <c r="W8" i="3"/>
  <c r="X8" i="3"/>
  <c r="Y8" i="3"/>
  <c r="Z8" i="3"/>
  <c r="AA8" i="3"/>
  <c r="AB8" i="3"/>
  <c r="V9" i="3"/>
  <c r="W9" i="3"/>
  <c r="X9" i="3"/>
  <c r="Y9" i="3"/>
  <c r="Z9" i="3"/>
  <c r="AA9" i="3"/>
  <c r="AB9" i="3"/>
  <c r="V10" i="3"/>
  <c r="W10" i="3"/>
  <c r="X10" i="3"/>
  <c r="Y10" i="3"/>
  <c r="Z10" i="3"/>
  <c r="AA10" i="3"/>
  <c r="AB10" i="3"/>
  <c r="V11" i="3"/>
  <c r="W11" i="3"/>
  <c r="X11" i="3"/>
  <c r="Y11" i="3"/>
  <c r="Z11" i="3"/>
  <c r="AA11" i="3"/>
  <c r="AB11" i="3"/>
  <c r="V12" i="3"/>
  <c r="W12" i="3"/>
  <c r="X12" i="3"/>
  <c r="Y12" i="3"/>
  <c r="Z12" i="3"/>
  <c r="AA12" i="3"/>
  <c r="AB12" i="3"/>
  <c r="V13" i="3"/>
  <c r="W13" i="3"/>
  <c r="X13" i="3"/>
  <c r="Y13" i="3"/>
  <c r="Z13" i="3"/>
  <c r="AA13" i="3"/>
  <c r="AB13" i="3"/>
  <c r="V14" i="3"/>
  <c r="W14" i="3"/>
  <c r="X14" i="3"/>
  <c r="Y14" i="3"/>
  <c r="Z14" i="3"/>
  <c r="AA14" i="3"/>
  <c r="AB14" i="3"/>
  <c r="V15" i="3"/>
  <c r="W15" i="3"/>
  <c r="X15" i="3"/>
  <c r="Y15" i="3"/>
  <c r="Z15" i="3"/>
  <c r="AA15" i="3"/>
  <c r="AB15" i="3"/>
  <c r="V16" i="3"/>
  <c r="W16" i="3"/>
  <c r="X16" i="3"/>
  <c r="Y16" i="3"/>
  <c r="Z16" i="3"/>
  <c r="AA16" i="3"/>
  <c r="AB16" i="3"/>
  <c r="V17" i="3"/>
  <c r="W17" i="3"/>
  <c r="X17" i="3"/>
  <c r="Y17" i="3"/>
  <c r="Z17" i="3"/>
  <c r="AA17" i="3"/>
  <c r="AB17" i="3"/>
  <c r="V18" i="3"/>
  <c r="W18" i="3"/>
  <c r="X18" i="3"/>
  <c r="Y18" i="3"/>
  <c r="Z18" i="3"/>
  <c r="AA18" i="3"/>
  <c r="AB18" i="3"/>
  <c r="V19" i="3"/>
  <c r="W19" i="3"/>
  <c r="X19" i="3"/>
  <c r="Y19" i="3"/>
  <c r="Z19" i="3"/>
  <c r="AA19" i="3"/>
  <c r="AB19" i="3"/>
  <c r="V20" i="3"/>
  <c r="W20" i="3"/>
  <c r="X20" i="3"/>
  <c r="Y20" i="3"/>
  <c r="Z20" i="3"/>
  <c r="AA20" i="3"/>
  <c r="AB20" i="3"/>
  <c r="W3" i="3"/>
  <c r="X3" i="3"/>
  <c r="Y3" i="3"/>
  <c r="Z3" i="3"/>
  <c r="AA3" i="3"/>
  <c r="AB3" i="3"/>
  <c r="V3" i="3"/>
  <c r="N18" i="2"/>
  <c r="N16" i="2"/>
  <c r="N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7" i="2"/>
  <c r="N1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O22" i="1"/>
  <c r="N22" i="1"/>
  <c r="O21" i="1"/>
  <c r="N21" i="1"/>
  <c r="P39" i="1"/>
  <c r="P38" i="1"/>
  <c r="C7" i="1"/>
  <c r="D7" i="1"/>
  <c r="B7" i="1"/>
  <c r="C6" i="1"/>
  <c r="D6" i="1"/>
  <c r="B6" i="1"/>
  <c r="Q14" i="2" l="1"/>
  <c r="Q5" i="2"/>
  <c r="Q7" i="2"/>
  <c r="Q6" i="2"/>
  <c r="Q16" i="2"/>
  <c r="Q17" i="2"/>
  <c r="Q15" i="2"/>
  <c r="Q13" i="2"/>
  <c r="Q12" i="2"/>
  <c r="Q11" i="2"/>
  <c r="Q10" i="2"/>
  <c r="Q9" i="2"/>
  <c r="Q8" i="2"/>
  <c r="Q18" i="2"/>
  <c r="Q19" i="2"/>
  <c r="Q2" i="2"/>
  <c r="Q3" i="2"/>
  <c r="Q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tc={D47D6BC8-4CEA-4DE6-B5F2-5103783DDE30}</author>
    <author>tc={EDCCA792-37BB-44DB-A701-E2535FC8BCCD}</author>
    <author>tc={8F8C4AE0-768A-4323-91CC-C207B3632529}</author>
    <author>tc={36AEF2FF-3864-460B-B6DF-4E70155041E9}</author>
  </authors>
  <commentList>
    <comment ref="I5" authorId="0" shapeId="0" xr:uid="{D47D6BC8-4CEA-4DE6-B5F2-5103783DDE30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seems this dataset were collected at a lower attitude, because it had twice the pixel numbers of the other datasets.</t>
      </text>
    </comment>
    <comment ref="I6" authorId="1" shapeId="0" xr:uid="{EDCCA792-37BB-44DB-A701-E2535FC8BCCD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seems this dataset were collected at a lower attitude, because it had twice the pixel numbers of the other datasets.</t>
      </text>
    </comment>
    <comment ref="I8" authorId="2" shapeId="0" xr:uid="{8F8C4AE0-768A-4323-91CC-C207B3632529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seems this dataset were collected at a lower attitude, because it had twice the pixel numbers of the other datasets.</t>
      </text>
    </comment>
    <comment ref="I9" authorId="3" shapeId="0" xr:uid="{36AEF2FF-3864-460B-B6DF-4E70155041E9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seems this dataset were collected at a lower attitude, because it had twice the pixel numbers of the other datasets.</t>
      </text>
    </comment>
  </commentList>
</comments>
</file>

<file path=xl/sharedStrings.xml><?xml version="1.0" encoding="utf-8"?>
<sst xmlns="http://schemas.openxmlformats.org/spreadsheetml/2006/main" count="417" uniqueCount="79">
  <si>
    <t>Date</t>
  </si>
  <si>
    <t>Average</t>
  </si>
  <si>
    <t>Variance</t>
  </si>
  <si>
    <t>variance</t>
  </si>
  <si>
    <t>mean</t>
  </si>
  <si>
    <t>Harvest 1</t>
  </si>
  <si>
    <t>Harvest 2</t>
  </si>
  <si>
    <t>std</t>
  </si>
  <si>
    <t>Code #</t>
  </si>
  <si>
    <t>rep</t>
  </si>
  <si>
    <t>Venture</t>
  </si>
  <si>
    <t>Venture*</t>
  </si>
  <si>
    <t>Huntington</t>
  </si>
  <si>
    <t>Colter</t>
  </si>
  <si>
    <t>Cabot</t>
  </si>
  <si>
    <t>Flavor Sweet</t>
  </si>
  <si>
    <t>Flavor Sweet*</t>
  </si>
  <si>
    <t>Denver</t>
  </si>
  <si>
    <t>Denver*</t>
  </si>
  <si>
    <t>L1</t>
  </si>
  <si>
    <t>L2</t>
  </si>
  <si>
    <t>F1</t>
  </si>
  <si>
    <t>F2</t>
  </si>
  <si>
    <t>W1</t>
  </si>
  <si>
    <t>W2</t>
  </si>
  <si>
    <t>Number of (10ft) plants</t>
  </si>
  <si>
    <t>yield kg/ ha</t>
  </si>
  <si>
    <t>Rep1</t>
  </si>
  <si>
    <t>Rep2</t>
  </si>
  <si>
    <t>Rep3</t>
  </si>
  <si>
    <t>h_90pct</t>
  </si>
  <si>
    <t>sumZ</t>
  </si>
  <si>
    <t>num</t>
  </si>
  <si>
    <t>cumInt</t>
  </si>
  <si>
    <t>topArea</t>
  </si>
  <si>
    <t>poisson_vol</t>
  </si>
  <si>
    <t>vol_ratio</t>
  </si>
  <si>
    <t>rep1</t>
  </si>
  <si>
    <t>rep2</t>
  </si>
  <si>
    <t>rep3</t>
  </si>
  <si>
    <t>Harvest average</t>
  </si>
  <si>
    <t>PlotName</t>
  </si>
  <si>
    <t>rep4</t>
  </si>
  <si>
    <t>y</t>
  </si>
  <si>
    <t>0820</t>
  </si>
  <si>
    <t>0816</t>
  </si>
  <si>
    <t>0814</t>
  </si>
  <si>
    <t>0812</t>
  </si>
  <si>
    <t>0805</t>
  </si>
  <si>
    <t>0708</t>
  </si>
  <si>
    <t>Regression</t>
  </si>
  <si>
    <t>Normalization</t>
  </si>
  <si>
    <t>RowCombine</t>
  </si>
  <si>
    <t>RowSeg</t>
  </si>
  <si>
    <t>Rotate</t>
  </si>
  <si>
    <t>Layer-stack</t>
  </si>
  <si>
    <t>SAM-mask</t>
  </si>
  <si>
    <t>VIs</t>
  </si>
  <si>
    <t>SfM pc &amp; Mosaics</t>
  </si>
  <si>
    <t>SW-reg</t>
  </si>
  <si>
    <t>Ready4Seg</t>
  </si>
  <si>
    <t>MSI</t>
  </si>
  <si>
    <t>LiDAR</t>
  </si>
  <si>
    <t>FL time</t>
  </si>
  <si>
    <t>0824</t>
  </si>
  <si>
    <t>0821</t>
  </si>
  <si>
    <t>0810</t>
  </si>
  <si>
    <t>0806</t>
  </si>
  <si>
    <t>0731</t>
  </si>
  <si>
    <t>0728</t>
  </si>
  <si>
    <t>PlotSeg</t>
  </si>
  <si>
    <t>8/20/2019</t>
  </si>
  <si>
    <t>8/24/2020</t>
  </si>
  <si>
    <t>8/22/2019</t>
  </si>
  <si>
    <t>8/26/2020</t>
  </si>
  <si>
    <t>2019-yield</t>
  </si>
  <si>
    <t>2020-yield</t>
  </si>
  <si>
    <t>yield</t>
  </si>
  <si>
    <t>Yield (ton/ha)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</si>
</sst>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>
    <font>
      <sz val="11"/>
      <color theme="1"/>
      <name val="Calibri"/>
      <family val="2"/>
      <scheme val="minor"/>
    </font>
    <font>
      <sz val="9"/>
      <name val="Geneva"/>
      <family val="2"/>
    </font>
    <font>
      <sz val="10"/>
      <name val="Genev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6" fontId="0" fillId="0" borderId="0" xfId="0" applyNumberFormat="1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3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2" fillId="2" borderId="1" xfId="0" applyFont="1" applyFill="1" applyBorder="1"/>
    <xf numFmtId="0" fontId="2" fillId="2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0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9" xfId="0" applyBorder="1"/>
    <xf numFmtId="164" fontId="1" fillId="3" borderId="2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4" xfId="0" applyBorder="1"/>
    <xf numFmtId="0" fontId="0" fillId="0" borderId="11" xfId="0" applyBorder="1"/>
    <xf numFmtId="49" fontId="0" fillId="0" borderId="0" xfId="0" applyNumberFormat="1"/>
    <xf numFmtId="0" fontId="0" fillId="4" borderId="0" xfId="0" applyFill="1"/>
    <xf numFmtId="0" fontId="0" fillId="4" borderId="4" xfId="0" applyFill="1" applyBorder="1"/>
    <xf numFmtId="0" fontId="0" fillId="4" borderId="11" xfId="0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'2020-randomPlot'!$B$1:$D$1</c:f>
              <c:numCache>
                <c:formatCode>d\-mmm</c:formatCode>
                <c:ptCount val="3"/>
                <c:pt idx="0">
                  <c:v>44789</c:v>
                </c:pt>
                <c:pt idx="1">
                  <c:v>44793</c:v>
                </c:pt>
                <c:pt idx="2">
                  <c:v>44795</c:v>
                </c:pt>
              </c:numCache>
            </c:numRef>
          </c:cat>
          <c:val>
            <c:numRef>
              <c:f>'2020-randomPlot'!$B$2:$D$2</c:f>
              <c:numCache>
                <c:formatCode>General</c:formatCode>
                <c:ptCount val="3"/>
                <c:pt idx="0">
                  <c:v>6.5</c:v>
                </c:pt>
                <c:pt idx="1">
                  <c:v>6.2</c:v>
                </c:pt>
                <c:pt idx="2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1-4743-B04A-1BE5B8DE48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'2020-randomPlot'!$B$1:$D$1</c:f>
              <c:numCache>
                <c:formatCode>d\-mmm</c:formatCode>
                <c:ptCount val="3"/>
                <c:pt idx="0">
                  <c:v>44789</c:v>
                </c:pt>
                <c:pt idx="1">
                  <c:v>44793</c:v>
                </c:pt>
                <c:pt idx="2">
                  <c:v>44795</c:v>
                </c:pt>
              </c:numCache>
            </c:numRef>
          </c:cat>
          <c:val>
            <c:numRef>
              <c:f>'2020-randomPlot'!$B$3:$D$3</c:f>
              <c:numCache>
                <c:formatCode>General</c:formatCode>
                <c:ptCount val="3"/>
                <c:pt idx="0">
                  <c:v>7.7</c:v>
                </c:pt>
                <c:pt idx="1">
                  <c:v>7.1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1-4743-B04A-1BE5B8DE48A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'2020-randomPlot'!$B$1:$D$1</c:f>
              <c:numCache>
                <c:formatCode>d\-mmm</c:formatCode>
                <c:ptCount val="3"/>
                <c:pt idx="0">
                  <c:v>44789</c:v>
                </c:pt>
                <c:pt idx="1">
                  <c:v>44793</c:v>
                </c:pt>
                <c:pt idx="2">
                  <c:v>44795</c:v>
                </c:pt>
              </c:numCache>
            </c:numRef>
          </c:cat>
          <c:val>
            <c:numRef>
              <c:f>'2020-randomPlot'!$B$4:$D$4</c:f>
              <c:numCache>
                <c:formatCode>General</c:formatCode>
                <c:ptCount val="3"/>
                <c:pt idx="0">
                  <c:v>7.3</c:v>
                </c:pt>
                <c:pt idx="1">
                  <c:v>6.9</c:v>
                </c:pt>
                <c:pt idx="2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B1-4743-B04A-1BE5B8DE48A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'2020-randomPlot'!$B$1:$D$1</c:f>
              <c:numCache>
                <c:formatCode>d\-mmm</c:formatCode>
                <c:ptCount val="3"/>
                <c:pt idx="0">
                  <c:v>44789</c:v>
                </c:pt>
                <c:pt idx="1">
                  <c:v>44793</c:v>
                </c:pt>
                <c:pt idx="2">
                  <c:v>44795</c:v>
                </c:pt>
              </c:numCache>
            </c:numRef>
          </c:cat>
          <c:val>
            <c:numRef>
              <c:f>'2020-randomPlot'!$B$5:$D$5</c:f>
              <c:numCache>
                <c:formatCode>General</c:formatCode>
                <c:ptCount val="3"/>
                <c:pt idx="0">
                  <c:v>6.4</c:v>
                </c:pt>
                <c:pt idx="1">
                  <c:v>6.5</c:v>
                </c:pt>
                <c:pt idx="2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B1-4743-B04A-1BE5B8DE4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791199"/>
        <c:axId val="574794527"/>
      </c:barChart>
      <c:dateAx>
        <c:axId val="5747911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94527"/>
        <c:crosses val="autoZero"/>
        <c:auto val="1"/>
        <c:lblOffset val="100"/>
        <c:baseTimeUnit val="days"/>
      </c:dateAx>
      <c:valAx>
        <c:axId val="57479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9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plotArea>
      <cx:plotAreaRegion>
        <cx:series layoutId="boxWhisker" uniqueId="{62852D65-A2DB-4C19-BF72-AF390AA364D9}">
          <cx:tx>
            <cx:txData>
              <cx:f>_xlchart.v1.8</cx:f>
              <cx:v>8/20/2019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65C3A3D4-904D-4DEA-A62A-96C817387D2D}">
          <cx:tx>
            <cx:txData>
              <cx:f>_xlchart.v1.10</cx:f>
              <cx:v>8/22/2019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FBFA332B-DE68-42F2-9261-16442C1F3459}">
          <cx:tx>
            <cx:txData>
              <cx:f>_xlchart.v1.12</cx:f>
              <cx:v>8/24/2020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984A513D-DD49-4A5A-84F6-E808FC646D0A}">
          <cx:tx>
            <cx:txData>
              <cx:f>_xlchart.v1.14</cx:f>
              <cx:v>8/26/2020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200"/>
          </a:p>
        </cx:txPr>
      </cx:axis>
      <cx:axis id="1">
        <cx:valScaling/>
        <cx:title>
          <cx:tx>
            <cx:txData>
              <cx:v>Yield (kg/ha)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Yield (kg/ha)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200"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200"/>
        </a:p>
      </cx:txPr>
    </cx:legend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9D497FE8-EDE6-4196-8F54-DB9BC5B98152}">
          <cx:tx>
            <cx:txData>
              <cx:f>_xlchart.v1.0</cx:f>
              <cx:v>8/20/2019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DA984CB-A21A-42E6-8AA4-A32B0B849BC3}">
          <cx:tx>
            <cx:txData>
              <cx:f>_xlchart.v1.2</cx:f>
              <cx:v>8/22/2019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A350D63-11BA-4E2D-9AF2-50DB26EB8B47}">
          <cx:tx>
            <cx:txData>
              <cx:f>_xlchart.v1.4</cx:f>
              <cx:v>8/24/2020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DFF570C-5DE3-4072-B775-E5FDB4B49342}">
          <cx:tx>
            <cx:txData>
              <cx:f>_xlchart.v1.6</cx:f>
              <cx:v>8/26/2020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Yield (ton/ha)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Yield (ton/ha)</a:t>
              </a:r>
            </a:p>
          </cx:txPr>
        </cx:title>
        <cx:majorGridlines/>
        <cx:tickLabels/>
      </cx:axis>
    </cx:plotArea>
    <cx:legend pos="b" align="ctr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38100</xdr:rowOff>
    </xdr:from>
    <xdr:to>
      <xdr:col>12</xdr:col>
      <xdr:colOff>381000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47259-3621-4A2C-B323-07768CFE6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175260</xdr:colOff>
      <xdr:row>29</xdr:row>
      <xdr:rowOff>132080</xdr:rowOff>
    </xdr:from>
    <xdr:to>
      <xdr:col>22</xdr:col>
      <xdr:colOff>403860</xdr:colOff>
      <xdr:row>43</xdr:row>
      <xdr:rowOff>147320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015074-5ED1-4E26-9254-99A5E0C7C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28860" y="5511800"/>
          <a:ext cx="3886200" cy="2590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0</xdr:row>
      <xdr:rowOff>83820</xdr:rowOff>
    </xdr:from>
    <xdr:to>
      <xdr:col>22</xdr:col>
      <xdr:colOff>411480</xdr:colOff>
      <xdr:row>14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7D1D41-A30C-4857-BA99-BAD22A4C4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25050" y="83820"/>
          <a:ext cx="3897630" cy="2598420"/>
        </a:xfrm>
        <a:prstGeom prst="rect">
          <a:avLst/>
        </a:prstGeom>
      </xdr:spPr>
    </xdr:pic>
    <xdr:clientData/>
  </xdr:twoCellAnchor>
  <xdr:twoCellAnchor editAs="oneCell">
    <xdr:from>
      <xdr:col>16</xdr:col>
      <xdr:colOff>167640</xdr:colOff>
      <xdr:row>15</xdr:row>
      <xdr:rowOff>38100</xdr:rowOff>
    </xdr:from>
    <xdr:to>
      <xdr:col>22</xdr:col>
      <xdr:colOff>396240</xdr:colOff>
      <xdr:row>29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F9B2B95-8A60-4991-9B18-3A8F29530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21240" y="2827020"/>
          <a:ext cx="3886200" cy="2590800"/>
        </a:xfrm>
        <a:prstGeom prst="rect">
          <a:avLst/>
        </a:prstGeom>
      </xdr:spPr>
    </xdr:pic>
    <xdr:clientData/>
  </xdr:twoCellAnchor>
  <xdr:twoCellAnchor editAs="oneCell">
    <xdr:from>
      <xdr:col>15</xdr:col>
      <xdr:colOff>579120</xdr:colOff>
      <xdr:row>45</xdr:row>
      <xdr:rowOff>15240</xdr:rowOff>
    </xdr:from>
    <xdr:to>
      <xdr:col>23</xdr:col>
      <xdr:colOff>22860</xdr:colOff>
      <xdr:row>60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CB9F1E7-1D8E-4398-8B15-CBDF6B11A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23120" y="8336280"/>
          <a:ext cx="4320540" cy="2880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387351</xdr:colOff>
      <xdr:row>2</xdr:row>
      <xdr:rowOff>114300</xdr:rowOff>
    </xdr:from>
    <xdr:to>
      <xdr:col>12</xdr:col>
      <xdr:colOff>3175</xdr:colOff>
      <xdr:row>17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7533FF3-C349-D626-741D-2793A77ED9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5751" y="482600"/>
              <a:ext cx="4492624" cy="2711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206375</xdr:colOff>
      <xdr:row>21</xdr:row>
      <xdr:rowOff>177800</xdr:rowOff>
    </xdr:from>
    <xdr:to>
      <xdr:col>16</xdr:col>
      <xdr:colOff>511175</xdr:colOff>
      <xdr:row>31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AD638ED-4C0F-2837-0F88-6C19EDB8F3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2775" y="4044950"/>
              <a:ext cx="4572000" cy="1816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ei Zhang (RIT Student)" id="{8CE08E87-D4E9-4D37-AA5D-F4BC46C03455}" userId="Fei Zhang (RIT Student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2-04-28T03:03:19.35" personId="{8CE08E87-D4E9-4D37-AA5D-F4BC46C03455}" id="{D47D6BC8-4CEA-4DE6-B5F2-5103783DDE30}">
    <text>It seems this dataset were collected at a lower attitude, because it had twice the pixel numbers of the other datasets.</text>
  </threadedComment>
  <threadedComment ref="I6" dT="2022-05-04T23:46:53.34" personId="{8CE08E87-D4E9-4D37-AA5D-F4BC46C03455}" id="{EDCCA792-37BB-44DB-A701-E2535FC8BCCD}">
    <text>It seems this dataset were collected at a lower attitude, because it had twice the pixel numbers of the other datasets.</text>
  </threadedComment>
  <threadedComment ref="I8" dT="2022-05-04T23:46:46.54" personId="{8CE08E87-D4E9-4D37-AA5D-F4BC46C03455}" id="{8F8C4AE0-768A-4323-91CC-C207B3632529}">
    <text>It seems this dataset were collected at a lower attitude, because it had twice the pixel numbers of the other datasets.</text>
  </threadedComment>
  <threadedComment ref="I9" dT="2022-04-28T03:37:36.04" personId="{8CE08E87-D4E9-4D37-AA5D-F4BC46C03455}" id="{36AEF2FF-3864-460B-B6DF-4E70155041E9}">
    <text>It seems this dataset were collected at a lower attitude, because it had twice the pixel numbers of the other datasets.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E4575-964F-4AAF-97A0-69D6E60F036B}">
  <dimension ref="A1:P39"/>
  <sheetViews>
    <sheetView workbookViewId="0">
      <selection activeCell="J22" sqref="J22"/>
    </sheetView>
  </sheetViews>
  <sheetFormatPr defaultRowHeight="14.5"/>
  <sheetData>
    <row r="1" spans="1:16">
      <c r="A1" t="s">
        <v>0</v>
      </c>
      <c r="B1" s="1">
        <v>44789</v>
      </c>
      <c r="C1" s="1">
        <v>44793</v>
      </c>
      <c r="D1" s="1">
        <v>44795</v>
      </c>
    </row>
    <row r="2" spans="1:16">
      <c r="B2">
        <v>6.5</v>
      </c>
      <c r="C2">
        <v>6.2</v>
      </c>
      <c r="D2">
        <v>5.4</v>
      </c>
      <c r="N2" t="s">
        <v>6</v>
      </c>
      <c r="O2" t="s">
        <v>5</v>
      </c>
      <c r="P2" s="3">
        <v>44</v>
      </c>
    </row>
    <row r="3" spans="1:16">
      <c r="B3">
        <v>7.7</v>
      </c>
      <c r="C3">
        <v>7.1</v>
      </c>
      <c r="D3">
        <v>7</v>
      </c>
      <c r="N3" s="5">
        <v>45</v>
      </c>
      <c r="O3" s="3">
        <v>44</v>
      </c>
      <c r="P3" s="4">
        <v>39</v>
      </c>
    </row>
    <row r="4" spans="1:16">
      <c r="B4">
        <v>7.3</v>
      </c>
      <c r="C4">
        <v>6.9</v>
      </c>
      <c r="D4">
        <v>6.8</v>
      </c>
      <c r="N4" s="6">
        <v>42</v>
      </c>
      <c r="O4" s="4">
        <v>39</v>
      </c>
      <c r="P4" s="4">
        <v>45</v>
      </c>
    </row>
    <row r="5" spans="1:16" ht="15" thickBot="1">
      <c r="B5">
        <v>6.4</v>
      </c>
      <c r="C5">
        <v>6.5</v>
      </c>
      <c r="D5">
        <v>7.1</v>
      </c>
      <c r="N5" s="7">
        <v>40</v>
      </c>
      <c r="O5" s="4">
        <v>45</v>
      </c>
      <c r="P5" s="5">
        <v>45</v>
      </c>
    </row>
    <row r="6" spans="1:16">
      <c r="A6" t="s">
        <v>1</v>
      </c>
      <c r="B6" s="2">
        <f>AVERAGE(B2:B5)</f>
        <v>6.9749999999999996</v>
      </c>
      <c r="C6" s="2">
        <f>AVERAGE(C2:C5)</f>
        <v>6.6750000000000007</v>
      </c>
      <c r="D6" s="2">
        <f>AVERAGE(D2:D5)</f>
        <v>6.5749999999999993</v>
      </c>
      <c r="N6" s="5">
        <v>40</v>
      </c>
      <c r="O6" s="3">
        <v>34</v>
      </c>
      <c r="P6" s="6">
        <v>42</v>
      </c>
    </row>
    <row r="7" spans="1:16" ht="15" thickBot="1">
      <c r="A7" t="s">
        <v>2</v>
      </c>
      <c r="B7" s="2">
        <f>_xlfn.VAR.S(B2:B5)</f>
        <v>0.3958333333333332</v>
      </c>
      <c r="C7" s="2">
        <f>_xlfn.VAR.S(C2:C5)</f>
        <v>0.16249999999999989</v>
      </c>
      <c r="D7" s="2">
        <f>_xlfn.VAR.S(D2:D5)</f>
        <v>0.62916666666668186</v>
      </c>
      <c r="N7" s="6">
        <v>45</v>
      </c>
      <c r="O7" s="4">
        <v>42</v>
      </c>
      <c r="P7" s="7">
        <v>40</v>
      </c>
    </row>
    <row r="8" spans="1:16" ht="15" thickBot="1">
      <c r="N8" s="7">
        <v>50</v>
      </c>
      <c r="O8" s="4">
        <v>47</v>
      </c>
      <c r="P8" s="3">
        <v>34</v>
      </c>
    </row>
    <row r="9" spans="1:16">
      <c r="N9" s="8">
        <v>50</v>
      </c>
      <c r="O9" s="3">
        <v>51</v>
      </c>
      <c r="P9" s="4">
        <v>42</v>
      </c>
    </row>
    <row r="10" spans="1:16">
      <c r="N10" s="6">
        <v>43</v>
      </c>
      <c r="O10" s="4">
        <v>50</v>
      </c>
      <c r="P10" s="4">
        <v>47</v>
      </c>
    </row>
    <row r="11" spans="1:16" ht="15" thickBot="1">
      <c r="N11" s="7">
        <v>40</v>
      </c>
      <c r="O11" s="4">
        <v>50</v>
      </c>
      <c r="P11" s="5">
        <v>40</v>
      </c>
    </row>
    <row r="12" spans="1:16">
      <c r="N12" s="5">
        <v>50</v>
      </c>
      <c r="O12" s="3">
        <v>48</v>
      </c>
      <c r="P12" s="6">
        <v>45</v>
      </c>
    </row>
    <row r="13" spans="1:16" ht="15" thickBot="1">
      <c r="N13" s="6">
        <v>50</v>
      </c>
      <c r="O13" s="4">
        <v>45</v>
      </c>
      <c r="P13" s="7">
        <v>50</v>
      </c>
    </row>
    <row r="14" spans="1:16" ht="15" thickBot="1">
      <c r="N14" s="7">
        <v>45</v>
      </c>
      <c r="O14" s="4">
        <v>43</v>
      </c>
      <c r="P14" s="3">
        <v>51</v>
      </c>
    </row>
    <row r="15" spans="1:16">
      <c r="N15" s="6">
        <v>60</v>
      </c>
      <c r="O15" s="3">
        <v>53</v>
      </c>
      <c r="P15" s="4">
        <v>50</v>
      </c>
    </row>
    <row r="16" spans="1:16">
      <c r="N16" s="6">
        <v>50</v>
      </c>
      <c r="O16" s="4">
        <v>56</v>
      </c>
      <c r="P16" s="4">
        <v>50</v>
      </c>
    </row>
    <row r="17" spans="13:16" ht="15" thickBot="1">
      <c r="N17" s="7">
        <v>45</v>
      </c>
      <c r="O17" s="4">
        <v>45</v>
      </c>
      <c r="P17" s="8">
        <v>50</v>
      </c>
    </row>
    <row r="18" spans="13:16">
      <c r="N18" s="5">
        <v>40</v>
      </c>
      <c r="O18" s="3">
        <v>49</v>
      </c>
      <c r="P18" s="6">
        <v>43</v>
      </c>
    </row>
    <row r="19" spans="13:16" ht="15" thickBot="1">
      <c r="N19" s="6">
        <v>54</v>
      </c>
      <c r="O19" s="4">
        <v>48</v>
      </c>
      <c r="P19" s="7">
        <v>40</v>
      </c>
    </row>
    <row r="20" spans="13:16" ht="15" thickBot="1">
      <c r="N20" s="7">
        <v>50</v>
      </c>
      <c r="O20" s="4">
        <v>51</v>
      </c>
      <c r="P20" s="3">
        <v>48</v>
      </c>
    </row>
    <row r="21" spans="13:16">
      <c r="M21" t="s">
        <v>7</v>
      </c>
      <c r="N21">
        <f>_xlfn.STDEV.S(N3:N20)</f>
        <v>5.5427630494386477</v>
      </c>
      <c r="O21">
        <f>_xlfn.STDEV.S(O3:O20)</f>
        <v>5.2356245764839127</v>
      </c>
      <c r="P21" s="4">
        <v>45</v>
      </c>
    </row>
    <row r="22" spans="13:16">
      <c r="M22" t="s">
        <v>4</v>
      </c>
      <c r="N22">
        <f>AVERAGE(N3:N20)</f>
        <v>46.611111111111114</v>
      </c>
      <c r="O22">
        <f>AVERAGE(O3:O20)</f>
        <v>46.666666666666664</v>
      </c>
      <c r="P22" s="4">
        <v>43</v>
      </c>
    </row>
    <row r="23" spans="13:16">
      <c r="P23" s="5">
        <v>50</v>
      </c>
    </row>
    <row r="24" spans="13:16">
      <c r="P24" s="6">
        <v>50</v>
      </c>
    </row>
    <row r="25" spans="13:16" ht="15" thickBot="1">
      <c r="P25" s="7">
        <v>45</v>
      </c>
    </row>
    <row r="26" spans="13:16">
      <c r="P26" s="3">
        <v>53</v>
      </c>
    </row>
    <row r="27" spans="13:16">
      <c r="P27" s="4">
        <v>56</v>
      </c>
    </row>
    <row r="28" spans="13:16">
      <c r="P28" s="4">
        <v>45</v>
      </c>
    </row>
    <row r="29" spans="13:16">
      <c r="P29" s="6">
        <v>60</v>
      </c>
    </row>
    <row r="30" spans="13:16">
      <c r="P30" s="6">
        <v>50</v>
      </c>
    </row>
    <row r="31" spans="13:16" ht="15" thickBot="1">
      <c r="P31" s="7">
        <v>45</v>
      </c>
    </row>
    <row r="32" spans="13:16">
      <c r="P32" s="3">
        <v>49</v>
      </c>
    </row>
    <row r="33" spans="15:16">
      <c r="P33" s="4">
        <v>48</v>
      </c>
    </row>
    <row r="34" spans="15:16">
      <c r="P34" s="4">
        <v>51</v>
      </c>
    </row>
    <row r="35" spans="15:16">
      <c r="P35" s="5">
        <v>40</v>
      </c>
    </row>
    <row r="36" spans="15:16">
      <c r="P36" s="6">
        <v>54</v>
      </c>
    </row>
    <row r="37" spans="15:16" ht="15" thickBot="1">
      <c r="P37" s="7">
        <v>50</v>
      </c>
    </row>
    <row r="38" spans="15:16">
      <c r="O38" t="s">
        <v>3</v>
      </c>
      <c r="P38">
        <f>_xlfn.VAR.S(P2:P37)</f>
        <v>28.237301587301772</v>
      </c>
    </row>
    <row r="39" spans="15:16">
      <c r="O39" t="s">
        <v>4</v>
      </c>
      <c r="P39">
        <f>AVERAGE(P2:P37)</f>
        <v>46.638888888888886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4FB8-05C4-4390-A438-E743F4F3992B}">
  <dimension ref="A1:Q40"/>
  <sheetViews>
    <sheetView topLeftCell="G1" workbookViewId="0">
      <selection activeCell="J23" sqref="J23"/>
    </sheetView>
  </sheetViews>
  <sheetFormatPr defaultRowHeight="14.5"/>
  <cols>
    <col min="1" max="1" width="13.08984375" customWidth="1"/>
    <col min="6" max="6" width="17" customWidth="1"/>
    <col min="9" max="9" width="11.54296875" customWidth="1"/>
    <col min="11" max="11" width="11.08984375" customWidth="1"/>
    <col min="14" max="14" width="14.1796875" customWidth="1"/>
  </cols>
  <sheetData>
    <row r="1" spans="1:17" ht="36" thickBot="1">
      <c r="A1" s="9"/>
      <c r="B1" s="10" t="s">
        <v>8</v>
      </c>
      <c r="C1" s="10" t="s">
        <v>9</v>
      </c>
      <c r="D1" s="17"/>
      <c r="E1" s="10" t="s">
        <v>25</v>
      </c>
      <c r="F1" s="18" t="s">
        <v>26</v>
      </c>
      <c r="H1" s="24" t="s">
        <v>5</v>
      </c>
      <c r="J1" s="10" t="s">
        <v>25</v>
      </c>
      <c r="K1" s="18" t="s">
        <v>26</v>
      </c>
      <c r="N1" s="18" t="s">
        <v>26</v>
      </c>
    </row>
    <row r="2" spans="1:17">
      <c r="A2" s="11" t="s">
        <v>10</v>
      </c>
      <c r="B2" s="3">
        <v>1</v>
      </c>
      <c r="C2" s="3">
        <v>1</v>
      </c>
      <c r="D2" s="34" t="s">
        <v>19</v>
      </c>
      <c r="E2" s="3">
        <v>44</v>
      </c>
      <c r="F2" s="19">
        <v>10467.914054400002</v>
      </c>
      <c r="H2" s="36" t="s">
        <v>27</v>
      </c>
      <c r="I2" s="20" t="s">
        <v>19</v>
      </c>
      <c r="J2" s="3">
        <v>44</v>
      </c>
      <c r="K2" s="19">
        <v>10467.914054400002</v>
      </c>
      <c r="M2">
        <f>AVERAGE(J2,J23)</f>
        <v>44.5</v>
      </c>
      <c r="N2" s="25">
        <f>AVERAGE(K2,K23)</f>
        <v>10096.849936800001</v>
      </c>
      <c r="P2">
        <f>(M2-MIN(M$2:M$19))/_xlfn.STDEV.S(M$2:M$19)</f>
        <v>1.5960150531008064</v>
      </c>
      <c r="Q2">
        <f>(N2-MIN(N$2:N$19))/_xlfn.STDEV.S(N$2:N$19)</f>
        <v>1.5145420950746162</v>
      </c>
    </row>
    <row r="3" spans="1:17">
      <c r="A3" s="12" t="s">
        <v>10</v>
      </c>
      <c r="B3" s="4">
        <v>1</v>
      </c>
      <c r="C3" s="4">
        <v>2</v>
      </c>
      <c r="D3" s="34"/>
      <c r="E3" s="4">
        <v>39</v>
      </c>
      <c r="F3" s="19">
        <v>11102.628992399998</v>
      </c>
      <c r="H3" s="36"/>
      <c r="I3" s="20" t="s">
        <v>20</v>
      </c>
      <c r="J3" s="3">
        <v>34</v>
      </c>
      <c r="K3" s="19">
        <v>12850.536283199999</v>
      </c>
      <c r="M3">
        <f t="shared" ref="M3:M19" si="0">AVERAGE(J3,J24)</f>
        <v>37</v>
      </c>
      <c r="N3" s="25">
        <f t="shared" ref="N3:N19" si="1">AVERAGE(K3,K24)</f>
        <v>14901.1537752</v>
      </c>
      <c r="P3">
        <f t="shared" ref="P3:P19" si="2">(M3-MIN(M$2:M$19))/_xlfn.STDEV.S(M$2:M$19)</f>
        <v>0</v>
      </c>
      <c r="Q3">
        <f t="shared" ref="Q3:Q19" si="3">(N3-MIN(N$2:N$19))/_xlfn.STDEV.S(N$2:N$19)</f>
        <v>3.2596350945516903</v>
      </c>
    </row>
    <row r="4" spans="1:17">
      <c r="A4" s="12" t="s">
        <v>10</v>
      </c>
      <c r="B4" s="4">
        <v>1</v>
      </c>
      <c r="C4" s="4">
        <v>3</v>
      </c>
      <c r="D4" s="34"/>
      <c r="E4" s="4">
        <v>45</v>
      </c>
      <c r="F4" s="19">
        <v>10546.032815999999</v>
      </c>
      <c r="H4" s="36"/>
      <c r="I4" s="20" t="s">
        <v>21</v>
      </c>
      <c r="J4" s="3">
        <v>51</v>
      </c>
      <c r="K4" s="19">
        <v>11483.4579552</v>
      </c>
      <c r="M4">
        <f t="shared" si="0"/>
        <v>50.5</v>
      </c>
      <c r="N4" s="25">
        <f t="shared" si="1"/>
        <v>12157.232273999998</v>
      </c>
      <c r="P4">
        <f t="shared" si="2"/>
        <v>2.8728270955814512</v>
      </c>
      <c r="Q4">
        <f t="shared" si="3"/>
        <v>2.2629458001349052</v>
      </c>
    </row>
    <row r="5" spans="1:17">
      <c r="A5" s="13" t="s">
        <v>11</v>
      </c>
      <c r="B5" s="5">
        <v>1</v>
      </c>
      <c r="C5" s="5">
        <v>1</v>
      </c>
      <c r="D5" s="34"/>
      <c r="E5" s="5">
        <v>45</v>
      </c>
      <c r="F5" s="19">
        <v>9725.7858192000003</v>
      </c>
      <c r="H5" s="36"/>
      <c r="I5" s="20" t="s">
        <v>22</v>
      </c>
      <c r="J5" s="3">
        <v>48</v>
      </c>
      <c r="K5" s="19">
        <v>9882.0233423999998</v>
      </c>
      <c r="M5">
        <f t="shared" si="0"/>
        <v>49</v>
      </c>
      <c r="N5" s="25">
        <f t="shared" si="1"/>
        <v>10360.500757199999</v>
      </c>
      <c r="P5">
        <f t="shared" si="2"/>
        <v>2.5536240849612901</v>
      </c>
      <c r="Q5">
        <f t="shared" si="3"/>
        <v>1.6103093938264061</v>
      </c>
    </row>
    <row r="6" spans="1:17">
      <c r="A6" s="14" t="s">
        <v>10</v>
      </c>
      <c r="B6" s="6">
        <v>1</v>
      </c>
      <c r="C6" s="6">
        <v>2</v>
      </c>
      <c r="D6" s="34"/>
      <c r="E6" s="6">
        <v>42</v>
      </c>
      <c r="F6" s="19">
        <v>13436.4269952</v>
      </c>
      <c r="H6" s="36"/>
      <c r="I6" s="20" t="s">
        <v>23</v>
      </c>
      <c r="J6" s="3">
        <v>53</v>
      </c>
      <c r="K6" s="19">
        <v>12547.826082</v>
      </c>
      <c r="M6">
        <f t="shared" si="0"/>
        <v>56.5</v>
      </c>
      <c r="N6" s="25">
        <f t="shared" si="1"/>
        <v>12494.119433399999</v>
      </c>
      <c r="P6">
        <f t="shared" si="2"/>
        <v>4.1496391380620965</v>
      </c>
      <c r="Q6">
        <f t="shared" si="3"/>
        <v>2.385315126317749</v>
      </c>
    </row>
    <row r="7" spans="1:17" ht="15" thickBot="1">
      <c r="A7" s="15" t="s">
        <v>10</v>
      </c>
      <c r="B7" s="7">
        <v>1</v>
      </c>
      <c r="C7" s="7">
        <v>3</v>
      </c>
      <c r="D7" s="35"/>
      <c r="E7" s="7">
        <v>40</v>
      </c>
      <c r="F7" s="19">
        <v>10526.5031256</v>
      </c>
      <c r="H7" s="37"/>
      <c r="I7" s="21" t="s">
        <v>24</v>
      </c>
      <c r="J7" s="3">
        <v>49</v>
      </c>
      <c r="K7" s="19">
        <v>5917.4961911999999</v>
      </c>
      <c r="M7">
        <f t="shared" si="0"/>
        <v>44.5</v>
      </c>
      <c r="N7" s="25">
        <f t="shared" si="1"/>
        <v>5927.2610363999993</v>
      </c>
      <c r="P7">
        <f t="shared" si="2"/>
        <v>1.5960150531008064</v>
      </c>
      <c r="Q7">
        <f t="shared" si="3"/>
        <v>0</v>
      </c>
    </row>
    <row r="8" spans="1:17">
      <c r="A8" s="11" t="s">
        <v>12</v>
      </c>
      <c r="B8" s="3">
        <v>2</v>
      </c>
      <c r="C8" s="3">
        <v>1</v>
      </c>
      <c r="D8" s="33" t="s">
        <v>20</v>
      </c>
      <c r="E8" s="3">
        <v>34</v>
      </c>
      <c r="F8" s="19">
        <v>12850.536283199999</v>
      </c>
      <c r="H8" s="38" t="s">
        <v>28</v>
      </c>
      <c r="I8" s="22" t="s">
        <v>19</v>
      </c>
      <c r="J8" s="4">
        <v>39</v>
      </c>
      <c r="K8" s="19">
        <v>11102.628992399998</v>
      </c>
      <c r="M8">
        <f t="shared" si="0"/>
        <v>40.5</v>
      </c>
      <c r="N8" s="25">
        <f t="shared" si="1"/>
        <v>12269.527993799999</v>
      </c>
      <c r="P8">
        <f t="shared" si="2"/>
        <v>0.7448070247803763</v>
      </c>
      <c r="Q8">
        <f t="shared" si="3"/>
        <v>2.3037355755291866</v>
      </c>
    </row>
    <row r="9" spans="1:17">
      <c r="A9" s="12" t="s">
        <v>12</v>
      </c>
      <c r="B9" s="4">
        <v>2</v>
      </c>
      <c r="C9" s="4">
        <v>2</v>
      </c>
      <c r="D9" s="34"/>
      <c r="E9" s="4">
        <v>42</v>
      </c>
      <c r="F9" s="19">
        <v>13485.2512212</v>
      </c>
      <c r="H9" s="36"/>
      <c r="I9" s="20" t="s">
        <v>20</v>
      </c>
      <c r="J9" s="4">
        <v>42</v>
      </c>
      <c r="K9" s="19">
        <v>13485.2512212</v>
      </c>
      <c r="M9">
        <f t="shared" si="0"/>
        <v>43.5</v>
      </c>
      <c r="N9" s="25">
        <f t="shared" si="1"/>
        <v>12796.829634600001</v>
      </c>
      <c r="P9">
        <f t="shared" si="2"/>
        <v>1.3832130460206988</v>
      </c>
      <c r="Q9">
        <f t="shared" si="3"/>
        <v>2.4952701730327687</v>
      </c>
    </row>
    <row r="10" spans="1:17">
      <c r="A10" s="12" t="s">
        <v>12</v>
      </c>
      <c r="B10" s="4">
        <v>2</v>
      </c>
      <c r="C10" s="4">
        <v>3</v>
      </c>
      <c r="D10" s="34"/>
      <c r="E10" s="4">
        <v>47</v>
      </c>
      <c r="F10" s="19">
        <v>12655.239379200002</v>
      </c>
      <c r="H10" s="36"/>
      <c r="I10" s="20" t="s">
        <v>21</v>
      </c>
      <c r="J10" s="4">
        <v>50</v>
      </c>
      <c r="K10" s="19">
        <v>9384.0162371999995</v>
      </c>
      <c r="M10">
        <f t="shared" si="0"/>
        <v>46.5</v>
      </c>
      <c r="N10" s="25">
        <f t="shared" si="1"/>
        <v>9613.4900993999981</v>
      </c>
      <c r="P10">
        <f t="shared" si="2"/>
        <v>2.0216190672610215</v>
      </c>
      <c r="Q10">
        <f t="shared" si="3"/>
        <v>1.3389687140296656</v>
      </c>
    </row>
    <row r="11" spans="1:17">
      <c r="A11" s="13" t="s">
        <v>12</v>
      </c>
      <c r="B11" s="5">
        <v>2</v>
      </c>
      <c r="C11" s="5">
        <v>1</v>
      </c>
      <c r="D11" s="34"/>
      <c r="E11" s="5">
        <v>40</v>
      </c>
      <c r="F11" s="19">
        <v>16951.771267200002</v>
      </c>
      <c r="H11" s="36"/>
      <c r="I11" s="20" t="s">
        <v>22</v>
      </c>
      <c r="J11" s="4">
        <v>45</v>
      </c>
      <c r="K11" s="19">
        <v>12196.291654799999</v>
      </c>
      <c r="M11">
        <f t="shared" si="0"/>
        <v>47.5</v>
      </c>
      <c r="N11" s="25">
        <f t="shared" si="1"/>
        <v>14105.318891399998</v>
      </c>
      <c r="P11">
        <f t="shared" si="2"/>
        <v>2.234421074341129</v>
      </c>
      <c r="Q11">
        <f t="shared" si="3"/>
        <v>2.9705597298009141</v>
      </c>
    </row>
    <row r="12" spans="1:17">
      <c r="A12" s="14" t="s">
        <v>12</v>
      </c>
      <c r="B12" s="6">
        <v>2</v>
      </c>
      <c r="C12" s="6">
        <v>2</v>
      </c>
      <c r="D12" s="34"/>
      <c r="E12" s="6">
        <v>45</v>
      </c>
      <c r="F12" s="19">
        <v>12108.408048000001</v>
      </c>
      <c r="H12" s="36"/>
      <c r="I12" s="20" t="s">
        <v>23</v>
      </c>
      <c r="J12" s="4">
        <v>56</v>
      </c>
      <c r="K12" s="19">
        <v>8788.3606799999998</v>
      </c>
      <c r="M12">
        <f t="shared" si="0"/>
        <v>53</v>
      </c>
      <c r="N12" s="25">
        <f t="shared" si="1"/>
        <v>8348.9426459999995</v>
      </c>
      <c r="P12">
        <f t="shared" si="2"/>
        <v>3.4048321132817203</v>
      </c>
      <c r="Q12">
        <f t="shared" si="3"/>
        <v>0.87964037372015147</v>
      </c>
    </row>
    <row r="13" spans="1:17" ht="15" thickBot="1">
      <c r="A13" s="15" t="s">
        <v>12</v>
      </c>
      <c r="B13" s="7">
        <v>2</v>
      </c>
      <c r="C13" s="7">
        <v>3</v>
      </c>
      <c r="D13" s="35"/>
      <c r="E13" s="7">
        <v>50</v>
      </c>
      <c r="F13" s="19">
        <v>15213.628821599999</v>
      </c>
      <c r="H13" s="37"/>
      <c r="I13" s="21" t="s">
        <v>24</v>
      </c>
      <c r="J13" s="4">
        <v>48</v>
      </c>
      <c r="K13" s="19">
        <v>7372.4581259999995</v>
      </c>
      <c r="M13">
        <f t="shared" si="0"/>
        <v>51</v>
      </c>
      <c r="N13" s="25">
        <f t="shared" si="1"/>
        <v>7074.6303473999997</v>
      </c>
      <c r="P13">
        <f t="shared" si="2"/>
        <v>2.9792280991215052</v>
      </c>
      <c r="Q13">
        <f t="shared" si="3"/>
        <v>0.41676509641982995</v>
      </c>
    </row>
    <row r="14" spans="1:17">
      <c r="A14" s="11" t="s">
        <v>13</v>
      </c>
      <c r="B14" s="3">
        <v>3</v>
      </c>
      <c r="C14" s="3">
        <v>1</v>
      </c>
      <c r="D14" s="33" t="s">
        <v>21</v>
      </c>
      <c r="E14" s="3">
        <v>51</v>
      </c>
      <c r="F14" s="19">
        <v>11483.4579552</v>
      </c>
      <c r="H14" s="38" t="s">
        <v>29</v>
      </c>
      <c r="I14" s="22" t="s">
        <v>19</v>
      </c>
      <c r="J14" s="4">
        <v>45</v>
      </c>
      <c r="K14" s="19">
        <v>10546.032815999999</v>
      </c>
      <c r="M14">
        <f t="shared" si="0"/>
        <v>42.5</v>
      </c>
      <c r="N14" s="25">
        <f t="shared" si="1"/>
        <v>10536.2679708</v>
      </c>
      <c r="P14">
        <f t="shared" si="2"/>
        <v>1.1704110389405913</v>
      </c>
      <c r="Q14">
        <f t="shared" si="3"/>
        <v>1.6741542596609333</v>
      </c>
    </row>
    <row r="15" spans="1:17">
      <c r="A15" s="12" t="s">
        <v>13</v>
      </c>
      <c r="B15" s="4">
        <v>3</v>
      </c>
      <c r="C15" s="4">
        <v>2</v>
      </c>
      <c r="D15" s="34"/>
      <c r="E15" s="4">
        <v>50</v>
      </c>
      <c r="F15" s="19">
        <v>9384.0162371999995</v>
      </c>
      <c r="H15" s="36"/>
      <c r="I15" s="20" t="s">
        <v>20</v>
      </c>
      <c r="J15" s="4">
        <v>47</v>
      </c>
      <c r="K15" s="19">
        <v>12655.239379200002</v>
      </c>
      <c r="M15">
        <f t="shared" si="0"/>
        <v>48.5</v>
      </c>
      <c r="N15" s="25">
        <f t="shared" si="1"/>
        <v>13934.434100400002</v>
      </c>
      <c r="P15">
        <f t="shared" si="2"/>
        <v>2.4472230814212366</v>
      </c>
      <c r="Q15">
        <f t="shared" si="3"/>
        <v>2.9084883324617916</v>
      </c>
    </row>
    <row r="16" spans="1:17">
      <c r="A16" s="12" t="s">
        <v>13</v>
      </c>
      <c r="B16" s="4">
        <v>3</v>
      </c>
      <c r="C16" s="4">
        <v>3</v>
      </c>
      <c r="D16" s="34"/>
      <c r="E16" s="4">
        <v>50</v>
      </c>
      <c r="F16" s="19">
        <v>12020.524441200001</v>
      </c>
      <c r="H16" s="36"/>
      <c r="I16" s="20" t="s">
        <v>21</v>
      </c>
      <c r="J16" s="4">
        <v>50</v>
      </c>
      <c r="K16" s="19">
        <v>12020.524441200001</v>
      </c>
      <c r="M16">
        <f t="shared" si="0"/>
        <v>45</v>
      </c>
      <c r="N16" s="25">
        <f>AVERAGE(K16,K37)</f>
        <v>8334.2953782000004</v>
      </c>
      <c r="P16">
        <f t="shared" si="2"/>
        <v>1.7024160566408602</v>
      </c>
      <c r="Q16">
        <f t="shared" si="3"/>
        <v>0.8743199682339412</v>
      </c>
    </row>
    <row r="17" spans="1:17">
      <c r="A17" s="16" t="s">
        <v>13</v>
      </c>
      <c r="B17" s="8">
        <v>3</v>
      </c>
      <c r="C17" s="8">
        <v>1</v>
      </c>
      <c r="D17" s="34"/>
      <c r="E17" s="8">
        <v>50</v>
      </c>
      <c r="F17" s="19">
        <v>12831.006592799999</v>
      </c>
      <c r="H17" s="36"/>
      <c r="I17" s="20" t="s">
        <v>22</v>
      </c>
      <c r="J17" s="4">
        <v>43</v>
      </c>
      <c r="K17" s="19">
        <v>11688.5197044</v>
      </c>
      <c r="M17">
        <f t="shared" si="0"/>
        <v>44</v>
      </c>
      <c r="N17" s="25">
        <f t="shared" si="1"/>
        <v>10287.2644182</v>
      </c>
      <c r="P17">
        <f t="shared" si="2"/>
        <v>1.4896140495607526</v>
      </c>
      <c r="Q17">
        <f t="shared" si="3"/>
        <v>1.5837073663953536</v>
      </c>
    </row>
    <row r="18" spans="1:17">
      <c r="A18" s="14" t="s">
        <v>13</v>
      </c>
      <c r="B18" s="6">
        <v>3</v>
      </c>
      <c r="C18" s="6">
        <v>2</v>
      </c>
      <c r="D18" s="34"/>
      <c r="E18" s="6">
        <v>43</v>
      </c>
      <c r="F18" s="19">
        <v>9842.9639615999986</v>
      </c>
      <c r="H18" s="36"/>
      <c r="I18" s="20" t="s">
        <v>23</v>
      </c>
      <c r="J18" s="4">
        <v>45</v>
      </c>
      <c r="K18" s="19">
        <v>6444.7978320000002</v>
      </c>
      <c r="M18">
        <f t="shared" si="0"/>
        <v>45</v>
      </c>
      <c r="N18" s="25">
        <f>AVERAGE(K18,K39)</f>
        <v>7069.7479248</v>
      </c>
      <c r="P18">
        <f t="shared" si="2"/>
        <v>1.7024160566408602</v>
      </c>
      <c r="Q18">
        <f t="shared" si="3"/>
        <v>0.41499162792442651</v>
      </c>
    </row>
    <row r="19" spans="1:17" ht="15" thickBot="1">
      <c r="A19" s="15" t="s">
        <v>13</v>
      </c>
      <c r="B19" s="7">
        <v>3</v>
      </c>
      <c r="C19" s="7">
        <v>3</v>
      </c>
      <c r="D19" s="35"/>
      <c r="E19" s="7">
        <v>40</v>
      </c>
      <c r="F19" s="19">
        <v>4648.0663151999997</v>
      </c>
      <c r="H19" s="37"/>
      <c r="I19" s="21" t="s">
        <v>24</v>
      </c>
      <c r="J19" s="4">
        <v>51</v>
      </c>
      <c r="K19" s="19">
        <v>6718.2134975999998</v>
      </c>
      <c r="M19">
        <f t="shared" si="0"/>
        <v>50.5</v>
      </c>
      <c r="N19" s="25">
        <f t="shared" si="1"/>
        <v>6620.5650455999994</v>
      </c>
      <c r="P19">
        <f t="shared" si="2"/>
        <v>2.8728270955814512</v>
      </c>
      <c r="Q19">
        <f t="shared" si="3"/>
        <v>0.25183252634730147</v>
      </c>
    </row>
    <row r="20" spans="1:17">
      <c r="A20" s="11" t="s">
        <v>14</v>
      </c>
      <c r="B20" s="3">
        <v>4</v>
      </c>
      <c r="C20" s="3">
        <v>1</v>
      </c>
      <c r="D20" s="33" t="s">
        <v>22</v>
      </c>
      <c r="E20" s="3">
        <v>48</v>
      </c>
      <c r="F20" s="19">
        <v>9882.0233423999998</v>
      </c>
    </row>
    <row r="21" spans="1:17">
      <c r="A21" s="12" t="s">
        <v>14</v>
      </c>
      <c r="B21" s="4">
        <v>4</v>
      </c>
      <c r="C21" s="4">
        <v>2</v>
      </c>
      <c r="D21" s="34"/>
      <c r="E21" s="4">
        <v>45</v>
      </c>
      <c r="F21" s="19">
        <v>12196.291654799999</v>
      </c>
    </row>
    <row r="22" spans="1:17" ht="36" thickBot="1">
      <c r="A22" s="12" t="s">
        <v>14</v>
      </c>
      <c r="B22" s="4">
        <v>4</v>
      </c>
      <c r="C22" s="4">
        <v>3</v>
      </c>
      <c r="D22" s="34"/>
      <c r="E22" s="4">
        <v>43</v>
      </c>
      <c r="F22" s="19">
        <v>11688.5197044</v>
      </c>
      <c r="H22" s="24" t="s">
        <v>6</v>
      </c>
      <c r="J22" s="10" t="s">
        <v>25</v>
      </c>
      <c r="K22" s="18" t="s">
        <v>26</v>
      </c>
    </row>
    <row r="23" spans="1:17">
      <c r="A23" s="13" t="s">
        <v>14</v>
      </c>
      <c r="B23" s="5">
        <v>4</v>
      </c>
      <c r="C23" s="5">
        <v>1</v>
      </c>
      <c r="D23" s="34"/>
      <c r="E23" s="5">
        <v>50</v>
      </c>
      <c r="F23" s="19">
        <v>10838.978171999999</v>
      </c>
      <c r="H23" s="36" t="s">
        <v>27</v>
      </c>
      <c r="I23" s="20" t="s">
        <v>19</v>
      </c>
      <c r="J23" s="5">
        <v>45</v>
      </c>
      <c r="K23" s="19">
        <v>9725.7858192000003</v>
      </c>
    </row>
    <row r="24" spans="1:17">
      <c r="A24" s="14" t="s">
        <v>14</v>
      </c>
      <c r="B24" s="6">
        <v>4</v>
      </c>
      <c r="C24" s="6">
        <v>2</v>
      </c>
      <c r="D24" s="34"/>
      <c r="E24" s="6">
        <v>50</v>
      </c>
      <c r="F24" s="19">
        <v>16014.346127999999</v>
      </c>
      <c r="H24" s="36"/>
      <c r="I24" s="20" t="s">
        <v>20</v>
      </c>
      <c r="J24" s="5">
        <v>40</v>
      </c>
      <c r="K24" s="19">
        <v>16951.771267200002</v>
      </c>
    </row>
    <row r="25" spans="1:17" ht="15" thickBot="1">
      <c r="A25" s="15" t="s">
        <v>14</v>
      </c>
      <c r="B25" s="7">
        <v>4</v>
      </c>
      <c r="C25" s="7">
        <v>3</v>
      </c>
      <c r="D25" s="35"/>
      <c r="E25" s="7">
        <v>45</v>
      </c>
      <c r="F25" s="19">
        <v>8886.0091319999992</v>
      </c>
      <c r="H25" s="36"/>
      <c r="I25" s="20" t="s">
        <v>21</v>
      </c>
      <c r="J25" s="8">
        <v>50</v>
      </c>
      <c r="K25" s="19">
        <v>12831.006592799999</v>
      </c>
    </row>
    <row r="26" spans="1:17">
      <c r="A26" s="11" t="s">
        <v>15</v>
      </c>
      <c r="B26" s="3">
        <v>5</v>
      </c>
      <c r="C26" s="3">
        <v>1</v>
      </c>
      <c r="D26" s="33" t="s">
        <v>23</v>
      </c>
      <c r="E26" s="3">
        <v>53</v>
      </c>
      <c r="F26" s="19">
        <v>12547.826082</v>
      </c>
      <c r="H26" s="36"/>
      <c r="I26" s="20" t="s">
        <v>22</v>
      </c>
      <c r="J26" s="5">
        <v>50</v>
      </c>
      <c r="K26" s="19">
        <v>10838.978171999999</v>
      </c>
    </row>
    <row r="27" spans="1:17">
      <c r="A27" s="12" t="s">
        <v>15</v>
      </c>
      <c r="B27" s="4">
        <v>5</v>
      </c>
      <c r="C27" s="4">
        <v>2</v>
      </c>
      <c r="D27" s="34"/>
      <c r="E27" s="4">
        <v>56</v>
      </c>
      <c r="F27" s="19">
        <v>8788.3606799999998</v>
      </c>
      <c r="H27" s="36"/>
      <c r="I27" s="20" t="s">
        <v>23</v>
      </c>
      <c r="J27" s="6">
        <v>60</v>
      </c>
      <c r="K27" s="19">
        <v>12440.412784800001</v>
      </c>
    </row>
    <row r="28" spans="1:17">
      <c r="A28" s="12" t="s">
        <v>15</v>
      </c>
      <c r="B28" s="4">
        <v>5</v>
      </c>
      <c r="C28" s="4">
        <v>3</v>
      </c>
      <c r="D28" s="34"/>
      <c r="E28" s="4">
        <v>45</v>
      </c>
      <c r="F28" s="19">
        <v>6444.7978320000002</v>
      </c>
      <c r="H28" s="37"/>
      <c r="I28" s="21" t="s">
        <v>24</v>
      </c>
      <c r="J28" s="5">
        <v>40</v>
      </c>
      <c r="K28" s="19">
        <v>5937.0258815999996</v>
      </c>
    </row>
    <row r="29" spans="1:17">
      <c r="A29" s="14" t="s">
        <v>16</v>
      </c>
      <c r="B29" s="6">
        <v>5</v>
      </c>
      <c r="C29" s="6">
        <v>1</v>
      </c>
      <c r="D29" s="34"/>
      <c r="E29" s="6">
        <v>60</v>
      </c>
      <c r="F29" s="19">
        <v>12440.412784800001</v>
      </c>
      <c r="H29" s="38" t="s">
        <v>28</v>
      </c>
      <c r="I29" s="22" t="s">
        <v>19</v>
      </c>
      <c r="J29" s="6">
        <v>42</v>
      </c>
      <c r="K29" s="19">
        <v>13436.4269952</v>
      </c>
    </row>
    <row r="30" spans="1:17">
      <c r="A30" s="14" t="s">
        <v>15</v>
      </c>
      <c r="B30" s="6">
        <v>5</v>
      </c>
      <c r="C30" s="6">
        <v>2</v>
      </c>
      <c r="D30" s="34"/>
      <c r="E30" s="6">
        <v>50</v>
      </c>
      <c r="F30" s="19">
        <v>7909.5246120000002</v>
      </c>
      <c r="H30" s="36"/>
      <c r="I30" s="20" t="s">
        <v>20</v>
      </c>
      <c r="J30" s="6">
        <v>45</v>
      </c>
      <c r="K30" s="19">
        <v>12108.408048000001</v>
      </c>
    </row>
    <row r="31" spans="1:17" ht="15" thickBot="1">
      <c r="A31" s="15" t="s">
        <v>15</v>
      </c>
      <c r="B31" s="7">
        <v>5</v>
      </c>
      <c r="C31" s="7">
        <v>3</v>
      </c>
      <c r="D31" s="35"/>
      <c r="E31" s="7">
        <v>45</v>
      </c>
      <c r="F31" s="19">
        <v>7694.6980176000006</v>
      </c>
      <c r="H31" s="36"/>
      <c r="I31" s="20" t="s">
        <v>21</v>
      </c>
      <c r="J31" s="6">
        <v>43</v>
      </c>
      <c r="K31" s="19">
        <v>9842.9639615999986</v>
      </c>
    </row>
    <row r="32" spans="1:17">
      <c r="A32" s="11" t="s">
        <v>17</v>
      </c>
      <c r="B32" s="3">
        <v>6</v>
      </c>
      <c r="C32" s="3">
        <v>1</v>
      </c>
      <c r="D32" s="34" t="s">
        <v>24</v>
      </c>
      <c r="E32" s="3">
        <v>49</v>
      </c>
      <c r="F32" s="19">
        <v>5917.4961911999999</v>
      </c>
      <c r="H32" s="36"/>
      <c r="I32" s="20" t="s">
        <v>22</v>
      </c>
      <c r="J32" s="6">
        <v>50</v>
      </c>
      <c r="K32" s="19">
        <v>16014.346127999999</v>
      </c>
    </row>
    <row r="33" spans="1:11">
      <c r="A33" s="12" t="s">
        <v>17</v>
      </c>
      <c r="B33" s="4">
        <v>6</v>
      </c>
      <c r="C33" s="4">
        <v>2</v>
      </c>
      <c r="D33" s="34"/>
      <c r="E33" s="4">
        <v>48</v>
      </c>
      <c r="F33" s="19">
        <v>7372.4581259999995</v>
      </c>
      <c r="H33" s="36"/>
      <c r="I33" s="20" t="s">
        <v>23</v>
      </c>
      <c r="J33" s="6">
        <v>50</v>
      </c>
      <c r="K33" s="19">
        <v>7909.5246120000002</v>
      </c>
    </row>
    <row r="34" spans="1:11">
      <c r="A34" s="12" t="s">
        <v>17</v>
      </c>
      <c r="B34" s="4">
        <v>6</v>
      </c>
      <c r="C34" s="4">
        <v>3</v>
      </c>
      <c r="D34" s="34"/>
      <c r="E34" s="4">
        <v>51</v>
      </c>
      <c r="F34" s="19">
        <v>6718.2134975999998</v>
      </c>
      <c r="H34" s="37"/>
      <c r="I34" s="21" t="s">
        <v>24</v>
      </c>
      <c r="J34" s="6">
        <v>54</v>
      </c>
      <c r="K34" s="19">
        <v>6776.8025687999998</v>
      </c>
    </row>
    <row r="35" spans="1:11" ht="15" thickBot="1">
      <c r="A35" s="13" t="s">
        <v>18</v>
      </c>
      <c r="B35" s="5">
        <v>6</v>
      </c>
      <c r="C35" s="5">
        <v>1</v>
      </c>
      <c r="D35" s="34"/>
      <c r="E35" s="5">
        <v>40</v>
      </c>
      <c r="F35" s="19">
        <v>5937.0258815999996</v>
      </c>
      <c r="H35" s="38" t="s">
        <v>29</v>
      </c>
      <c r="I35" s="22" t="s">
        <v>19</v>
      </c>
      <c r="J35" s="7">
        <v>40</v>
      </c>
      <c r="K35" s="19">
        <v>10526.5031256</v>
      </c>
    </row>
    <row r="36" spans="1:11" ht="15" thickBot="1">
      <c r="A36" s="14" t="s">
        <v>17</v>
      </c>
      <c r="B36" s="6">
        <v>6</v>
      </c>
      <c r="C36" s="6">
        <v>2</v>
      </c>
      <c r="D36" s="34"/>
      <c r="E36" s="6">
        <v>54</v>
      </c>
      <c r="F36" s="19">
        <v>6776.8025687999998</v>
      </c>
      <c r="H36" s="36"/>
      <c r="I36" s="20" t="s">
        <v>20</v>
      </c>
      <c r="J36" s="7">
        <v>50</v>
      </c>
      <c r="K36" s="19">
        <v>15213.628821599999</v>
      </c>
    </row>
    <row r="37" spans="1:11" ht="15" thickBot="1">
      <c r="A37" s="15" t="s">
        <v>17</v>
      </c>
      <c r="B37" s="7">
        <v>6</v>
      </c>
      <c r="C37" s="7">
        <v>3</v>
      </c>
      <c r="D37" s="35"/>
      <c r="E37" s="7">
        <v>50</v>
      </c>
      <c r="F37" s="19">
        <v>6522.916593599999</v>
      </c>
      <c r="H37" s="36"/>
      <c r="I37" s="20" t="s">
        <v>21</v>
      </c>
      <c r="J37" s="7">
        <v>40</v>
      </c>
      <c r="K37" s="19">
        <v>4648.0663151999997</v>
      </c>
    </row>
    <row r="38" spans="1:11" ht="15" thickBot="1">
      <c r="H38" s="36"/>
      <c r="I38" s="20" t="s">
        <v>22</v>
      </c>
      <c r="J38" s="7">
        <v>45</v>
      </c>
      <c r="K38" s="19">
        <v>8886.0091319999992</v>
      </c>
    </row>
    <row r="39" spans="1:11" ht="15" thickBot="1">
      <c r="H39" s="36"/>
      <c r="I39" s="20" t="s">
        <v>23</v>
      </c>
      <c r="J39" s="7">
        <v>45</v>
      </c>
      <c r="K39" s="19">
        <v>7694.6980176000006</v>
      </c>
    </row>
    <row r="40" spans="1:11" ht="15" thickBot="1">
      <c r="H40" s="37"/>
      <c r="I40" s="21" t="s">
        <v>24</v>
      </c>
      <c r="J40" s="7">
        <v>50</v>
      </c>
      <c r="K40" s="19">
        <v>6522.916593599999</v>
      </c>
    </row>
  </sheetData>
  <mergeCells count="12">
    <mergeCell ref="D26:D31"/>
    <mergeCell ref="D32:D37"/>
    <mergeCell ref="H2:H7"/>
    <mergeCell ref="D2:D7"/>
    <mergeCell ref="D8:D13"/>
    <mergeCell ref="D14:D19"/>
    <mergeCell ref="D20:D25"/>
    <mergeCell ref="H8:H13"/>
    <mergeCell ref="H14:H19"/>
    <mergeCell ref="H23:H28"/>
    <mergeCell ref="H29:H34"/>
    <mergeCell ref="H35:H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722B2-81B0-45A8-9916-95B12947AC6D}">
  <dimension ref="A1:AB21"/>
  <sheetViews>
    <sheetView topLeftCell="F2" workbookViewId="0">
      <selection activeCell="K23" sqref="K23"/>
    </sheetView>
  </sheetViews>
  <sheetFormatPr defaultRowHeight="14.5"/>
  <sheetData>
    <row r="1" spans="1:28" ht="24" customHeight="1">
      <c r="J1" s="40" t="s">
        <v>40</v>
      </c>
      <c r="K1" s="41"/>
    </row>
    <row r="2" spans="1:28" ht="36" thickBot="1">
      <c r="B2" t="s">
        <v>41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s="10" t="s">
        <v>25</v>
      </c>
      <c r="K2" s="18" t="s">
        <v>26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</row>
    <row r="3" spans="1:28" ht="15.5" thickTop="1" thickBot="1">
      <c r="A3" s="39" t="s">
        <v>37</v>
      </c>
      <c r="B3" t="s">
        <v>19</v>
      </c>
      <c r="C3">
        <v>1.0005519271876304</v>
      </c>
      <c r="D3">
        <v>1.3459046680496891</v>
      </c>
      <c r="E3">
        <v>1.2530177200671826</v>
      </c>
      <c r="F3">
        <v>0.67292937052147239</v>
      </c>
      <c r="G3">
        <v>2.2267413699515042</v>
      </c>
      <c r="H3">
        <v>1.6916164706929286</v>
      </c>
      <c r="I3">
        <v>1.6156172784309963</v>
      </c>
      <c r="J3" s="3">
        <v>1.5960150531008064</v>
      </c>
      <c r="K3" s="19">
        <v>1.5145420950746162</v>
      </c>
      <c r="N3">
        <v>0.28399999999999997</v>
      </c>
      <c r="O3">
        <v>2706.873</v>
      </c>
      <c r="P3">
        <v>17226.5</v>
      </c>
      <c r="Q3">
        <v>265374.75</v>
      </c>
      <c r="R3">
        <v>2.827</v>
      </c>
      <c r="S3">
        <v>2.637</v>
      </c>
      <c r="T3">
        <v>0.52400000000000002</v>
      </c>
      <c r="V3">
        <f>(N3-MIN(N$3:N$20))/_xlfn.STDEV.S(N$3:N$20)</f>
        <v>1.0242289719865458</v>
      </c>
      <c r="W3">
        <f t="shared" ref="W3:AB3" si="0">(O3-MIN(O$3:O$20))/_xlfn.STDEV.S(O$3:O$20)</f>
        <v>1.3459046680496891</v>
      </c>
      <c r="X3">
        <f t="shared" si="0"/>
        <v>1.2530177200671826</v>
      </c>
      <c r="Y3">
        <f t="shared" si="0"/>
        <v>0.67292937052147239</v>
      </c>
      <c r="Z3">
        <f t="shared" si="0"/>
        <v>2.4234493700059669</v>
      </c>
      <c r="AA3">
        <f t="shared" si="0"/>
        <v>1.6916164706929286</v>
      </c>
      <c r="AB3">
        <f t="shared" si="0"/>
        <v>1.6156172784309963</v>
      </c>
    </row>
    <row r="4" spans="1:28" ht="15.5" thickTop="1" thickBot="1">
      <c r="A4" s="39"/>
      <c r="B4" t="s">
        <v>20</v>
      </c>
      <c r="C4">
        <v>2.7014902034066033</v>
      </c>
      <c r="D4">
        <v>2.9092929448457427</v>
      </c>
      <c r="E4">
        <v>2.1758511113449619</v>
      </c>
      <c r="F4">
        <v>2.3914362922180001</v>
      </c>
      <c r="G4">
        <v>3.3758043933287532</v>
      </c>
      <c r="H4">
        <v>3.1506565918049301</v>
      </c>
      <c r="I4">
        <v>1.9460844490191549</v>
      </c>
      <c r="J4" s="3">
        <v>0</v>
      </c>
      <c r="K4" s="19">
        <v>3.2596350945516903</v>
      </c>
      <c r="N4">
        <v>0.35499999999999998</v>
      </c>
      <c r="O4">
        <v>3734.6680000000001</v>
      </c>
      <c r="P4">
        <v>18350.75</v>
      </c>
      <c r="Q4">
        <v>308006.75</v>
      </c>
      <c r="R4">
        <v>3.16</v>
      </c>
      <c r="S4">
        <v>3.5089999999999999</v>
      </c>
      <c r="T4">
        <v>0.54200000000000004</v>
      </c>
      <c r="V4">
        <f t="shared" ref="V4:V20" si="1">(N4-MIN(N$3:N$20))/_xlfn.STDEV.S(N$3:N$20)</f>
        <v>2.7556636627257078</v>
      </c>
      <c r="W4">
        <f t="shared" ref="W4:W20" si="2">(O4-MIN(O$3:O$20))/_xlfn.STDEV.S(O$3:O$20)</f>
        <v>2.9092929448457427</v>
      </c>
      <c r="X4">
        <f t="shared" ref="X4:X20" si="3">(P4-MIN(P$3:P$20))/_xlfn.STDEV.S(P$3:P$20)</f>
        <v>2.1758511113449619</v>
      </c>
      <c r="Y4">
        <f t="shared" ref="Y4:Y20" si="4">(Q4-MIN(Q$3:Q$20))/_xlfn.STDEV.S(Q$3:Q$20)</f>
        <v>2.3914362922180001</v>
      </c>
      <c r="Z4">
        <f t="shared" ref="Z4:Z20" si="5">(R4-MIN(R$3:R$20))/_xlfn.STDEV.S(R$3:R$20)</f>
        <v>3.2667185865284201</v>
      </c>
      <c r="AA4">
        <f t="shared" ref="AA4:AA20" si="6">(S4-MIN(S$3:S$20))/_xlfn.STDEV.S(S$3:S$20)</f>
        <v>3.1506565918049301</v>
      </c>
      <c r="AB4">
        <f t="shared" ref="AB4:AB20" si="7">(T4-MIN(T$3:T$20))/_xlfn.STDEV.S(T$3:T$20)</f>
        <v>1.9460844490191549</v>
      </c>
    </row>
    <row r="5" spans="1:28" ht="15.5" thickTop="1" thickBot="1">
      <c r="A5" s="39"/>
      <c r="B5" t="s">
        <v>21</v>
      </c>
      <c r="C5">
        <v>3.3018213597191823</v>
      </c>
      <c r="D5">
        <v>3.4404444509433434</v>
      </c>
      <c r="E5">
        <v>2.1978086770257983</v>
      </c>
      <c r="F5">
        <v>1.7299147247280562</v>
      </c>
      <c r="G5">
        <v>3.6175912018550291</v>
      </c>
      <c r="H5">
        <v>3.5639397453767927</v>
      </c>
      <c r="I5">
        <v>2.1663958960779275</v>
      </c>
      <c r="J5" s="3">
        <v>2.8728270955814512</v>
      </c>
      <c r="K5" s="19">
        <v>2.2629458001349052</v>
      </c>
      <c r="N5">
        <v>0.38100000000000001</v>
      </c>
      <c r="O5">
        <v>4083.855</v>
      </c>
      <c r="P5">
        <v>18377.5</v>
      </c>
      <c r="Q5">
        <v>291596</v>
      </c>
      <c r="R5">
        <v>3.169</v>
      </c>
      <c r="S5">
        <v>3.7559999999999998</v>
      </c>
      <c r="T5">
        <v>0.55400000000000005</v>
      </c>
      <c r="V5">
        <f t="shared" si="1"/>
        <v>3.3897101691935703</v>
      </c>
      <c r="W5">
        <f t="shared" si="2"/>
        <v>3.4404444509433434</v>
      </c>
      <c r="X5">
        <f t="shared" si="3"/>
        <v>2.1978086770257983</v>
      </c>
      <c r="Y5">
        <f t="shared" si="4"/>
        <v>1.7299147247280562</v>
      </c>
      <c r="Z5">
        <f t="shared" si="5"/>
        <v>3.289509646434432</v>
      </c>
      <c r="AA5">
        <f t="shared" si="6"/>
        <v>3.5639397453767927</v>
      </c>
      <c r="AB5">
        <f t="shared" si="7"/>
        <v>2.1663958960779275</v>
      </c>
    </row>
    <row r="6" spans="1:28" ht="15.5" thickTop="1" thickBot="1">
      <c r="A6" s="39"/>
      <c r="B6" t="s">
        <v>22</v>
      </c>
      <c r="C6">
        <v>2.126172845273715</v>
      </c>
      <c r="D6">
        <v>2.0355739905420673</v>
      </c>
      <c r="E6">
        <v>1.3790172091142265</v>
      </c>
      <c r="F6">
        <v>0.96590432611563559</v>
      </c>
      <c r="G6">
        <v>1.8698179859365263</v>
      </c>
      <c r="H6">
        <v>1.7418128051348549</v>
      </c>
      <c r="I6">
        <v>1.0097607990193724</v>
      </c>
      <c r="J6" s="3">
        <v>2.5536240849612901</v>
      </c>
      <c r="K6" s="19">
        <v>1.6103093938264061</v>
      </c>
      <c r="N6">
        <v>0.33100000000000002</v>
      </c>
      <c r="O6">
        <v>3160.2719999999999</v>
      </c>
      <c r="P6">
        <v>17380</v>
      </c>
      <c r="Q6">
        <v>272642.75</v>
      </c>
      <c r="R6">
        <v>2.488</v>
      </c>
      <c r="S6">
        <v>2.6669999999999998</v>
      </c>
      <c r="T6">
        <v>0.49099999999999999</v>
      </c>
      <c r="V6">
        <f t="shared" si="1"/>
        <v>2.1703899644476823</v>
      </c>
      <c r="W6">
        <f t="shared" si="2"/>
        <v>2.0355739905420673</v>
      </c>
      <c r="X6">
        <f t="shared" si="3"/>
        <v>1.3790172091142265</v>
      </c>
      <c r="Y6">
        <f t="shared" si="4"/>
        <v>0.96590432611563559</v>
      </c>
      <c r="Z6">
        <f t="shared" si="5"/>
        <v>1.5649861135461729</v>
      </c>
      <c r="AA6">
        <f t="shared" si="6"/>
        <v>1.7418128051348549</v>
      </c>
      <c r="AB6">
        <f t="shared" si="7"/>
        <v>1.0097607990193724</v>
      </c>
    </row>
    <row r="7" spans="1:28" ht="15.5" thickTop="1" thickBot="1">
      <c r="A7" s="39"/>
      <c r="B7" t="s">
        <v>23</v>
      </c>
      <c r="C7">
        <v>2.5263936161487677</v>
      </c>
      <c r="D7">
        <v>3.4611087173975226</v>
      </c>
      <c r="E7">
        <v>2.6463996917763488</v>
      </c>
      <c r="F7">
        <v>2.006422939903918</v>
      </c>
      <c r="G7">
        <v>1.9642299778372621</v>
      </c>
      <c r="H7">
        <v>1.9057874976451492</v>
      </c>
      <c r="I7">
        <v>3.3230309931364803</v>
      </c>
      <c r="J7" s="3">
        <v>4.1496391380620965</v>
      </c>
      <c r="K7" s="19">
        <v>2.385315126317749</v>
      </c>
      <c r="N7">
        <v>0.35299999999999998</v>
      </c>
      <c r="O7">
        <v>4097.4399999999996</v>
      </c>
      <c r="P7">
        <v>18924</v>
      </c>
      <c r="Q7">
        <v>298455.5</v>
      </c>
      <c r="R7">
        <v>2.6040000000000001</v>
      </c>
      <c r="S7">
        <v>2.7650000000000001</v>
      </c>
      <c r="T7">
        <v>0.61699999999999999</v>
      </c>
      <c r="V7">
        <f t="shared" si="1"/>
        <v>2.7068908545358723</v>
      </c>
      <c r="W7">
        <f t="shared" si="2"/>
        <v>3.4611087173975226</v>
      </c>
      <c r="X7">
        <f t="shared" si="3"/>
        <v>2.6463996917763488</v>
      </c>
      <c r="Y7">
        <f t="shared" si="4"/>
        <v>2.006422939903918</v>
      </c>
      <c r="Z7">
        <f t="shared" si="5"/>
        <v>1.8587375523347753</v>
      </c>
      <c r="AA7">
        <f t="shared" si="6"/>
        <v>1.9057874976451492</v>
      </c>
      <c r="AB7">
        <f t="shared" si="7"/>
        <v>3.3230309931364803</v>
      </c>
    </row>
    <row r="8" spans="1:28" ht="15.5" thickTop="1" thickBot="1">
      <c r="A8" s="39"/>
      <c r="B8" t="s">
        <v>24</v>
      </c>
      <c r="C8">
        <v>0.70038634903134089</v>
      </c>
      <c r="D8">
        <v>1.1566330688672328</v>
      </c>
      <c r="E8">
        <v>1.9913665174470914</v>
      </c>
      <c r="F8">
        <v>1.9708189044707114</v>
      </c>
      <c r="G8">
        <v>0.90957894636074887</v>
      </c>
      <c r="H8">
        <v>1.3820724083010476</v>
      </c>
      <c r="I8">
        <v>0</v>
      </c>
      <c r="J8" s="3">
        <v>1.5960150531008064</v>
      </c>
      <c r="K8" s="19">
        <v>0</v>
      </c>
      <c r="N8">
        <v>0.27400000000000002</v>
      </c>
      <c r="O8">
        <v>2582.4430000000002</v>
      </c>
      <c r="P8">
        <v>18126</v>
      </c>
      <c r="Q8">
        <v>297572.25</v>
      </c>
      <c r="R8">
        <v>2.1779999999999999</v>
      </c>
      <c r="S8">
        <v>2.452</v>
      </c>
      <c r="T8">
        <v>0.436</v>
      </c>
      <c r="V8">
        <f t="shared" si="1"/>
        <v>0.78036493103736937</v>
      </c>
      <c r="W8">
        <f t="shared" si="2"/>
        <v>1.1566330688672328</v>
      </c>
      <c r="X8">
        <f t="shared" si="3"/>
        <v>1.9913665174470914</v>
      </c>
      <c r="Y8">
        <f t="shared" si="4"/>
        <v>1.9708189044707114</v>
      </c>
      <c r="Z8">
        <f t="shared" si="5"/>
        <v>0.7799607167835293</v>
      </c>
      <c r="AA8">
        <f t="shared" si="6"/>
        <v>1.3820724083010476</v>
      </c>
      <c r="AB8">
        <f t="shared" si="7"/>
        <v>0</v>
      </c>
    </row>
    <row r="9" spans="1:28" ht="15.5" thickTop="1" thickBot="1">
      <c r="A9" s="39" t="s">
        <v>38</v>
      </c>
      <c r="B9" t="s">
        <v>19</v>
      </c>
      <c r="C9">
        <v>1.6258968816799004</v>
      </c>
      <c r="D9">
        <v>2.9583913027852371</v>
      </c>
      <c r="E9">
        <v>3.3537616441300302</v>
      </c>
      <c r="F9">
        <v>2.9408247993441492</v>
      </c>
      <c r="G9">
        <v>3.0257892038430985</v>
      </c>
      <c r="H9">
        <v>1.9057874976451492</v>
      </c>
      <c r="I9">
        <v>1.3035093950977354</v>
      </c>
      <c r="J9" s="4">
        <v>0.7448070247803763</v>
      </c>
      <c r="K9" s="23">
        <v>2.3037355755291866</v>
      </c>
      <c r="N9">
        <v>0.312</v>
      </c>
      <c r="O9">
        <v>3766.9459999999999</v>
      </c>
      <c r="P9">
        <v>19785.75</v>
      </c>
      <c r="Q9">
        <v>321635.75</v>
      </c>
      <c r="R9">
        <v>3.024</v>
      </c>
      <c r="S9">
        <v>2.7650000000000001</v>
      </c>
      <c r="T9">
        <v>0.50700000000000001</v>
      </c>
      <c r="V9">
        <f t="shared" si="1"/>
        <v>1.707048286644244</v>
      </c>
      <c r="W9">
        <f t="shared" si="2"/>
        <v>2.9583913027852371</v>
      </c>
      <c r="X9">
        <f t="shared" si="3"/>
        <v>3.3537616441300302</v>
      </c>
      <c r="Y9">
        <f t="shared" si="4"/>
        <v>2.9408247993441492</v>
      </c>
      <c r="Z9">
        <f t="shared" si="5"/>
        <v>2.9223203479486792</v>
      </c>
      <c r="AA9">
        <f t="shared" si="6"/>
        <v>1.9057874976451492</v>
      </c>
      <c r="AB9">
        <f t="shared" si="7"/>
        <v>1.3035093950977354</v>
      </c>
    </row>
    <row r="10" spans="1:28" ht="15.5" thickTop="1" thickBot="1">
      <c r="A10" s="39"/>
      <c r="B10" t="s">
        <v>20</v>
      </c>
      <c r="C10">
        <v>1.2256761108048477</v>
      </c>
      <c r="D10">
        <v>1.5562192898399583</v>
      </c>
      <c r="E10">
        <v>3.3301623912954863</v>
      </c>
      <c r="F10">
        <v>3.3138357723202896</v>
      </c>
      <c r="G10">
        <v>1.687902196664377</v>
      </c>
      <c r="H10">
        <v>3.6225021355590408</v>
      </c>
      <c r="I10">
        <v>1.633976565685894</v>
      </c>
      <c r="J10" s="4">
        <v>1.3832130460206988</v>
      </c>
      <c r="K10" s="19">
        <v>2.4952701730327687</v>
      </c>
      <c r="N10">
        <v>0.29199999999999998</v>
      </c>
      <c r="O10">
        <v>2845.1370000000002</v>
      </c>
      <c r="P10">
        <v>19757</v>
      </c>
      <c r="Q10">
        <v>330889.25</v>
      </c>
      <c r="R10">
        <v>2.528</v>
      </c>
      <c r="S10">
        <v>3.7909999999999999</v>
      </c>
      <c r="T10">
        <v>0.52500000000000002</v>
      </c>
      <c r="V10">
        <f t="shared" si="1"/>
        <v>1.2193202047458882</v>
      </c>
      <c r="W10">
        <f t="shared" si="2"/>
        <v>1.5562192898399583</v>
      </c>
      <c r="X10">
        <f t="shared" si="3"/>
        <v>3.3301623912954863</v>
      </c>
      <c r="Y10">
        <f t="shared" si="4"/>
        <v>3.3138357723202896</v>
      </c>
      <c r="Z10">
        <f t="shared" si="5"/>
        <v>1.6662797131284495</v>
      </c>
      <c r="AA10">
        <f t="shared" si="6"/>
        <v>3.6225021355590408</v>
      </c>
      <c r="AB10">
        <f t="shared" si="7"/>
        <v>1.633976565685894</v>
      </c>
    </row>
    <row r="11" spans="1:28" ht="15.5" thickTop="1" thickBot="1">
      <c r="A11" s="39"/>
      <c r="B11" t="s">
        <v>21</v>
      </c>
      <c r="C11">
        <v>3.2017661670004194</v>
      </c>
      <c r="D11">
        <v>3.4430744484920561</v>
      </c>
      <c r="E11">
        <v>2.8214445845404019</v>
      </c>
      <c r="F11">
        <v>2.0154322825807607</v>
      </c>
      <c r="G11">
        <v>3.6175912018550291</v>
      </c>
      <c r="H11">
        <v>3.6760448922970959</v>
      </c>
      <c r="I11">
        <v>2.0929587470583364</v>
      </c>
      <c r="J11" s="4">
        <v>2.0216190672610215</v>
      </c>
      <c r="K11" s="19">
        <v>1.3389687140296656</v>
      </c>
      <c r="N11">
        <v>0.375</v>
      </c>
      <c r="O11">
        <v>4085.5839999999998</v>
      </c>
      <c r="P11">
        <v>19137.25</v>
      </c>
      <c r="Q11">
        <v>298679</v>
      </c>
      <c r="R11">
        <v>3.2949999999999999</v>
      </c>
      <c r="S11">
        <v>3.823</v>
      </c>
      <c r="T11">
        <v>0.55000000000000004</v>
      </c>
      <c r="V11">
        <f t="shared" si="1"/>
        <v>3.2433917446240637</v>
      </c>
      <c r="W11">
        <f t="shared" si="2"/>
        <v>3.4430744484920561</v>
      </c>
      <c r="X11">
        <f t="shared" si="3"/>
        <v>2.8214445845404019</v>
      </c>
      <c r="Y11">
        <f t="shared" si="4"/>
        <v>2.0154322825807607</v>
      </c>
      <c r="Z11">
        <f t="shared" si="5"/>
        <v>3.6085844851186026</v>
      </c>
      <c r="AA11">
        <f t="shared" si="6"/>
        <v>3.6760448922970959</v>
      </c>
      <c r="AB11">
        <f t="shared" si="7"/>
        <v>2.0929587470583364</v>
      </c>
    </row>
    <row r="12" spans="1:28" ht="15.5" thickTop="1" thickBot="1">
      <c r="A12" s="39"/>
      <c r="B12" t="s">
        <v>22</v>
      </c>
      <c r="C12">
        <v>3.6520145342348522</v>
      </c>
      <c r="D12">
        <v>3.5271933001065312</v>
      </c>
      <c r="E12">
        <v>1.0874125284369474</v>
      </c>
      <c r="F12">
        <v>1.1411128627818479</v>
      </c>
      <c r="G12">
        <v>2.3718134550672687</v>
      </c>
      <c r="H12">
        <v>2.0212390668615807</v>
      </c>
      <c r="I12">
        <v>3.1577974078424011</v>
      </c>
      <c r="J12" s="4">
        <v>2.234421074341129</v>
      </c>
      <c r="K12" s="19">
        <v>2.9705597298009141</v>
      </c>
      <c r="N12">
        <v>0.39400000000000002</v>
      </c>
      <c r="O12">
        <v>4140.8850000000002</v>
      </c>
      <c r="P12">
        <v>17024.75</v>
      </c>
      <c r="Q12">
        <v>276989.25</v>
      </c>
      <c r="R12">
        <v>2.8090000000000002</v>
      </c>
      <c r="S12">
        <v>2.8340000000000001</v>
      </c>
      <c r="T12">
        <v>0.60799999999999998</v>
      </c>
      <c r="V12">
        <f t="shared" si="1"/>
        <v>3.7067334224275017</v>
      </c>
      <c r="W12">
        <f t="shared" si="2"/>
        <v>3.5271933001065312</v>
      </c>
      <c r="X12">
        <f t="shared" si="3"/>
        <v>1.0874125284369474</v>
      </c>
      <c r="Y12">
        <f t="shared" si="4"/>
        <v>1.1411128627818479</v>
      </c>
      <c r="Z12">
        <f t="shared" si="5"/>
        <v>2.3778672501939431</v>
      </c>
      <c r="AA12">
        <f t="shared" si="6"/>
        <v>2.0212390668615807</v>
      </c>
      <c r="AB12">
        <f t="shared" si="7"/>
        <v>3.1577974078424011</v>
      </c>
    </row>
    <row r="13" spans="1:28" ht="15.5" thickTop="1" thickBot="1">
      <c r="A13" s="39"/>
      <c r="B13" t="s">
        <v>23</v>
      </c>
      <c r="C13">
        <v>1.550855487140828</v>
      </c>
      <c r="D13">
        <v>2.4593169443494518</v>
      </c>
      <c r="E13">
        <v>2.9261021405892493</v>
      </c>
      <c r="F13">
        <v>2.472580841696681</v>
      </c>
      <c r="G13">
        <v>1.6257284459004775</v>
      </c>
      <c r="H13">
        <v>1.21642450464269</v>
      </c>
      <c r="I13">
        <v>2.4785037794111862</v>
      </c>
      <c r="J13" s="4">
        <v>3.4048321132817203</v>
      </c>
      <c r="K13" s="19">
        <v>0.87964037372015147</v>
      </c>
      <c r="N13">
        <v>0.311</v>
      </c>
      <c r="O13">
        <v>3438.8470000000002</v>
      </c>
      <c r="P13">
        <v>19264.75</v>
      </c>
      <c r="Q13">
        <v>310019.75</v>
      </c>
      <c r="R13">
        <v>2.3959999999999999</v>
      </c>
      <c r="S13">
        <v>2.3530000000000002</v>
      </c>
      <c r="T13">
        <v>0.57099999999999995</v>
      </c>
      <c r="V13">
        <f t="shared" si="1"/>
        <v>1.6826618825493262</v>
      </c>
      <c r="W13">
        <f t="shared" si="2"/>
        <v>2.4593169443494518</v>
      </c>
      <c r="X13">
        <f t="shared" si="3"/>
        <v>2.9261021405892493</v>
      </c>
      <c r="Y13">
        <f t="shared" si="4"/>
        <v>2.472580841696681</v>
      </c>
      <c r="Z13">
        <f t="shared" si="5"/>
        <v>1.3320108345069366</v>
      </c>
      <c r="AA13">
        <f t="shared" si="6"/>
        <v>1.21642450464269</v>
      </c>
      <c r="AB13">
        <f t="shared" si="7"/>
        <v>2.4785037794111862</v>
      </c>
    </row>
    <row r="14" spans="1:28" ht="15.5" thickTop="1" thickBot="1">
      <c r="A14" s="39"/>
      <c r="B14" t="s">
        <v>24</v>
      </c>
      <c r="C14">
        <v>0</v>
      </c>
      <c r="D14">
        <v>0</v>
      </c>
      <c r="E14">
        <v>0.26246473369897255</v>
      </c>
      <c r="F14">
        <v>0</v>
      </c>
      <c r="G14">
        <v>0</v>
      </c>
      <c r="H14">
        <v>0</v>
      </c>
      <c r="I14">
        <v>0.11015572352938618</v>
      </c>
      <c r="J14" s="4">
        <v>2.9792280991215052</v>
      </c>
      <c r="K14" s="19">
        <v>0.41676509641982995</v>
      </c>
      <c r="N14">
        <v>0.24199999999999999</v>
      </c>
      <c r="O14">
        <v>1822.0550000000001</v>
      </c>
      <c r="P14">
        <v>16019.75</v>
      </c>
      <c r="Q14">
        <v>248681</v>
      </c>
      <c r="R14">
        <v>1.87</v>
      </c>
      <c r="S14">
        <v>1.6259999999999999</v>
      </c>
      <c r="T14">
        <v>0.442</v>
      </c>
      <c r="V14">
        <f t="shared" si="1"/>
        <v>0</v>
      </c>
      <c r="W14">
        <f t="shared" si="2"/>
        <v>0</v>
      </c>
      <c r="X14">
        <f t="shared" si="3"/>
        <v>0.26246473369897255</v>
      </c>
      <c r="Y14">
        <f t="shared" si="4"/>
        <v>0</v>
      </c>
      <c r="Z14">
        <f t="shared" si="5"/>
        <v>0</v>
      </c>
      <c r="AA14">
        <f t="shared" si="6"/>
        <v>0</v>
      </c>
      <c r="AB14">
        <f t="shared" si="7"/>
        <v>0.11015572352938618</v>
      </c>
    </row>
    <row r="15" spans="1:28" ht="15.5" thickTop="1" thickBot="1">
      <c r="A15" s="39" t="s">
        <v>39</v>
      </c>
      <c r="B15" t="s">
        <v>19</v>
      </c>
      <c r="C15">
        <v>1.3257313035236109</v>
      </c>
      <c r="D15">
        <v>1.8814491370858006</v>
      </c>
      <c r="E15">
        <v>0.89841329486638144</v>
      </c>
      <c r="F15">
        <v>0.77458176378916377</v>
      </c>
      <c r="G15">
        <v>2.401748964694332</v>
      </c>
      <c r="H15">
        <v>1.2482155164559097</v>
      </c>
      <c r="I15">
        <v>1.2300722460781448</v>
      </c>
      <c r="J15" s="4">
        <v>1.1704110389405913</v>
      </c>
      <c r="K15" s="23">
        <v>1.6741542596609333</v>
      </c>
      <c r="N15">
        <v>0.30099999999999999</v>
      </c>
      <c r="O15">
        <v>3058.9479999999999</v>
      </c>
      <c r="P15">
        <v>16794.5</v>
      </c>
      <c r="Q15">
        <v>267896.5</v>
      </c>
      <c r="R15">
        <v>2.7109999999999999</v>
      </c>
      <c r="S15">
        <v>2.3719999999999999</v>
      </c>
      <c r="T15">
        <v>0.503</v>
      </c>
      <c r="V15">
        <f t="shared" si="1"/>
        <v>1.4387978416001483</v>
      </c>
      <c r="W15">
        <f t="shared" si="2"/>
        <v>1.8814491370858006</v>
      </c>
      <c r="X15">
        <f t="shared" si="3"/>
        <v>0.89841329486638144</v>
      </c>
      <c r="Y15">
        <f t="shared" si="4"/>
        <v>0.77458176378916377</v>
      </c>
      <c r="Z15">
        <f t="shared" si="5"/>
        <v>2.1296979312173647</v>
      </c>
      <c r="AA15">
        <f t="shared" si="6"/>
        <v>1.2482155164559097</v>
      </c>
      <c r="AB15">
        <f t="shared" si="7"/>
        <v>1.2300722460781448</v>
      </c>
    </row>
    <row r="16" spans="1:28" ht="15.5" thickTop="1" thickBot="1">
      <c r="A16" s="39"/>
      <c r="B16" t="s">
        <v>20</v>
      </c>
      <c r="C16">
        <v>2.1511866434534057</v>
      </c>
      <c r="D16">
        <v>2.445585892948503</v>
      </c>
      <c r="E16">
        <v>2.3494595278495205</v>
      </c>
      <c r="F16">
        <v>2.7421355373568583</v>
      </c>
      <c r="G16">
        <v>1.8767261804658486</v>
      </c>
      <c r="H16">
        <v>2.3709401968070032</v>
      </c>
      <c r="I16">
        <v>0.14687429803918159</v>
      </c>
      <c r="J16" s="4">
        <v>2.4472230814212366</v>
      </c>
      <c r="K16" s="19">
        <v>2.9084883324617916</v>
      </c>
      <c r="N16">
        <v>0.33</v>
      </c>
      <c r="O16">
        <v>3429.82</v>
      </c>
      <c r="P16">
        <v>18562.25</v>
      </c>
      <c r="Q16">
        <v>316706.75</v>
      </c>
      <c r="R16">
        <v>2.5409999999999999</v>
      </c>
      <c r="S16">
        <v>3.0430000000000001</v>
      </c>
      <c r="T16">
        <v>0.44400000000000001</v>
      </c>
      <c r="V16">
        <f t="shared" si="1"/>
        <v>2.1460035603527641</v>
      </c>
      <c r="W16">
        <f t="shared" si="2"/>
        <v>2.445585892948503</v>
      </c>
      <c r="X16">
        <f t="shared" si="3"/>
        <v>2.3494595278495205</v>
      </c>
      <c r="Y16">
        <f t="shared" si="4"/>
        <v>2.7421355373568583</v>
      </c>
      <c r="Z16">
        <f t="shared" si="5"/>
        <v>1.6992001329926891</v>
      </c>
      <c r="AA16">
        <f t="shared" si="6"/>
        <v>2.3709401968070032</v>
      </c>
      <c r="AB16">
        <f t="shared" si="7"/>
        <v>0.14687429803918159</v>
      </c>
    </row>
    <row r="17" spans="1:28" ht="15.5" thickTop="1" thickBot="1">
      <c r="A17" s="39"/>
      <c r="B17" t="s">
        <v>21</v>
      </c>
      <c r="C17">
        <v>2.5013798179690769</v>
      </c>
      <c r="D17">
        <v>2.0680618376475799</v>
      </c>
      <c r="E17">
        <v>0.95771924329406177</v>
      </c>
      <c r="F17">
        <v>0.16859765434405441</v>
      </c>
      <c r="G17">
        <v>2.4685281784777793</v>
      </c>
      <c r="H17">
        <v>2.2822600059595994</v>
      </c>
      <c r="I17">
        <v>1.7441322892152802</v>
      </c>
      <c r="J17" s="4">
        <v>1.7024160566408602</v>
      </c>
      <c r="K17" s="19">
        <v>0.8743199682339412</v>
      </c>
      <c r="N17">
        <v>0.34499999999999997</v>
      </c>
      <c r="O17">
        <v>3181.63</v>
      </c>
      <c r="P17">
        <v>16866.75</v>
      </c>
      <c r="Q17">
        <v>252863.5</v>
      </c>
      <c r="R17">
        <v>2.9039999999999999</v>
      </c>
      <c r="S17">
        <v>2.99</v>
      </c>
      <c r="T17">
        <v>0.53100000000000003</v>
      </c>
      <c r="V17">
        <f t="shared" si="1"/>
        <v>2.5117996217765297</v>
      </c>
      <c r="W17">
        <f t="shared" si="2"/>
        <v>2.0680618376475799</v>
      </c>
      <c r="X17">
        <f t="shared" si="3"/>
        <v>0.95771924329406177</v>
      </c>
      <c r="Y17">
        <f t="shared" si="4"/>
        <v>0.16859765434405441</v>
      </c>
      <c r="Z17">
        <f t="shared" si="5"/>
        <v>2.6184395492018493</v>
      </c>
      <c r="AA17">
        <f t="shared" si="6"/>
        <v>2.2822600059595994</v>
      </c>
      <c r="AB17">
        <f t="shared" si="7"/>
        <v>1.7441322892152802</v>
      </c>
    </row>
    <row r="18" spans="1:28" ht="15.5" thickTop="1" thickBot="1">
      <c r="A18" s="39"/>
      <c r="B18" t="s">
        <v>22</v>
      </c>
      <c r="C18">
        <v>2.1511866434534057</v>
      </c>
      <c r="D18">
        <v>1.372810044939019</v>
      </c>
      <c r="E18">
        <v>0</v>
      </c>
      <c r="F18">
        <v>0.10547179021905997</v>
      </c>
      <c r="G18">
        <v>1.8698179859365263</v>
      </c>
      <c r="H18">
        <v>2.700562792975655</v>
      </c>
      <c r="I18">
        <v>0.40390431960774936</v>
      </c>
      <c r="J18" s="4">
        <v>1.4896140495607526</v>
      </c>
      <c r="K18" s="19">
        <v>1.5837073663953536</v>
      </c>
      <c r="N18">
        <v>0.33100000000000002</v>
      </c>
      <c r="O18">
        <v>2724.5610000000001</v>
      </c>
      <c r="P18">
        <v>15700</v>
      </c>
      <c r="Q18">
        <v>251297.5</v>
      </c>
      <c r="R18">
        <v>2.6019999999999999</v>
      </c>
      <c r="S18">
        <v>3.24</v>
      </c>
      <c r="T18">
        <v>0.45800000000000002</v>
      </c>
      <c r="V18">
        <f t="shared" si="1"/>
        <v>2.1703899644476823</v>
      </c>
      <c r="W18">
        <f t="shared" si="2"/>
        <v>1.372810044939019</v>
      </c>
      <c r="X18">
        <f t="shared" si="3"/>
        <v>0</v>
      </c>
      <c r="Y18">
        <f t="shared" si="4"/>
        <v>0.10547179021905997</v>
      </c>
      <c r="Z18">
        <f t="shared" si="5"/>
        <v>1.8536728723556608</v>
      </c>
      <c r="AA18">
        <f t="shared" si="6"/>
        <v>2.700562792975655</v>
      </c>
      <c r="AB18">
        <f t="shared" si="7"/>
        <v>0.40390431960774936</v>
      </c>
    </row>
    <row r="19" spans="1:28" ht="15.5" thickTop="1" thickBot="1">
      <c r="A19" s="39"/>
      <c r="B19" t="s">
        <v>23</v>
      </c>
      <c r="C19">
        <v>1.0505795235470121</v>
      </c>
      <c r="D19">
        <v>1.3695609560066577</v>
      </c>
      <c r="E19">
        <v>1.1528748036910303</v>
      </c>
      <c r="F19">
        <v>1.3142958089804475</v>
      </c>
      <c r="G19">
        <v>0.87043251069459027</v>
      </c>
      <c r="H19">
        <v>1.0624890790207815</v>
      </c>
      <c r="I19">
        <v>1.633976565685894</v>
      </c>
      <c r="J19" s="4">
        <v>1.7024160566408602</v>
      </c>
      <c r="K19" s="19">
        <v>0.41499162792442651</v>
      </c>
      <c r="N19">
        <v>0.29299999999999998</v>
      </c>
      <c r="O19">
        <v>2722.4250000000002</v>
      </c>
      <c r="P19">
        <v>17104.5</v>
      </c>
      <c r="Q19">
        <v>281285.5</v>
      </c>
      <c r="R19">
        <v>2.1779999999999999</v>
      </c>
      <c r="S19">
        <v>2.2610000000000001</v>
      </c>
      <c r="T19">
        <v>0.52500000000000002</v>
      </c>
      <c r="V19">
        <f t="shared" si="1"/>
        <v>1.243706608840806</v>
      </c>
      <c r="W19">
        <f t="shared" si="2"/>
        <v>1.3695609560066577</v>
      </c>
      <c r="X19">
        <f t="shared" si="3"/>
        <v>1.1528748036910303</v>
      </c>
      <c r="Y19">
        <f t="shared" si="4"/>
        <v>1.3142958089804475</v>
      </c>
      <c r="Z19">
        <f t="shared" si="5"/>
        <v>0.7799607167835293</v>
      </c>
      <c r="AA19">
        <f t="shared" si="6"/>
        <v>1.0624890790207815</v>
      </c>
      <c r="AB19">
        <f t="shared" si="7"/>
        <v>1.633976565685894</v>
      </c>
    </row>
    <row r="20" spans="1:28" ht="15.5" thickTop="1" thickBot="1">
      <c r="A20" s="39"/>
      <c r="B20" t="s">
        <v>24</v>
      </c>
      <c r="C20">
        <v>0.82545533992979492</v>
      </c>
      <c r="D20">
        <v>1.3011353864685744</v>
      </c>
      <c r="E20">
        <v>2.0436952954715153</v>
      </c>
      <c r="F20">
        <v>1.7030277826007438</v>
      </c>
      <c r="G20">
        <v>0.76911232426453202</v>
      </c>
      <c r="H20">
        <v>1.2933922174536439</v>
      </c>
      <c r="I20">
        <v>0.34882645784305627</v>
      </c>
      <c r="J20" s="4">
        <v>2.8728270955814512</v>
      </c>
      <c r="K20" s="19">
        <v>0.25183252634730147</v>
      </c>
      <c r="N20">
        <v>0.28000000000000003</v>
      </c>
      <c r="O20">
        <v>2677.4409999999998</v>
      </c>
      <c r="P20">
        <v>18189.75</v>
      </c>
      <c r="Q20">
        <v>290929</v>
      </c>
      <c r="R20">
        <v>2.1309999999999998</v>
      </c>
      <c r="S20">
        <v>2.399</v>
      </c>
      <c r="T20">
        <v>0.45500000000000002</v>
      </c>
      <c r="V20">
        <f t="shared" si="1"/>
        <v>0.92668335560687609</v>
      </c>
      <c r="W20">
        <f t="shared" si="2"/>
        <v>1.3011353864685744</v>
      </c>
      <c r="X20">
        <f t="shared" si="3"/>
        <v>2.0436952954715153</v>
      </c>
      <c r="Y20">
        <f t="shared" si="4"/>
        <v>1.7030277826007438</v>
      </c>
      <c r="Z20">
        <f t="shared" si="5"/>
        <v>0.66094073727435387</v>
      </c>
      <c r="AA20">
        <f t="shared" si="6"/>
        <v>1.2933922174536439</v>
      </c>
      <c r="AB20">
        <f t="shared" si="7"/>
        <v>0.34882645784305627</v>
      </c>
    </row>
    <row r="21" spans="1:28" ht="15" thickTop="1"/>
  </sheetData>
  <mergeCells count="4">
    <mergeCell ref="A3:A8"/>
    <mergeCell ref="A9:A14"/>
    <mergeCell ref="A15:A20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E0D1-938A-4F9B-AACA-7530C58B15A2}">
  <dimension ref="A1:AB21"/>
  <sheetViews>
    <sheetView workbookViewId="0">
      <selection activeCell="K2" sqref="K2:K20"/>
    </sheetView>
  </sheetViews>
  <sheetFormatPr defaultRowHeight="14.5"/>
  <sheetData>
    <row r="1" spans="1:28" ht="24" customHeight="1">
      <c r="J1" s="40" t="s">
        <v>40</v>
      </c>
      <c r="K1" s="41"/>
    </row>
    <row r="2" spans="1:28" ht="36" thickBot="1">
      <c r="B2" t="s">
        <v>41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s="10" t="s">
        <v>25</v>
      </c>
      <c r="K2" s="18" t="s">
        <v>26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</row>
    <row r="3" spans="1:28" ht="15.5" thickTop="1" thickBot="1">
      <c r="A3" s="39" t="s">
        <v>37</v>
      </c>
      <c r="B3" t="s">
        <v>19</v>
      </c>
      <c r="C3">
        <v>1.0242289719865458</v>
      </c>
      <c r="D3">
        <v>1.3459046680496891</v>
      </c>
      <c r="E3">
        <v>1.2530177200671826</v>
      </c>
      <c r="F3">
        <v>0.67292937052147239</v>
      </c>
      <c r="G3">
        <v>2.4234493700059669</v>
      </c>
      <c r="H3">
        <v>1.6916164706929286</v>
      </c>
      <c r="I3">
        <v>1.6156172784309963</v>
      </c>
      <c r="J3" s="3">
        <v>1.5960150531008064</v>
      </c>
      <c r="K3" s="19">
        <v>1.5145420950746162</v>
      </c>
      <c r="N3">
        <v>0.28399999999999997</v>
      </c>
      <c r="O3">
        <v>2706.873</v>
      </c>
      <c r="P3">
        <v>17226.5</v>
      </c>
      <c r="Q3">
        <v>265374.75</v>
      </c>
      <c r="R3">
        <v>2.827</v>
      </c>
      <c r="S3">
        <v>2.637</v>
      </c>
      <c r="T3">
        <v>0.52400000000000002</v>
      </c>
      <c r="V3">
        <f>(N3-MIN(N$3:N$20))/_xlfn.STDEV.S(N$3:N$20)</f>
        <v>1.0242289719865458</v>
      </c>
      <c r="W3">
        <f t="shared" ref="W3:AB18" si="0">(O3-MIN(O$3:O$20))/_xlfn.STDEV.S(O$3:O$20)</f>
        <v>1.3459046680496891</v>
      </c>
      <c r="X3">
        <f t="shared" si="0"/>
        <v>1.2530177200671826</v>
      </c>
      <c r="Y3">
        <f t="shared" si="0"/>
        <v>0.67292937052147239</v>
      </c>
      <c r="Z3">
        <f t="shared" si="0"/>
        <v>2.4234493700059669</v>
      </c>
      <c r="AA3">
        <f t="shared" si="0"/>
        <v>1.6916164706929286</v>
      </c>
      <c r="AB3">
        <f t="shared" si="0"/>
        <v>1.6156172784309963</v>
      </c>
    </row>
    <row r="4" spans="1:28" ht="15.5" thickTop="1" thickBot="1">
      <c r="A4" s="39"/>
      <c r="B4" t="s">
        <v>20</v>
      </c>
      <c r="C4">
        <v>2.7556636627257078</v>
      </c>
      <c r="D4">
        <v>2.9092929448457427</v>
      </c>
      <c r="E4">
        <v>2.1758511113449619</v>
      </c>
      <c r="F4">
        <v>2.3914362922180001</v>
      </c>
      <c r="G4">
        <v>3.2667185865284201</v>
      </c>
      <c r="H4">
        <v>3.1506565918049301</v>
      </c>
      <c r="I4">
        <v>1.9460844490191549</v>
      </c>
      <c r="J4" s="3">
        <v>0</v>
      </c>
      <c r="K4" s="19">
        <v>3.2596350945516903</v>
      </c>
      <c r="N4">
        <v>0.35499999999999998</v>
      </c>
      <c r="O4">
        <v>3734.6680000000001</v>
      </c>
      <c r="P4">
        <v>18350.75</v>
      </c>
      <c r="Q4">
        <v>308006.75</v>
      </c>
      <c r="R4">
        <v>3.16</v>
      </c>
      <c r="S4">
        <v>3.5089999999999999</v>
      </c>
      <c r="T4">
        <v>0.54200000000000004</v>
      </c>
      <c r="V4">
        <f t="shared" ref="V4:AB20" si="1">(N4-MIN(N$3:N$20))/_xlfn.STDEV.S(N$3:N$20)</f>
        <v>2.7556636627257078</v>
      </c>
      <c r="W4">
        <f t="shared" si="0"/>
        <v>2.9092929448457427</v>
      </c>
      <c r="X4">
        <f t="shared" si="0"/>
        <v>2.1758511113449619</v>
      </c>
      <c r="Y4">
        <f t="shared" si="0"/>
        <v>2.3914362922180001</v>
      </c>
      <c r="Z4">
        <f t="shared" si="0"/>
        <v>3.2667185865284201</v>
      </c>
      <c r="AA4">
        <f t="shared" si="0"/>
        <v>3.1506565918049301</v>
      </c>
      <c r="AB4">
        <f t="shared" si="0"/>
        <v>1.9460844490191549</v>
      </c>
    </row>
    <row r="5" spans="1:28" ht="15.5" thickTop="1" thickBot="1">
      <c r="A5" s="39"/>
      <c r="B5" t="s">
        <v>21</v>
      </c>
      <c r="C5">
        <v>3.3897101691935703</v>
      </c>
      <c r="D5">
        <v>3.4404444509433434</v>
      </c>
      <c r="E5">
        <v>2.1978086770257983</v>
      </c>
      <c r="F5">
        <v>1.7299147247280562</v>
      </c>
      <c r="G5">
        <v>3.289509646434432</v>
      </c>
      <c r="H5">
        <v>3.5639397453767927</v>
      </c>
      <c r="I5">
        <v>2.1663958960779275</v>
      </c>
      <c r="J5" s="3">
        <v>2.8728270955814512</v>
      </c>
      <c r="K5" s="19">
        <v>2.2629458001349052</v>
      </c>
      <c r="N5">
        <v>0.38100000000000001</v>
      </c>
      <c r="O5">
        <v>4083.855</v>
      </c>
      <c r="P5">
        <v>18377.5</v>
      </c>
      <c r="Q5">
        <v>291596</v>
      </c>
      <c r="R5">
        <v>3.169</v>
      </c>
      <c r="S5">
        <v>3.7559999999999998</v>
      </c>
      <c r="T5">
        <v>0.55400000000000005</v>
      </c>
      <c r="V5">
        <f t="shared" si="1"/>
        <v>3.3897101691935703</v>
      </c>
      <c r="W5">
        <f t="shared" si="0"/>
        <v>3.4404444509433434</v>
      </c>
      <c r="X5">
        <f t="shared" si="0"/>
        <v>2.1978086770257983</v>
      </c>
      <c r="Y5">
        <f t="shared" si="0"/>
        <v>1.7299147247280562</v>
      </c>
      <c r="Z5">
        <f t="shared" si="0"/>
        <v>3.289509646434432</v>
      </c>
      <c r="AA5">
        <f t="shared" si="0"/>
        <v>3.5639397453767927</v>
      </c>
      <c r="AB5">
        <f t="shared" si="0"/>
        <v>2.1663958960779275</v>
      </c>
    </row>
    <row r="6" spans="1:28" ht="15.5" thickTop="1" thickBot="1">
      <c r="A6" s="39"/>
      <c r="B6" t="s">
        <v>22</v>
      </c>
      <c r="C6">
        <v>2.1703899644476823</v>
      </c>
      <c r="D6">
        <v>2.0355739905420673</v>
      </c>
      <c r="E6">
        <v>1.3790172091142265</v>
      </c>
      <c r="F6">
        <v>0.96590432611563559</v>
      </c>
      <c r="G6">
        <v>1.5649861135461729</v>
      </c>
      <c r="H6">
        <v>1.7418128051348549</v>
      </c>
      <c r="I6">
        <v>1.0097607990193724</v>
      </c>
      <c r="J6" s="3">
        <v>2.5536240849612901</v>
      </c>
      <c r="K6" s="19">
        <v>1.6103093938264061</v>
      </c>
      <c r="N6">
        <v>0.33100000000000002</v>
      </c>
      <c r="O6">
        <v>3160.2719999999999</v>
      </c>
      <c r="P6">
        <v>17380</v>
      </c>
      <c r="Q6">
        <v>272642.75</v>
      </c>
      <c r="R6">
        <v>2.488</v>
      </c>
      <c r="S6">
        <v>2.6669999999999998</v>
      </c>
      <c r="T6">
        <v>0.49099999999999999</v>
      </c>
      <c r="V6">
        <f t="shared" si="1"/>
        <v>2.1703899644476823</v>
      </c>
      <c r="W6">
        <f t="shared" si="0"/>
        <v>2.0355739905420673</v>
      </c>
      <c r="X6">
        <f t="shared" si="0"/>
        <v>1.3790172091142265</v>
      </c>
      <c r="Y6">
        <f t="shared" si="0"/>
        <v>0.96590432611563559</v>
      </c>
      <c r="Z6">
        <f t="shared" si="0"/>
        <v>1.5649861135461729</v>
      </c>
      <c r="AA6">
        <f t="shared" si="0"/>
        <v>1.7418128051348549</v>
      </c>
      <c r="AB6">
        <f t="shared" si="0"/>
        <v>1.0097607990193724</v>
      </c>
    </row>
    <row r="7" spans="1:28" ht="15.5" thickTop="1" thickBot="1">
      <c r="A7" s="39"/>
      <c r="B7" t="s">
        <v>23</v>
      </c>
      <c r="C7">
        <v>2.7068908545358723</v>
      </c>
      <c r="D7">
        <v>3.4611087173975226</v>
      </c>
      <c r="E7">
        <v>2.6463996917763488</v>
      </c>
      <c r="F7">
        <v>2.006422939903918</v>
      </c>
      <c r="G7">
        <v>1.8587375523347753</v>
      </c>
      <c r="H7">
        <v>1.9057874976451492</v>
      </c>
      <c r="I7">
        <v>3.3230309931364803</v>
      </c>
      <c r="J7" s="3">
        <v>4.1496391380620965</v>
      </c>
      <c r="K7" s="19">
        <v>2.385315126317749</v>
      </c>
      <c r="N7">
        <v>0.35299999999999998</v>
      </c>
      <c r="O7">
        <v>4097.4399999999996</v>
      </c>
      <c r="P7">
        <v>18924</v>
      </c>
      <c r="Q7">
        <v>298455.5</v>
      </c>
      <c r="R7">
        <v>2.6040000000000001</v>
      </c>
      <c r="S7">
        <v>2.7650000000000001</v>
      </c>
      <c r="T7">
        <v>0.61699999999999999</v>
      </c>
      <c r="V7">
        <f t="shared" si="1"/>
        <v>2.7068908545358723</v>
      </c>
      <c r="W7">
        <f t="shared" si="0"/>
        <v>3.4611087173975226</v>
      </c>
      <c r="X7">
        <f t="shared" si="0"/>
        <v>2.6463996917763488</v>
      </c>
      <c r="Y7">
        <f t="shared" si="0"/>
        <v>2.006422939903918</v>
      </c>
      <c r="Z7">
        <f t="shared" si="0"/>
        <v>1.8587375523347753</v>
      </c>
      <c r="AA7">
        <f t="shared" si="0"/>
        <v>1.9057874976451492</v>
      </c>
      <c r="AB7">
        <f t="shared" si="0"/>
        <v>3.3230309931364803</v>
      </c>
    </row>
    <row r="8" spans="1:28" ht="15.5" thickTop="1" thickBot="1">
      <c r="A8" s="39"/>
      <c r="B8" t="s">
        <v>24</v>
      </c>
      <c r="C8">
        <v>0.78036493103736937</v>
      </c>
      <c r="D8">
        <v>1.1566330688672328</v>
      </c>
      <c r="E8">
        <v>1.9913665174470914</v>
      </c>
      <c r="F8">
        <v>1.9708189044707114</v>
      </c>
      <c r="G8">
        <v>0.7799607167835293</v>
      </c>
      <c r="H8">
        <v>1.3820724083010476</v>
      </c>
      <c r="I8">
        <v>0</v>
      </c>
      <c r="J8" s="3">
        <v>1.5960150531008064</v>
      </c>
      <c r="K8" s="19">
        <v>0</v>
      </c>
      <c r="N8">
        <v>0.27400000000000002</v>
      </c>
      <c r="O8">
        <v>2582.4430000000002</v>
      </c>
      <c r="P8">
        <v>18126</v>
      </c>
      <c r="Q8">
        <v>297572.25</v>
      </c>
      <c r="R8">
        <v>2.1779999999999999</v>
      </c>
      <c r="S8">
        <v>2.452</v>
      </c>
      <c r="T8">
        <v>0.436</v>
      </c>
      <c r="V8">
        <f t="shared" si="1"/>
        <v>0.78036493103736937</v>
      </c>
      <c r="W8">
        <f t="shared" si="0"/>
        <v>1.1566330688672328</v>
      </c>
      <c r="X8">
        <f t="shared" si="0"/>
        <v>1.9913665174470914</v>
      </c>
      <c r="Y8">
        <f t="shared" si="0"/>
        <v>1.9708189044707114</v>
      </c>
      <c r="Z8">
        <f t="shared" si="0"/>
        <v>0.7799607167835293</v>
      </c>
      <c r="AA8">
        <f t="shared" si="0"/>
        <v>1.3820724083010476</v>
      </c>
      <c r="AB8">
        <f t="shared" si="0"/>
        <v>0</v>
      </c>
    </row>
    <row r="9" spans="1:28" ht="15.5" thickTop="1" thickBot="1">
      <c r="A9" s="39" t="s">
        <v>38</v>
      </c>
      <c r="B9" t="s">
        <v>19</v>
      </c>
      <c r="C9">
        <v>1.707048286644244</v>
      </c>
      <c r="D9">
        <v>2.9583913027852371</v>
      </c>
      <c r="E9">
        <v>3.3537616441300302</v>
      </c>
      <c r="F9">
        <v>2.9408247993441492</v>
      </c>
      <c r="G9">
        <v>2.9223203479486792</v>
      </c>
      <c r="H9">
        <v>1.9057874976451492</v>
      </c>
      <c r="I9">
        <v>1.3035093950977354</v>
      </c>
      <c r="J9" s="4">
        <v>0.7448070247803763</v>
      </c>
      <c r="K9" s="23">
        <v>2.3037355755291866</v>
      </c>
      <c r="N9">
        <v>0.312</v>
      </c>
      <c r="O9">
        <v>3766.9459999999999</v>
      </c>
      <c r="P9">
        <v>19785.75</v>
      </c>
      <c r="Q9">
        <v>321635.75</v>
      </c>
      <c r="R9">
        <v>3.024</v>
      </c>
      <c r="S9">
        <v>2.7650000000000001</v>
      </c>
      <c r="T9">
        <v>0.50700000000000001</v>
      </c>
      <c r="V9">
        <f t="shared" si="1"/>
        <v>1.707048286644244</v>
      </c>
      <c r="W9">
        <f t="shared" si="0"/>
        <v>2.9583913027852371</v>
      </c>
      <c r="X9">
        <f t="shared" si="0"/>
        <v>3.3537616441300302</v>
      </c>
      <c r="Y9">
        <f t="shared" si="0"/>
        <v>2.9408247993441492</v>
      </c>
      <c r="Z9">
        <f t="shared" si="0"/>
        <v>2.9223203479486792</v>
      </c>
      <c r="AA9">
        <f t="shared" si="0"/>
        <v>1.9057874976451492</v>
      </c>
      <c r="AB9">
        <f t="shared" si="0"/>
        <v>1.3035093950977354</v>
      </c>
    </row>
    <row r="10" spans="1:28" ht="15.5" thickTop="1" thickBot="1">
      <c r="A10" s="39"/>
      <c r="B10" t="s">
        <v>20</v>
      </c>
      <c r="C10">
        <v>1.2193202047458882</v>
      </c>
      <c r="D10">
        <v>1.5562192898399583</v>
      </c>
      <c r="E10">
        <v>3.3301623912954863</v>
      </c>
      <c r="F10">
        <v>3.3138357723202896</v>
      </c>
      <c r="G10">
        <v>1.6662797131284495</v>
      </c>
      <c r="H10">
        <v>3.6225021355590408</v>
      </c>
      <c r="I10">
        <v>1.633976565685894</v>
      </c>
      <c r="J10" s="4">
        <v>1.3832130460206988</v>
      </c>
      <c r="K10" s="19">
        <v>2.4952701730327687</v>
      </c>
      <c r="N10">
        <v>0.29199999999999998</v>
      </c>
      <c r="O10">
        <v>2845.1370000000002</v>
      </c>
      <c r="P10">
        <v>19757</v>
      </c>
      <c r="Q10">
        <v>330889.25</v>
      </c>
      <c r="R10">
        <v>2.528</v>
      </c>
      <c r="S10">
        <v>3.7909999999999999</v>
      </c>
      <c r="T10">
        <v>0.52500000000000002</v>
      </c>
      <c r="V10">
        <f t="shared" si="1"/>
        <v>1.2193202047458882</v>
      </c>
      <c r="W10">
        <f t="shared" si="0"/>
        <v>1.5562192898399583</v>
      </c>
      <c r="X10">
        <f t="shared" si="0"/>
        <v>3.3301623912954863</v>
      </c>
      <c r="Y10">
        <f t="shared" si="0"/>
        <v>3.3138357723202896</v>
      </c>
      <c r="Z10">
        <f t="shared" si="0"/>
        <v>1.6662797131284495</v>
      </c>
      <c r="AA10">
        <f t="shared" si="0"/>
        <v>3.6225021355590408</v>
      </c>
      <c r="AB10">
        <f t="shared" si="0"/>
        <v>1.633976565685894</v>
      </c>
    </row>
    <row r="11" spans="1:28" ht="15.5" thickTop="1" thickBot="1">
      <c r="A11" s="39"/>
      <c r="B11" t="s">
        <v>21</v>
      </c>
      <c r="C11">
        <v>3.2433917446240637</v>
      </c>
      <c r="D11">
        <v>3.4430744484920561</v>
      </c>
      <c r="E11">
        <v>2.8214445845404019</v>
      </c>
      <c r="F11">
        <v>2.0154322825807607</v>
      </c>
      <c r="G11">
        <v>3.6085844851186026</v>
      </c>
      <c r="H11">
        <v>3.6760448922970959</v>
      </c>
      <c r="I11">
        <v>2.0929587470583364</v>
      </c>
      <c r="J11" s="4">
        <v>2.0216190672610215</v>
      </c>
      <c r="K11" s="19">
        <v>1.3389687140296656</v>
      </c>
      <c r="N11">
        <v>0.375</v>
      </c>
      <c r="O11">
        <v>4085.5839999999998</v>
      </c>
      <c r="P11">
        <v>19137.25</v>
      </c>
      <c r="Q11">
        <v>298679</v>
      </c>
      <c r="R11">
        <v>3.2949999999999999</v>
      </c>
      <c r="S11">
        <v>3.823</v>
      </c>
      <c r="T11">
        <v>0.55000000000000004</v>
      </c>
      <c r="V11">
        <f t="shared" si="1"/>
        <v>3.2433917446240637</v>
      </c>
      <c r="W11">
        <f t="shared" si="0"/>
        <v>3.4430744484920561</v>
      </c>
      <c r="X11">
        <f t="shared" si="0"/>
        <v>2.8214445845404019</v>
      </c>
      <c r="Y11">
        <f t="shared" si="0"/>
        <v>2.0154322825807607</v>
      </c>
      <c r="Z11">
        <f t="shared" si="0"/>
        <v>3.6085844851186026</v>
      </c>
      <c r="AA11">
        <f t="shared" si="0"/>
        <v>3.6760448922970959</v>
      </c>
      <c r="AB11">
        <f t="shared" si="0"/>
        <v>2.0929587470583364</v>
      </c>
    </row>
    <row r="12" spans="1:28" ht="15.5" thickTop="1" thickBot="1">
      <c r="A12" s="39"/>
      <c r="B12" t="s">
        <v>22</v>
      </c>
      <c r="C12">
        <v>3.7067334224275017</v>
      </c>
      <c r="D12">
        <v>3.5271933001065312</v>
      </c>
      <c r="E12">
        <v>1.0874125284369474</v>
      </c>
      <c r="F12">
        <v>1.1411128627818479</v>
      </c>
      <c r="G12">
        <v>2.3778672501939431</v>
      </c>
      <c r="H12">
        <v>2.0212390668615807</v>
      </c>
      <c r="I12">
        <v>3.1577974078424011</v>
      </c>
      <c r="J12" s="4">
        <v>2.234421074341129</v>
      </c>
      <c r="K12" s="19">
        <v>2.9705597298009141</v>
      </c>
      <c r="N12">
        <v>0.39400000000000002</v>
      </c>
      <c r="O12">
        <v>4140.8850000000002</v>
      </c>
      <c r="P12">
        <v>17024.75</v>
      </c>
      <c r="Q12">
        <v>276989.25</v>
      </c>
      <c r="R12">
        <v>2.8090000000000002</v>
      </c>
      <c r="S12">
        <v>2.8340000000000001</v>
      </c>
      <c r="T12">
        <v>0.60799999999999998</v>
      </c>
      <c r="V12">
        <f t="shared" si="1"/>
        <v>3.7067334224275017</v>
      </c>
      <c r="W12">
        <f t="shared" si="0"/>
        <v>3.5271933001065312</v>
      </c>
      <c r="X12">
        <f t="shared" si="0"/>
        <v>1.0874125284369474</v>
      </c>
      <c r="Y12">
        <f t="shared" si="0"/>
        <v>1.1411128627818479</v>
      </c>
      <c r="Z12">
        <f t="shared" si="0"/>
        <v>2.3778672501939431</v>
      </c>
      <c r="AA12">
        <f t="shared" si="0"/>
        <v>2.0212390668615807</v>
      </c>
      <c r="AB12">
        <f t="shared" si="0"/>
        <v>3.1577974078424011</v>
      </c>
    </row>
    <row r="13" spans="1:28" ht="15.5" thickTop="1" thickBot="1">
      <c r="A13" s="39"/>
      <c r="B13" t="s">
        <v>23</v>
      </c>
      <c r="C13">
        <v>1.6826618825493262</v>
      </c>
      <c r="D13">
        <v>2.4593169443494518</v>
      </c>
      <c r="E13">
        <v>2.9261021405892493</v>
      </c>
      <c r="F13">
        <v>2.472580841696681</v>
      </c>
      <c r="G13">
        <v>1.3320108345069366</v>
      </c>
      <c r="H13">
        <v>1.21642450464269</v>
      </c>
      <c r="I13">
        <v>2.4785037794111862</v>
      </c>
      <c r="J13" s="4">
        <v>3.4048321132817203</v>
      </c>
      <c r="K13" s="19">
        <v>0.87964037372015147</v>
      </c>
      <c r="N13">
        <v>0.311</v>
      </c>
      <c r="O13">
        <v>3438.8470000000002</v>
      </c>
      <c r="P13">
        <v>19264.75</v>
      </c>
      <c r="Q13">
        <v>310019.75</v>
      </c>
      <c r="R13">
        <v>2.3959999999999999</v>
      </c>
      <c r="S13">
        <v>2.3530000000000002</v>
      </c>
      <c r="T13">
        <v>0.57099999999999995</v>
      </c>
      <c r="V13">
        <f t="shared" si="1"/>
        <v>1.6826618825493262</v>
      </c>
      <c r="W13">
        <f t="shared" si="0"/>
        <v>2.4593169443494518</v>
      </c>
      <c r="X13">
        <f t="shared" si="0"/>
        <v>2.9261021405892493</v>
      </c>
      <c r="Y13">
        <f t="shared" si="0"/>
        <v>2.472580841696681</v>
      </c>
      <c r="Z13">
        <f t="shared" si="0"/>
        <v>1.3320108345069366</v>
      </c>
      <c r="AA13">
        <f t="shared" si="0"/>
        <v>1.21642450464269</v>
      </c>
      <c r="AB13">
        <f t="shared" si="0"/>
        <v>2.4785037794111862</v>
      </c>
    </row>
    <row r="14" spans="1:28" ht="15.5" thickTop="1" thickBot="1">
      <c r="A14" s="39"/>
      <c r="B14" t="s">
        <v>24</v>
      </c>
      <c r="C14">
        <v>0</v>
      </c>
      <c r="D14">
        <v>0</v>
      </c>
      <c r="E14">
        <v>0.26246473369897255</v>
      </c>
      <c r="F14">
        <v>0</v>
      </c>
      <c r="G14">
        <v>0</v>
      </c>
      <c r="H14">
        <v>0</v>
      </c>
      <c r="I14">
        <v>0.11015572352938618</v>
      </c>
      <c r="J14" s="4">
        <v>2.9792280991215052</v>
      </c>
      <c r="K14" s="19">
        <v>0.41676509641982995</v>
      </c>
      <c r="N14">
        <v>0.24199999999999999</v>
      </c>
      <c r="O14">
        <v>1822.0550000000001</v>
      </c>
      <c r="P14">
        <v>16019.75</v>
      </c>
      <c r="Q14">
        <v>248681</v>
      </c>
      <c r="R14">
        <v>1.87</v>
      </c>
      <c r="S14">
        <v>1.6259999999999999</v>
      </c>
      <c r="T14">
        <v>0.442</v>
      </c>
      <c r="V14">
        <f t="shared" si="1"/>
        <v>0</v>
      </c>
      <c r="W14">
        <f t="shared" si="0"/>
        <v>0</v>
      </c>
      <c r="X14">
        <f t="shared" si="0"/>
        <v>0.26246473369897255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0.11015572352938618</v>
      </c>
    </row>
    <row r="15" spans="1:28" ht="15.5" thickTop="1" thickBot="1">
      <c r="A15" s="39" t="s">
        <v>39</v>
      </c>
      <c r="B15" t="s">
        <v>19</v>
      </c>
      <c r="C15">
        <v>1.4387978416001483</v>
      </c>
      <c r="D15">
        <v>1.8814491370858006</v>
      </c>
      <c r="E15">
        <v>0.89841329486638144</v>
      </c>
      <c r="F15">
        <v>0.77458176378916377</v>
      </c>
      <c r="G15">
        <v>2.1296979312173647</v>
      </c>
      <c r="H15">
        <v>1.2482155164559097</v>
      </c>
      <c r="I15">
        <v>1.2300722460781448</v>
      </c>
      <c r="J15" s="4">
        <v>1.1704110389405913</v>
      </c>
      <c r="K15" s="23">
        <v>1.6741542596609333</v>
      </c>
      <c r="N15">
        <v>0.30099999999999999</v>
      </c>
      <c r="O15">
        <v>3058.9479999999999</v>
      </c>
      <c r="P15">
        <v>16794.5</v>
      </c>
      <c r="Q15">
        <v>267896.5</v>
      </c>
      <c r="R15">
        <v>2.7109999999999999</v>
      </c>
      <c r="S15">
        <v>2.3719999999999999</v>
      </c>
      <c r="T15">
        <v>0.503</v>
      </c>
      <c r="V15">
        <f t="shared" si="1"/>
        <v>1.4387978416001483</v>
      </c>
      <c r="W15">
        <f t="shared" si="0"/>
        <v>1.8814491370858006</v>
      </c>
      <c r="X15">
        <f t="shared" si="0"/>
        <v>0.89841329486638144</v>
      </c>
      <c r="Y15">
        <f t="shared" si="0"/>
        <v>0.77458176378916377</v>
      </c>
      <c r="Z15">
        <f t="shared" si="0"/>
        <v>2.1296979312173647</v>
      </c>
      <c r="AA15">
        <f t="shared" si="0"/>
        <v>1.2482155164559097</v>
      </c>
      <c r="AB15">
        <f t="shared" si="0"/>
        <v>1.2300722460781448</v>
      </c>
    </row>
    <row r="16" spans="1:28" ht="15.5" thickTop="1" thickBot="1">
      <c r="A16" s="39"/>
      <c r="B16" t="s">
        <v>20</v>
      </c>
      <c r="C16">
        <v>2.1460035603527641</v>
      </c>
      <c r="D16">
        <v>2.445585892948503</v>
      </c>
      <c r="E16">
        <v>2.3494595278495205</v>
      </c>
      <c r="F16">
        <v>2.7421355373568583</v>
      </c>
      <c r="G16">
        <v>1.6992001329926891</v>
      </c>
      <c r="H16">
        <v>2.3709401968070032</v>
      </c>
      <c r="I16">
        <v>0.14687429803918159</v>
      </c>
      <c r="J16" s="4">
        <v>2.4472230814212366</v>
      </c>
      <c r="K16" s="19">
        <v>2.9084883324617916</v>
      </c>
      <c r="N16">
        <v>0.33</v>
      </c>
      <c r="O16">
        <v>3429.82</v>
      </c>
      <c r="P16">
        <v>18562.25</v>
      </c>
      <c r="Q16">
        <v>316706.75</v>
      </c>
      <c r="R16">
        <v>2.5409999999999999</v>
      </c>
      <c r="S16">
        <v>3.0430000000000001</v>
      </c>
      <c r="T16">
        <v>0.44400000000000001</v>
      </c>
      <c r="V16">
        <f t="shared" si="1"/>
        <v>2.1460035603527641</v>
      </c>
      <c r="W16">
        <f t="shared" si="0"/>
        <v>2.445585892948503</v>
      </c>
      <c r="X16">
        <f t="shared" si="0"/>
        <v>2.3494595278495205</v>
      </c>
      <c r="Y16">
        <f t="shared" si="0"/>
        <v>2.7421355373568583</v>
      </c>
      <c r="Z16">
        <f t="shared" si="0"/>
        <v>1.6992001329926891</v>
      </c>
      <c r="AA16">
        <f t="shared" si="0"/>
        <v>2.3709401968070032</v>
      </c>
      <c r="AB16">
        <f t="shared" si="0"/>
        <v>0.14687429803918159</v>
      </c>
    </row>
    <row r="17" spans="1:28" ht="15.5" thickTop="1" thickBot="1">
      <c r="A17" s="39"/>
      <c r="B17" t="s">
        <v>21</v>
      </c>
      <c r="C17">
        <v>2.5117996217765297</v>
      </c>
      <c r="D17">
        <v>2.0680618376475799</v>
      </c>
      <c r="E17">
        <v>0.95771924329406177</v>
      </c>
      <c r="F17">
        <v>0.16859765434405441</v>
      </c>
      <c r="G17">
        <v>2.6184395492018493</v>
      </c>
      <c r="H17">
        <v>2.2822600059595994</v>
      </c>
      <c r="I17">
        <v>1.7441322892152802</v>
      </c>
      <c r="J17" s="4">
        <v>1.7024160566408602</v>
      </c>
      <c r="K17" s="19">
        <v>0.8743199682339412</v>
      </c>
      <c r="N17">
        <v>0.34499999999999997</v>
      </c>
      <c r="O17">
        <v>3181.63</v>
      </c>
      <c r="P17">
        <v>16866.75</v>
      </c>
      <c r="Q17">
        <v>252863.5</v>
      </c>
      <c r="R17">
        <v>2.9039999999999999</v>
      </c>
      <c r="S17">
        <v>2.99</v>
      </c>
      <c r="T17">
        <v>0.53100000000000003</v>
      </c>
      <c r="V17">
        <f t="shared" si="1"/>
        <v>2.5117996217765297</v>
      </c>
      <c r="W17">
        <f t="shared" si="0"/>
        <v>2.0680618376475799</v>
      </c>
      <c r="X17">
        <f t="shared" si="0"/>
        <v>0.95771924329406177</v>
      </c>
      <c r="Y17">
        <f t="shared" si="0"/>
        <v>0.16859765434405441</v>
      </c>
      <c r="Z17">
        <f t="shared" si="0"/>
        <v>2.6184395492018493</v>
      </c>
      <c r="AA17">
        <f t="shared" si="0"/>
        <v>2.2822600059595994</v>
      </c>
      <c r="AB17">
        <f t="shared" si="0"/>
        <v>1.7441322892152802</v>
      </c>
    </row>
    <row r="18" spans="1:28" ht="15.5" thickTop="1" thickBot="1">
      <c r="A18" s="39"/>
      <c r="B18" t="s">
        <v>22</v>
      </c>
      <c r="C18">
        <v>2.1703899644476823</v>
      </c>
      <c r="D18">
        <v>1.372810044939019</v>
      </c>
      <c r="E18">
        <v>0</v>
      </c>
      <c r="F18">
        <v>0.10547179021905997</v>
      </c>
      <c r="G18">
        <v>1.8536728723556608</v>
      </c>
      <c r="H18">
        <v>2.700562792975655</v>
      </c>
      <c r="I18">
        <v>0.40390431960774936</v>
      </c>
      <c r="J18" s="4">
        <v>1.4896140495607526</v>
      </c>
      <c r="K18" s="19">
        <v>1.5837073663953536</v>
      </c>
      <c r="N18">
        <v>0.33100000000000002</v>
      </c>
      <c r="O18">
        <v>2724.5610000000001</v>
      </c>
      <c r="P18">
        <v>15700</v>
      </c>
      <c r="Q18">
        <v>251297.5</v>
      </c>
      <c r="R18">
        <v>2.6019999999999999</v>
      </c>
      <c r="S18">
        <v>3.24</v>
      </c>
      <c r="T18">
        <v>0.45800000000000002</v>
      </c>
      <c r="V18">
        <f t="shared" si="1"/>
        <v>2.1703899644476823</v>
      </c>
      <c r="W18">
        <f t="shared" si="0"/>
        <v>1.372810044939019</v>
      </c>
      <c r="X18">
        <f t="shared" si="0"/>
        <v>0</v>
      </c>
      <c r="Y18">
        <f t="shared" si="0"/>
        <v>0.10547179021905997</v>
      </c>
      <c r="Z18">
        <f t="shared" si="0"/>
        <v>1.8536728723556608</v>
      </c>
      <c r="AA18">
        <f t="shared" si="0"/>
        <v>2.700562792975655</v>
      </c>
      <c r="AB18">
        <f t="shared" si="0"/>
        <v>0.40390431960774936</v>
      </c>
    </row>
    <row r="19" spans="1:28" ht="15.5" thickTop="1" thickBot="1">
      <c r="A19" s="39"/>
      <c r="B19" t="s">
        <v>23</v>
      </c>
      <c r="C19">
        <v>1.243706608840806</v>
      </c>
      <c r="D19">
        <v>1.3695609560066577</v>
      </c>
      <c r="E19">
        <v>1.1528748036910303</v>
      </c>
      <c r="F19">
        <v>1.3142958089804475</v>
      </c>
      <c r="G19">
        <v>0.7799607167835293</v>
      </c>
      <c r="H19">
        <v>1.0624890790207815</v>
      </c>
      <c r="I19">
        <v>1.633976565685894</v>
      </c>
      <c r="J19" s="4">
        <v>1.7024160566408602</v>
      </c>
      <c r="K19" s="19">
        <v>0.41499162792442651</v>
      </c>
      <c r="N19">
        <v>0.29299999999999998</v>
      </c>
      <c r="O19">
        <v>2722.4250000000002</v>
      </c>
      <c r="P19">
        <v>17104.5</v>
      </c>
      <c r="Q19">
        <v>281285.5</v>
      </c>
      <c r="R19">
        <v>2.1779999999999999</v>
      </c>
      <c r="S19">
        <v>2.2610000000000001</v>
      </c>
      <c r="T19">
        <v>0.52500000000000002</v>
      </c>
      <c r="V19">
        <f t="shared" si="1"/>
        <v>1.243706608840806</v>
      </c>
      <c r="W19">
        <f t="shared" si="1"/>
        <v>1.3695609560066577</v>
      </c>
      <c r="X19">
        <f t="shared" si="1"/>
        <v>1.1528748036910303</v>
      </c>
      <c r="Y19">
        <f t="shared" si="1"/>
        <v>1.3142958089804475</v>
      </c>
      <c r="Z19">
        <f t="shared" si="1"/>
        <v>0.7799607167835293</v>
      </c>
      <c r="AA19">
        <f t="shared" si="1"/>
        <v>1.0624890790207815</v>
      </c>
      <c r="AB19">
        <f t="shared" si="1"/>
        <v>1.633976565685894</v>
      </c>
    </row>
    <row r="20" spans="1:28" ht="15.5" thickTop="1" thickBot="1">
      <c r="A20" s="39"/>
      <c r="B20" t="s">
        <v>24</v>
      </c>
      <c r="C20">
        <v>0.92668335560687609</v>
      </c>
      <c r="D20">
        <v>1.3011353864685744</v>
      </c>
      <c r="E20">
        <v>2.0436952954715153</v>
      </c>
      <c r="F20">
        <v>1.7030277826007438</v>
      </c>
      <c r="G20">
        <v>0.66094073727435387</v>
      </c>
      <c r="H20">
        <v>1.2933922174536439</v>
      </c>
      <c r="I20">
        <v>0.34882645784305627</v>
      </c>
      <c r="J20" s="4">
        <v>2.8728270955814512</v>
      </c>
      <c r="K20" s="19">
        <v>0.25183252634730147</v>
      </c>
      <c r="N20">
        <v>0.28000000000000003</v>
      </c>
      <c r="O20">
        <v>2677.4409999999998</v>
      </c>
      <c r="P20">
        <v>18189.75</v>
      </c>
      <c r="Q20">
        <v>290929</v>
      </c>
      <c r="R20">
        <v>2.1309999999999998</v>
      </c>
      <c r="S20">
        <v>2.399</v>
      </c>
      <c r="T20">
        <v>0.45500000000000002</v>
      </c>
      <c r="V20">
        <f t="shared" si="1"/>
        <v>0.92668335560687609</v>
      </c>
      <c r="W20">
        <f t="shared" si="1"/>
        <v>1.3011353864685744</v>
      </c>
      <c r="X20">
        <f t="shared" si="1"/>
        <v>2.0436952954715153</v>
      </c>
      <c r="Y20">
        <f t="shared" si="1"/>
        <v>1.7030277826007438</v>
      </c>
      <c r="Z20">
        <f t="shared" si="1"/>
        <v>0.66094073727435387</v>
      </c>
      <c r="AA20">
        <f t="shared" si="1"/>
        <v>1.2933922174536439</v>
      </c>
      <c r="AB20">
        <f t="shared" si="1"/>
        <v>0.34882645784305627</v>
      </c>
    </row>
    <row r="21" spans="1:28" ht="15" thickTop="1"/>
  </sheetData>
  <mergeCells count="4">
    <mergeCell ref="J1:K1"/>
    <mergeCell ref="A3:A8"/>
    <mergeCell ref="A9:A14"/>
    <mergeCell ref="A15:A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98ED0-18C4-4947-9FD0-DC15757EDE9E}">
  <dimension ref="A1:H26"/>
  <sheetViews>
    <sheetView workbookViewId="0">
      <selection activeCell="G27" sqref="G27"/>
    </sheetView>
  </sheetViews>
  <sheetFormatPr defaultRowHeight="14.5"/>
  <cols>
    <col min="3" max="3" width="12.08984375" customWidth="1"/>
    <col min="4" max="4" width="11.08984375" customWidth="1"/>
    <col min="5" max="5" width="11.81640625" customWidth="1"/>
    <col min="6" max="6" width="13.453125" customWidth="1"/>
    <col min="7" max="7" width="14.453125" customWidth="1"/>
  </cols>
  <sheetData>
    <row r="1" spans="1:8">
      <c r="C1" s="42">
        <v>44793</v>
      </c>
      <c r="D1" s="42"/>
      <c r="E1" s="42">
        <v>44795</v>
      </c>
      <c r="F1" s="42"/>
      <c r="G1" s="43" t="s">
        <v>1</v>
      </c>
      <c r="H1" s="43"/>
    </row>
    <row r="2" spans="1:8" ht="29">
      <c r="C2" s="26" t="s">
        <v>25</v>
      </c>
      <c r="D2" t="s">
        <v>26</v>
      </c>
      <c r="E2" s="26" t="s">
        <v>25</v>
      </c>
      <c r="F2" t="s">
        <v>26</v>
      </c>
      <c r="G2" s="26" t="s">
        <v>25</v>
      </c>
      <c r="H2" t="s">
        <v>26</v>
      </c>
    </row>
    <row r="3" spans="1:8">
      <c r="A3" t="s">
        <v>37</v>
      </c>
      <c r="B3" t="s">
        <v>19</v>
      </c>
      <c r="C3">
        <v>62</v>
      </c>
      <c r="D3">
        <v>9735.5506644000016</v>
      </c>
      <c r="E3">
        <v>54</v>
      </c>
      <c r="F3">
        <v>10096.849936799999</v>
      </c>
      <c r="G3">
        <f>AVERAGE(C3,E3)</f>
        <v>58</v>
      </c>
      <c r="H3">
        <f>AVERAGE(D3,F3)</f>
        <v>9916.2003006000014</v>
      </c>
    </row>
    <row r="4" spans="1:8">
      <c r="B4" t="s">
        <v>20</v>
      </c>
      <c r="C4">
        <v>61</v>
      </c>
      <c r="D4">
        <v>12196.291654799999</v>
      </c>
      <c r="E4">
        <v>69</v>
      </c>
      <c r="F4">
        <v>13377.837923999999</v>
      </c>
      <c r="G4">
        <f t="shared" ref="G4:G26" si="0">AVERAGE(C4,E4)</f>
        <v>65</v>
      </c>
      <c r="H4">
        <f t="shared" ref="H4:H26" si="1">AVERAGE(D4,F4)</f>
        <v>12787.064789399999</v>
      </c>
    </row>
    <row r="5" spans="1:8">
      <c r="B5" t="s">
        <v>21</v>
      </c>
      <c r="C5">
        <v>68</v>
      </c>
      <c r="D5">
        <v>12577.1206176</v>
      </c>
      <c r="E5">
        <v>77</v>
      </c>
      <c r="F5">
        <v>11131.923527999999</v>
      </c>
      <c r="G5">
        <f t="shared" si="0"/>
        <v>72.5</v>
      </c>
      <c r="H5">
        <f t="shared" si="1"/>
        <v>11854.522072799999</v>
      </c>
    </row>
    <row r="6" spans="1:8">
      <c r="B6" t="s">
        <v>22</v>
      </c>
      <c r="C6">
        <v>73</v>
      </c>
      <c r="D6">
        <v>12547.826082</v>
      </c>
      <c r="E6">
        <v>77</v>
      </c>
      <c r="F6">
        <v>15252.688202399999</v>
      </c>
      <c r="G6">
        <f t="shared" si="0"/>
        <v>75</v>
      </c>
      <c r="H6">
        <f t="shared" si="1"/>
        <v>13900.2571422</v>
      </c>
    </row>
    <row r="7" spans="1:8">
      <c r="B7" t="s">
        <v>23</v>
      </c>
      <c r="C7">
        <v>0</v>
      </c>
      <c r="D7">
        <v>0</v>
      </c>
      <c r="E7">
        <v>0</v>
      </c>
      <c r="F7">
        <v>0</v>
      </c>
      <c r="G7">
        <f t="shared" si="0"/>
        <v>0</v>
      </c>
      <c r="H7">
        <f t="shared" si="1"/>
        <v>0</v>
      </c>
    </row>
    <row r="8" spans="1:8">
      <c r="B8" t="s">
        <v>24</v>
      </c>
      <c r="C8">
        <v>62</v>
      </c>
      <c r="D8">
        <v>6727.9783427999992</v>
      </c>
      <c r="E8">
        <v>67</v>
      </c>
      <c r="F8">
        <v>9530.4889151999996</v>
      </c>
      <c r="G8">
        <f t="shared" si="0"/>
        <v>64.5</v>
      </c>
      <c r="H8">
        <f t="shared" si="1"/>
        <v>8129.2336289999994</v>
      </c>
    </row>
    <row r="9" spans="1:8">
      <c r="A9" t="s">
        <v>38</v>
      </c>
      <c r="B9" t="s">
        <v>19</v>
      </c>
      <c r="C9">
        <v>71</v>
      </c>
      <c r="D9">
        <v>13670.78328</v>
      </c>
      <c r="E9">
        <v>70</v>
      </c>
      <c r="F9">
        <v>15653.0468556</v>
      </c>
      <c r="G9">
        <f t="shared" si="0"/>
        <v>70.5</v>
      </c>
      <c r="H9">
        <f t="shared" si="1"/>
        <v>14661.915067800001</v>
      </c>
    </row>
    <row r="10" spans="1:8">
      <c r="B10" t="s">
        <v>20</v>
      </c>
      <c r="C10">
        <v>63</v>
      </c>
      <c r="D10">
        <v>15272.217892799999</v>
      </c>
      <c r="E10">
        <v>72</v>
      </c>
      <c r="F10">
        <v>16893.182196000002</v>
      </c>
      <c r="G10">
        <f t="shared" si="0"/>
        <v>67.5</v>
      </c>
      <c r="H10">
        <f t="shared" si="1"/>
        <v>16082.7000444</v>
      </c>
    </row>
    <row r="11" spans="1:8">
      <c r="B11" t="s">
        <v>21</v>
      </c>
      <c r="C11">
        <v>58</v>
      </c>
      <c r="D11">
        <v>14325.027908399999</v>
      </c>
      <c r="E11">
        <v>61</v>
      </c>
      <c r="F11">
        <v>12840.771438</v>
      </c>
      <c r="G11">
        <f t="shared" si="0"/>
        <v>59.5</v>
      </c>
      <c r="H11">
        <f t="shared" si="1"/>
        <v>13582.8996732</v>
      </c>
    </row>
    <row r="12" spans="1:8">
      <c r="B12" t="s">
        <v>22</v>
      </c>
      <c r="C12">
        <v>75</v>
      </c>
      <c r="D12">
        <v>9999.2014847999999</v>
      </c>
      <c r="E12">
        <v>69</v>
      </c>
      <c r="F12">
        <v>13163.011329600002</v>
      </c>
      <c r="G12">
        <f t="shared" si="0"/>
        <v>72</v>
      </c>
      <c r="H12">
        <f t="shared" si="1"/>
        <v>11581.106407200001</v>
      </c>
    </row>
    <row r="13" spans="1:8">
      <c r="B13" t="s">
        <v>23</v>
      </c>
      <c r="C13">
        <v>62</v>
      </c>
      <c r="D13">
        <v>8192.7051228</v>
      </c>
      <c r="E13">
        <v>72</v>
      </c>
      <c r="F13">
        <v>11239.336825199998</v>
      </c>
      <c r="G13">
        <f t="shared" si="0"/>
        <v>67</v>
      </c>
      <c r="H13">
        <f t="shared" si="1"/>
        <v>9716.0209739999991</v>
      </c>
    </row>
    <row r="14" spans="1:8">
      <c r="B14" t="s">
        <v>24</v>
      </c>
      <c r="C14">
        <v>71</v>
      </c>
      <c r="D14">
        <v>11034.275076</v>
      </c>
      <c r="E14">
        <v>79</v>
      </c>
      <c r="F14">
        <v>10448.384364</v>
      </c>
      <c r="G14">
        <f t="shared" si="0"/>
        <v>75</v>
      </c>
      <c r="H14">
        <f t="shared" si="1"/>
        <v>10741.32972</v>
      </c>
    </row>
    <row r="15" spans="1:8">
      <c r="A15" t="s">
        <v>39</v>
      </c>
      <c r="B15" t="s">
        <v>19</v>
      </c>
      <c r="C15">
        <v>69</v>
      </c>
      <c r="D15">
        <v>14217.614611200001</v>
      </c>
      <c r="E15">
        <v>68</v>
      </c>
      <c r="F15">
        <v>12469.707320399999</v>
      </c>
      <c r="G15">
        <f t="shared" si="0"/>
        <v>68.5</v>
      </c>
      <c r="H15">
        <f t="shared" si="1"/>
        <v>13343.6609658</v>
      </c>
    </row>
    <row r="16" spans="1:8">
      <c r="B16" t="s">
        <v>20</v>
      </c>
      <c r="C16">
        <v>67</v>
      </c>
      <c r="D16">
        <v>18973.094223600001</v>
      </c>
      <c r="E16">
        <v>74</v>
      </c>
      <c r="F16">
        <v>21697.486034399997</v>
      </c>
      <c r="G16">
        <f t="shared" si="0"/>
        <v>70.5</v>
      </c>
      <c r="H16">
        <f t="shared" si="1"/>
        <v>20335.290129000001</v>
      </c>
    </row>
    <row r="17" spans="1:8">
      <c r="B17" t="s">
        <v>21</v>
      </c>
      <c r="C17">
        <v>69</v>
      </c>
      <c r="D17">
        <v>12137.702583599998</v>
      </c>
      <c r="E17">
        <v>74</v>
      </c>
      <c r="F17">
        <v>12850.536283199999</v>
      </c>
      <c r="G17">
        <f t="shared" si="0"/>
        <v>71.5</v>
      </c>
      <c r="H17">
        <f t="shared" si="1"/>
        <v>12494.119433399999</v>
      </c>
    </row>
    <row r="18" spans="1:8">
      <c r="B18" t="s">
        <v>22</v>
      </c>
      <c r="C18">
        <v>76</v>
      </c>
      <c r="D18">
        <v>16131.524270399999</v>
      </c>
      <c r="E18">
        <v>76</v>
      </c>
      <c r="F18">
        <v>15057.391298399998</v>
      </c>
      <c r="G18">
        <f t="shared" si="0"/>
        <v>76</v>
      </c>
      <c r="H18">
        <f t="shared" si="1"/>
        <v>15594.457784399998</v>
      </c>
    </row>
    <row r="19" spans="1:8">
      <c r="B19" t="s">
        <v>23</v>
      </c>
      <c r="C19">
        <v>57</v>
      </c>
      <c r="D19">
        <v>8388.0020267999989</v>
      </c>
      <c r="E19">
        <v>71</v>
      </c>
      <c r="F19">
        <v>8514.945014400002</v>
      </c>
      <c r="G19">
        <f t="shared" si="0"/>
        <v>64</v>
      </c>
      <c r="H19">
        <f t="shared" si="1"/>
        <v>8451.4735206000005</v>
      </c>
    </row>
    <row r="20" spans="1:8">
      <c r="B20" t="s">
        <v>24</v>
      </c>
      <c r="C20">
        <v>64</v>
      </c>
      <c r="D20">
        <v>10985.450849999999</v>
      </c>
      <c r="E20">
        <v>72</v>
      </c>
      <c r="F20">
        <v>9833.199116400001</v>
      </c>
      <c r="G20">
        <f t="shared" si="0"/>
        <v>68</v>
      </c>
      <c r="H20">
        <f t="shared" si="1"/>
        <v>10409.3249832</v>
      </c>
    </row>
    <row r="21" spans="1:8">
      <c r="A21" t="s">
        <v>42</v>
      </c>
      <c r="B21" t="s">
        <v>19</v>
      </c>
      <c r="C21">
        <v>65</v>
      </c>
      <c r="D21">
        <v>12733.358140799999</v>
      </c>
      <c r="E21">
        <v>71</v>
      </c>
      <c r="F21">
        <v>16883.417350799999</v>
      </c>
      <c r="G21">
        <f t="shared" si="0"/>
        <v>68</v>
      </c>
      <c r="H21">
        <f t="shared" si="1"/>
        <v>14808.387745799999</v>
      </c>
    </row>
    <row r="22" spans="1:8">
      <c r="B22" t="s">
        <v>20</v>
      </c>
      <c r="C22">
        <v>75</v>
      </c>
      <c r="D22">
        <v>14842.564703999997</v>
      </c>
      <c r="E22">
        <v>73</v>
      </c>
      <c r="F22">
        <v>17283.776003999999</v>
      </c>
      <c r="G22">
        <f t="shared" si="0"/>
        <v>74</v>
      </c>
      <c r="H22">
        <f t="shared" si="1"/>
        <v>16063.170353999998</v>
      </c>
    </row>
    <row r="23" spans="1:8">
      <c r="B23" t="s">
        <v>21</v>
      </c>
      <c r="C23">
        <v>57</v>
      </c>
      <c r="D23">
        <v>14696.092026</v>
      </c>
      <c r="E23">
        <v>77</v>
      </c>
      <c r="F23">
        <v>12860.301128399999</v>
      </c>
      <c r="G23">
        <f t="shared" si="0"/>
        <v>67</v>
      </c>
      <c r="H23">
        <f t="shared" si="1"/>
        <v>13778.1965772</v>
      </c>
    </row>
    <row r="24" spans="1:8">
      <c r="B24" t="s">
        <v>22</v>
      </c>
      <c r="C24">
        <v>64</v>
      </c>
      <c r="D24">
        <v>8407.5317171999995</v>
      </c>
      <c r="E24">
        <v>67</v>
      </c>
      <c r="F24">
        <v>11854.5220728</v>
      </c>
      <c r="G24">
        <f t="shared" si="0"/>
        <v>65.5</v>
      </c>
      <c r="H24">
        <f t="shared" si="1"/>
        <v>10131.026894999999</v>
      </c>
    </row>
    <row r="25" spans="1:8">
      <c r="B25" t="s">
        <v>23</v>
      </c>
      <c r="C25">
        <v>54</v>
      </c>
      <c r="D25">
        <v>9969.9069492000017</v>
      </c>
      <c r="E25">
        <v>66</v>
      </c>
      <c r="F25">
        <v>10389.795292800001</v>
      </c>
      <c r="G25">
        <f t="shared" si="0"/>
        <v>60</v>
      </c>
      <c r="H25">
        <f t="shared" si="1"/>
        <v>10179.851121000002</v>
      </c>
    </row>
    <row r="26" spans="1:8">
      <c r="B26" t="s">
        <v>24</v>
      </c>
      <c r="C26">
        <v>64</v>
      </c>
      <c r="D26">
        <v>9393.7810823999989</v>
      </c>
      <c r="E26">
        <v>61</v>
      </c>
      <c r="F26">
        <v>8202.4699680000012</v>
      </c>
      <c r="G26">
        <f t="shared" si="0"/>
        <v>62.5</v>
      </c>
      <c r="H26">
        <f t="shared" si="1"/>
        <v>8798.125525200001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AB475-DD33-4A95-9489-40CE1DD1626D}">
  <dimension ref="A1:Q19"/>
  <sheetViews>
    <sheetView workbookViewId="0">
      <selection activeCell="H23" sqref="H23"/>
    </sheetView>
  </sheetViews>
  <sheetFormatPr defaultRowHeight="14.5"/>
  <cols>
    <col min="4" max="4" width="13.6328125" customWidth="1"/>
    <col min="5" max="5" width="15.1796875" customWidth="1"/>
    <col min="6" max="8" width="15.54296875" customWidth="1"/>
    <col min="9" max="9" width="16.08984375" customWidth="1"/>
    <col min="10" max="10" width="9.54296875" customWidth="1"/>
    <col min="11" max="11" width="12.81640625" customWidth="1"/>
    <col min="14" max="14" width="13.7265625" customWidth="1"/>
    <col min="15" max="15" width="16.08984375" customWidth="1"/>
  </cols>
  <sheetData>
    <row r="1" spans="1:17">
      <c r="B1" t="s">
        <v>0</v>
      </c>
      <c r="C1" t="s">
        <v>63</v>
      </c>
      <c r="D1" s="43" t="s">
        <v>62</v>
      </c>
      <c r="E1" s="43"/>
      <c r="F1" s="43"/>
      <c r="G1" s="43"/>
      <c r="H1" s="44"/>
      <c r="I1" s="45" t="s">
        <v>61</v>
      </c>
      <c r="J1" s="43"/>
      <c r="K1" s="43"/>
      <c r="L1" s="43"/>
      <c r="M1" s="43"/>
      <c r="N1" s="43"/>
    </row>
    <row r="2" spans="1:17">
      <c r="D2" t="s">
        <v>60</v>
      </c>
      <c r="E2" t="s">
        <v>53</v>
      </c>
      <c r="F2" t="s">
        <v>52</v>
      </c>
      <c r="G2" s="28" t="s">
        <v>59</v>
      </c>
      <c r="H2" s="27" t="s">
        <v>50</v>
      </c>
      <c r="I2" t="s">
        <v>58</v>
      </c>
      <c r="J2" t="s">
        <v>57</v>
      </c>
      <c r="K2" t="s">
        <v>54</v>
      </c>
      <c r="L2" t="s">
        <v>53</v>
      </c>
      <c r="M2" t="s">
        <v>70</v>
      </c>
      <c r="N2" t="s">
        <v>51</v>
      </c>
      <c r="O2" t="s">
        <v>50</v>
      </c>
    </row>
    <row r="3" spans="1:17">
      <c r="A3" s="43">
        <v>2020</v>
      </c>
      <c r="B3" s="29" t="s">
        <v>69</v>
      </c>
      <c r="C3">
        <v>1204</v>
      </c>
      <c r="D3" t="s">
        <v>43</v>
      </c>
      <c r="E3" t="s">
        <v>43</v>
      </c>
      <c r="F3" t="s">
        <v>43</v>
      </c>
      <c r="G3" s="28" t="s">
        <v>43</v>
      </c>
      <c r="H3" s="27" t="s">
        <v>43</v>
      </c>
      <c r="I3" t="s">
        <v>43</v>
      </c>
      <c r="J3" t="s">
        <v>43</v>
      </c>
      <c r="K3" t="s">
        <v>43</v>
      </c>
      <c r="L3" t="s">
        <v>43</v>
      </c>
      <c r="M3" t="s">
        <v>43</v>
      </c>
      <c r="N3" t="s">
        <v>43</v>
      </c>
    </row>
    <row r="4" spans="1:17">
      <c r="A4" s="43"/>
      <c r="B4" s="29" t="s">
        <v>68</v>
      </c>
      <c r="C4">
        <v>1057</v>
      </c>
      <c r="D4" t="s">
        <v>43</v>
      </c>
      <c r="E4" t="s">
        <v>43</v>
      </c>
      <c r="F4" t="s">
        <v>43</v>
      </c>
      <c r="G4" s="28" t="s">
        <v>43</v>
      </c>
      <c r="H4" s="27" t="s">
        <v>43</v>
      </c>
      <c r="I4" t="s">
        <v>43</v>
      </c>
      <c r="J4" t="s">
        <v>43</v>
      </c>
      <c r="K4" t="s">
        <v>43</v>
      </c>
      <c r="L4" t="s">
        <v>43</v>
      </c>
      <c r="M4" t="s">
        <v>43</v>
      </c>
      <c r="N4" t="s">
        <v>43</v>
      </c>
    </row>
    <row r="5" spans="1:17">
      <c r="A5" s="43"/>
      <c r="B5" s="29" t="s">
        <v>67</v>
      </c>
      <c r="C5">
        <v>1055</v>
      </c>
      <c r="D5" t="s">
        <v>43</v>
      </c>
      <c r="E5" t="s">
        <v>43</v>
      </c>
      <c r="F5" t="s">
        <v>43</v>
      </c>
      <c r="G5" s="28" t="s">
        <v>43</v>
      </c>
      <c r="H5" s="27" t="s">
        <v>43</v>
      </c>
      <c r="I5" t="s">
        <v>43</v>
      </c>
      <c r="J5" t="s">
        <v>43</v>
      </c>
      <c r="K5" t="s">
        <v>43</v>
      </c>
      <c r="L5" t="s">
        <v>43</v>
      </c>
      <c r="M5" t="s">
        <v>43</v>
      </c>
      <c r="N5" t="s">
        <v>43</v>
      </c>
    </row>
    <row r="6" spans="1:17">
      <c r="A6" s="43"/>
      <c r="B6" s="29" t="s">
        <v>66</v>
      </c>
      <c r="C6">
        <v>1049</v>
      </c>
      <c r="D6" t="s">
        <v>43</v>
      </c>
      <c r="E6" t="s">
        <v>43</v>
      </c>
      <c r="F6" t="s">
        <v>43</v>
      </c>
      <c r="G6" s="28" t="s">
        <v>43</v>
      </c>
      <c r="H6" s="27" t="s">
        <v>43</v>
      </c>
      <c r="I6" t="s">
        <v>43</v>
      </c>
      <c r="J6" t="s">
        <v>43</v>
      </c>
      <c r="K6" t="s">
        <v>43</v>
      </c>
      <c r="L6" t="s">
        <v>43</v>
      </c>
      <c r="M6" t="s">
        <v>43</v>
      </c>
      <c r="N6" t="s">
        <v>43</v>
      </c>
    </row>
    <row r="7" spans="1:17">
      <c r="A7" s="43"/>
      <c r="B7" s="29" t="s">
        <v>46</v>
      </c>
      <c r="C7">
        <v>1148</v>
      </c>
      <c r="D7" t="s">
        <v>43</v>
      </c>
      <c r="E7" t="s">
        <v>43</v>
      </c>
      <c r="F7" t="s">
        <v>43</v>
      </c>
      <c r="G7" s="28" t="s">
        <v>43</v>
      </c>
      <c r="H7" s="27" t="s">
        <v>43</v>
      </c>
      <c r="I7" t="s">
        <v>43</v>
      </c>
      <c r="J7" t="s">
        <v>43</v>
      </c>
      <c r="K7" t="s">
        <v>43</v>
      </c>
      <c r="L7" t="s">
        <v>43</v>
      </c>
      <c r="M7" t="s">
        <v>43</v>
      </c>
      <c r="N7" t="s">
        <v>43</v>
      </c>
    </row>
    <row r="8" spans="1:17">
      <c r="A8" s="43"/>
      <c r="B8" s="29" t="s">
        <v>65</v>
      </c>
      <c r="C8">
        <v>1044</v>
      </c>
      <c r="D8" t="s">
        <v>43</v>
      </c>
      <c r="E8" t="s">
        <v>43</v>
      </c>
      <c r="F8" t="s">
        <v>43</v>
      </c>
      <c r="G8" s="28" t="s">
        <v>43</v>
      </c>
      <c r="H8" s="27" t="s">
        <v>43</v>
      </c>
      <c r="I8" t="s">
        <v>43</v>
      </c>
      <c r="J8" t="s">
        <v>43</v>
      </c>
      <c r="K8" t="s">
        <v>43</v>
      </c>
      <c r="L8" t="s">
        <v>43</v>
      </c>
      <c r="M8" t="s">
        <v>43</v>
      </c>
      <c r="N8" t="s">
        <v>43</v>
      </c>
    </row>
    <row r="9" spans="1:17">
      <c r="A9" s="43"/>
      <c r="B9" s="29" t="s">
        <v>64</v>
      </c>
      <c r="C9">
        <v>1132</v>
      </c>
      <c r="D9" t="s">
        <v>43</v>
      </c>
      <c r="E9" t="s">
        <v>43</v>
      </c>
      <c r="F9" t="s">
        <v>43</v>
      </c>
      <c r="G9" s="28" t="s">
        <v>43</v>
      </c>
      <c r="H9" s="27" t="s">
        <v>43</v>
      </c>
      <c r="I9" t="s">
        <v>43</v>
      </c>
      <c r="J9" t="s">
        <v>43</v>
      </c>
      <c r="K9" t="s">
        <v>43</v>
      </c>
      <c r="L9" t="s">
        <v>43</v>
      </c>
      <c r="M9" t="s">
        <v>43</v>
      </c>
      <c r="N9" t="s">
        <v>43</v>
      </c>
    </row>
    <row r="10" spans="1:17">
      <c r="B10" s="29"/>
    </row>
    <row r="12" spans="1:17">
      <c r="B12" t="s">
        <v>0</v>
      </c>
      <c r="C12" t="s">
        <v>63</v>
      </c>
      <c r="D12" s="43" t="s">
        <v>62</v>
      </c>
      <c r="E12" s="43"/>
      <c r="F12" s="43"/>
      <c r="G12" s="43"/>
      <c r="H12" s="44"/>
      <c r="I12" s="45" t="s">
        <v>61</v>
      </c>
      <c r="J12" s="43"/>
      <c r="K12" s="43"/>
      <c r="L12" s="43"/>
      <c r="M12" s="43"/>
      <c r="N12" s="43"/>
    </row>
    <row r="13" spans="1:17">
      <c r="D13" t="s">
        <v>60</v>
      </c>
      <c r="E13" t="s">
        <v>53</v>
      </c>
      <c r="F13" t="s">
        <v>52</v>
      </c>
      <c r="G13" s="28" t="s">
        <v>59</v>
      </c>
      <c r="H13" s="27" t="s">
        <v>50</v>
      </c>
      <c r="I13" t="s">
        <v>58</v>
      </c>
      <c r="J13" t="s">
        <v>57</v>
      </c>
      <c r="K13" t="s">
        <v>56</v>
      </c>
      <c r="L13" t="s">
        <v>55</v>
      </c>
      <c r="M13" t="s">
        <v>54</v>
      </c>
      <c r="N13" t="s">
        <v>53</v>
      </c>
      <c r="O13" t="s">
        <v>52</v>
      </c>
      <c r="P13" t="s">
        <v>51</v>
      </c>
      <c r="Q13" t="s">
        <v>50</v>
      </c>
    </row>
    <row r="14" spans="1:17">
      <c r="A14">
        <v>2019</v>
      </c>
      <c r="B14" s="29" t="s">
        <v>49</v>
      </c>
      <c r="C14">
        <v>1222</v>
      </c>
      <c r="D14" s="30"/>
      <c r="E14" s="30"/>
      <c r="F14" s="32"/>
      <c r="G14" s="31"/>
      <c r="H14" s="30"/>
      <c r="I14" s="30"/>
      <c r="J14" s="30"/>
      <c r="K14" s="30"/>
      <c r="L14" s="30"/>
      <c r="M14" s="30"/>
      <c r="N14" s="30"/>
      <c r="O14" s="30"/>
      <c r="P14" s="30"/>
    </row>
    <row r="15" spans="1:17">
      <c r="B15" s="29" t="s">
        <v>48</v>
      </c>
      <c r="C15">
        <v>1158</v>
      </c>
      <c r="D15" t="s">
        <v>43</v>
      </c>
      <c r="E15" t="s">
        <v>43</v>
      </c>
      <c r="F15" s="28" t="s">
        <v>43</v>
      </c>
      <c r="G15" s="27"/>
      <c r="I15" t="s">
        <v>43</v>
      </c>
      <c r="J15" t="s">
        <v>43</v>
      </c>
      <c r="K15" t="s">
        <v>43</v>
      </c>
      <c r="L15" t="s">
        <v>43</v>
      </c>
      <c r="M15" t="s">
        <v>43</v>
      </c>
      <c r="N15" t="s">
        <v>43</v>
      </c>
      <c r="O15" t="s">
        <v>43</v>
      </c>
    </row>
    <row r="16" spans="1:17">
      <c r="B16" s="29" t="s">
        <v>47</v>
      </c>
      <c r="C16">
        <v>1245</v>
      </c>
      <c r="D16" t="s">
        <v>43</v>
      </c>
      <c r="E16" t="s">
        <v>43</v>
      </c>
      <c r="F16" s="28" t="s">
        <v>43</v>
      </c>
      <c r="G16" s="27"/>
      <c r="I16" t="s">
        <v>43</v>
      </c>
      <c r="J16" t="s">
        <v>43</v>
      </c>
      <c r="K16" t="s">
        <v>43</v>
      </c>
      <c r="L16" t="s">
        <v>43</v>
      </c>
      <c r="M16" t="s">
        <v>43</v>
      </c>
      <c r="N16" t="s">
        <v>43</v>
      </c>
      <c r="O16" t="s">
        <v>43</v>
      </c>
    </row>
    <row r="17" spans="2:15">
      <c r="B17" s="29" t="s">
        <v>46</v>
      </c>
      <c r="C17">
        <v>1222</v>
      </c>
      <c r="D17" t="s">
        <v>43</v>
      </c>
      <c r="E17" t="s">
        <v>43</v>
      </c>
      <c r="F17" s="28" t="s">
        <v>43</v>
      </c>
      <c r="G17" s="27"/>
      <c r="I17" t="s">
        <v>43</v>
      </c>
      <c r="J17" t="s">
        <v>43</v>
      </c>
      <c r="K17" t="s">
        <v>43</v>
      </c>
      <c r="L17" t="s">
        <v>43</v>
      </c>
      <c r="M17" t="s">
        <v>43</v>
      </c>
      <c r="N17" t="s">
        <v>43</v>
      </c>
      <c r="O17" t="s">
        <v>43</v>
      </c>
    </row>
    <row r="18" spans="2:15">
      <c r="B18" s="29" t="s">
        <v>45</v>
      </c>
      <c r="C18">
        <v>1204</v>
      </c>
      <c r="D18" t="s">
        <v>43</v>
      </c>
      <c r="E18" t="s">
        <v>43</v>
      </c>
      <c r="F18" s="28" t="s">
        <v>43</v>
      </c>
      <c r="G18" s="27"/>
      <c r="I18" t="s">
        <v>43</v>
      </c>
      <c r="J18" t="s">
        <v>43</v>
      </c>
      <c r="K18" t="s">
        <v>43</v>
      </c>
      <c r="L18" t="s">
        <v>43</v>
      </c>
      <c r="M18" t="s">
        <v>43</v>
      </c>
      <c r="N18" t="s">
        <v>43</v>
      </c>
      <c r="O18" t="s">
        <v>43</v>
      </c>
    </row>
    <row r="19" spans="2:15">
      <c r="B19" s="29" t="s">
        <v>44</v>
      </c>
      <c r="C19">
        <v>1154</v>
      </c>
      <c r="D19" t="s">
        <v>43</v>
      </c>
      <c r="E19" t="s">
        <v>43</v>
      </c>
      <c r="F19" s="28" t="s">
        <v>43</v>
      </c>
      <c r="G19" s="27"/>
      <c r="I19" t="s">
        <v>43</v>
      </c>
      <c r="J19" t="s">
        <v>43</v>
      </c>
      <c r="K19" t="s">
        <v>43</v>
      </c>
      <c r="L19" t="s">
        <v>43</v>
      </c>
      <c r="M19" t="s">
        <v>43</v>
      </c>
      <c r="N19" t="s">
        <v>43</v>
      </c>
      <c r="O19" t="s">
        <v>43</v>
      </c>
    </row>
  </sheetData>
  <mergeCells count="5">
    <mergeCell ref="D1:H1"/>
    <mergeCell ref="I1:N1"/>
    <mergeCell ref="D12:H12"/>
    <mergeCell ref="I12:N12"/>
    <mergeCell ref="A3:A9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A7A3-0B3D-4CE4-8045-F7D3BA66BE1D}">
  <dimension ref="A1:W26"/>
  <sheetViews>
    <sheetView tabSelected="1" workbookViewId="0">
      <selection activeCell="G30" sqref="G30"/>
    </sheetView>
  </sheetViews>
  <sheetFormatPr defaultRowHeight="14.5"/>
  <sheetData>
    <row r="1" spans="1:23">
      <c r="A1" s="29" t="s">
        <v>71</v>
      </c>
      <c r="B1" s="29" t="s">
        <v>73</v>
      </c>
      <c r="C1" s="29" t="s">
        <v>72</v>
      </c>
      <c r="D1" s="29" t="s">
        <v>74</v>
      </c>
      <c r="N1" t="s">
        <v>75</v>
      </c>
      <c r="O1" t="s">
        <v>76</v>
      </c>
      <c r="R1" t="s">
        <v>77</v>
      </c>
      <c r="T1" t="s">
        <v>78</v>
      </c>
    </row>
    <row r="2" spans="1:23">
      <c r="A2">
        <v>9735.5506644000016</v>
      </c>
      <c r="B2">
        <v>10096.849936799999</v>
      </c>
      <c r="C2">
        <v>10467.914054400002</v>
      </c>
      <c r="D2">
        <v>9725.7858192000003</v>
      </c>
      <c r="N2">
        <f>AVERAGE(A2:B2)</f>
        <v>9916.2003006000014</v>
      </c>
      <c r="O2">
        <f>AVERAGE(C2:D2)</f>
        <v>10096.849936800001</v>
      </c>
      <c r="R2">
        <v>9916.2003006000014</v>
      </c>
      <c r="T2" s="29" t="s">
        <v>71</v>
      </c>
      <c r="U2" s="29" t="s">
        <v>73</v>
      </c>
      <c r="V2" s="29" t="s">
        <v>72</v>
      </c>
      <c r="W2" s="29" t="s">
        <v>74</v>
      </c>
    </row>
    <row r="3" spans="1:23">
      <c r="A3">
        <v>12196.291654799999</v>
      </c>
      <c r="B3">
        <v>13377.837923999999</v>
      </c>
      <c r="C3">
        <v>12850.536283199999</v>
      </c>
      <c r="D3">
        <v>16951.771267200002</v>
      </c>
      <c r="N3">
        <f t="shared" ref="N3:N25" si="0">AVERAGE(A3:B3)</f>
        <v>12787.064789399999</v>
      </c>
      <c r="O3">
        <f t="shared" ref="O3:O19" si="1">AVERAGE(C3:D3)</f>
        <v>14901.1537752</v>
      </c>
      <c r="R3">
        <v>12787.064789399999</v>
      </c>
      <c r="T3">
        <f>A2/1000</f>
        <v>9.7355506644000016</v>
      </c>
      <c r="U3">
        <f>B2/1000</f>
        <v>10.0968499368</v>
      </c>
      <c r="V3">
        <f t="shared" ref="V3:W3" si="2">C2/1000</f>
        <v>10.467914054400001</v>
      </c>
      <c r="W3">
        <f t="shared" si="2"/>
        <v>9.7257858192000004</v>
      </c>
    </row>
    <row r="4" spans="1:23">
      <c r="A4">
        <v>12577.1206176</v>
      </c>
      <c r="B4">
        <v>11131.923527999999</v>
      </c>
      <c r="C4">
        <v>11483.4579552</v>
      </c>
      <c r="D4">
        <v>12831.006592799999</v>
      </c>
      <c r="N4">
        <f t="shared" si="0"/>
        <v>11854.522072799999</v>
      </c>
      <c r="O4">
        <f t="shared" si="1"/>
        <v>12157.232273999998</v>
      </c>
      <c r="R4">
        <v>11854.522072799999</v>
      </c>
      <c r="T4">
        <f t="shared" ref="T4:U27" si="3">A3/1000</f>
        <v>12.1962916548</v>
      </c>
      <c r="U4">
        <f t="shared" si="3"/>
        <v>13.377837924</v>
      </c>
      <c r="V4">
        <f t="shared" ref="V4:V21" si="4">C3/1000</f>
        <v>12.850536283199999</v>
      </c>
      <c r="W4">
        <f t="shared" ref="W4:W21" si="5">D3/1000</f>
        <v>16.951771267200002</v>
      </c>
    </row>
    <row r="5" spans="1:23">
      <c r="A5">
        <v>12547.826082</v>
      </c>
      <c r="B5">
        <v>15252.688202399999</v>
      </c>
      <c r="C5">
        <v>9882.0233423999998</v>
      </c>
      <c r="D5">
        <v>10838.978171999999</v>
      </c>
      <c r="N5">
        <f t="shared" si="0"/>
        <v>13900.2571422</v>
      </c>
      <c r="O5">
        <f t="shared" si="1"/>
        <v>10360.500757199999</v>
      </c>
      <c r="R5">
        <v>13900.2571422</v>
      </c>
      <c r="T5">
        <f t="shared" si="3"/>
        <v>12.5771206176</v>
      </c>
      <c r="U5">
        <f t="shared" si="3"/>
        <v>11.131923528</v>
      </c>
      <c r="V5">
        <f t="shared" si="4"/>
        <v>11.483457955199999</v>
      </c>
      <c r="W5">
        <f t="shared" si="5"/>
        <v>12.831006592799998</v>
      </c>
    </row>
    <row r="6" spans="1:23">
      <c r="A6">
        <v>0</v>
      </c>
      <c r="B6">
        <v>0</v>
      </c>
      <c r="C6">
        <v>12547.826082</v>
      </c>
      <c r="D6">
        <v>12440.412784800001</v>
      </c>
      <c r="N6">
        <f t="shared" si="0"/>
        <v>0</v>
      </c>
      <c r="O6">
        <f t="shared" si="1"/>
        <v>12494.119433399999</v>
      </c>
      <c r="R6">
        <v>0</v>
      </c>
      <c r="T6">
        <f t="shared" si="3"/>
        <v>12.547826082</v>
      </c>
      <c r="U6">
        <f t="shared" si="3"/>
        <v>15.252688202399998</v>
      </c>
      <c r="V6">
        <f t="shared" si="4"/>
        <v>9.8820233424000001</v>
      </c>
      <c r="W6">
        <f t="shared" si="5"/>
        <v>10.838978171999999</v>
      </c>
    </row>
    <row r="7" spans="1:23">
      <c r="A7">
        <v>6727.9783427999992</v>
      </c>
      <c r="B7">
        <v>9530.4889151999996</v>
      </c>
      <c r="C7">
        <v>5917.4961911999999</v>
      </c>
      <c r="D7">
        <v>5937.0258815999996</v>
      </c>
      <c r="N7">
        <f t="shared" si="0"/>
        <v>8129.2336289999994</v>
      </c>
      <c r="O7">
        <f t="shared" si="1"/>
        <v>5927.2610363999993</v>
      </c>
      <c r="R7">
        <v>8129.2336289999994</v>
      </c>
      <c r="T7">
        <f t="shared" si="3"/>
        <v>0</v>
      </c>
      <c r="U7">
        <f t="shared" si="3"/>
        <v>0</v>
      </c>
      <c r="V7">
        <f t="shared" si="4"/>
        <v>12.547826082</v>
      </c>
      <c r="W7">
        <f t="shared" si="5"/>
        <v>12.440412784800001</v>
      </c>
    </row>
    <row r="8" spans="1:23">
      <c r="A8">
        <v>13670.78328</v>
      </c>
      <c r="B8">
        <v>15653.0468556</v>
      </c>
      <c r="C8">
        <v>11102.628992399998</v>
      </c>
      <c r="D8">
        <v>13436.4269952</v>
      </c>
      <c r="N8">
        <f t="shared" si="0"/>
        <v>14661.915067800001</v>
      </c>
      <c r="O8">
        <f t="shared" si="1"/>
        <v>12269.527993799999</v>
      </c>
      <c r="R8">
        <v>14661.915067800001</v>
      </c>
      <c r="T8">
        <f t="shared" si="3"/>
        <v>6.7279783427999993</v>
      </c>
      <c r="U8">
        <f t="shared" si="3"/>
        <v>9.5304889151999994</v>
      </c>
      <c r="V8">
        <f t="shared" si="4"/>
        <v>5.9174961911999997</v>
      </c>
      <c r="W8">
        <f t="shared" si="5"/>
        <v>5.9370258815999994</v>
      </c>
    </row>
    <row r="9" spans="1:23">
      <c r="A9">
        <v>15272.217892799999</v>
      </c>
      <c r="B9">
        <v>16893.182196000002</v>
      </c>
      <c r="C9">
        <v>13485.2512212</v>
      </c>
      <c r="D9">
        <v>12108.408048000001</v>
      </c>
      <c r="N9">
        <f t="shared" si="0"/>
        <v>16082.7000444</v>
      </c>
      <c r="O9">
        <f t="shared" si="1"/>
        <v>12796.829634600001</v>
      </c>
      <c r="R9">
        <v>16082.7000444</v>
      </c>
      <c r="T9">
        <f t="shared" si="3"/>
        <v>13.67078328</v>
      </c>
      <c r="U9">
        <f t="shared" si="3"/>
        <v>15.6530468556</v>
      </c>
      <c r="V9">
        <f t="shared" si="4"/>
        <v>11.102628992399998</v>
      </c>
      <c r="W9">
        <f t="shared" si="5"/>
        <v>13.4364269952</v>
      </c>
    </row>
    <row r="10" spans="1:23">
      <c r="A10">
        <v>14325.027908399999</v>
      </c>
      <c r="B10">
        <v>12840.771438</v>
      </c>
      <c r="C10">
        <v>9384.0162371999995</v>
      </c>
      <c r="D10">
        <v>9842.9639615999986</v>
      </c>
      <c r="N10">
        <f t="shared" si="0"/>
        <v>13582.8996732</v>
      </c>
      <c r="O10">
        <f t="shared" si="1"/>
        <v>9613.4900993999981</v>
      </c>
      <c r="R10">
        <v>13582.8996732</v>
      </c>
      <c r="T10">
        <f t="shared" si="3"/>
        <v>15.272217892799999</v>
      </c>
      <c r="U10">
        <f t="shared" si="3"/>
        <v>16.893182196000001</v>
      </c>
      <c r="V10">
        <f t="shared" si="4"/>
        <v>13.4852512212</v>
      </c>
      <c r="W10">
        <f t="shared" si="5"/>
        <v>12.108408048000001</v>
      </c>
    </row>
    <row r="11" spans="1:23">
      <c r="A11">
        <v>9999.2014847999999</v>
      </c>
      <c r="B11">
        <v>13163.011329600002</v>
      </c>
      <c r="C11">
        <v>12196.291654799999</v>
      </c>
      <c r="D11">
        <v>16014.346127999999</v>
      </c>
      <c r="N11">
        <f t="shared" si="0"/>
        <v>11581.106407200001</v>
      </c>
      <c r="O11">
        <f t="shared" si="1"/>
        <v>14105.318891399998</v>
      </c>
      <c r="R11">
        <v>11581.106407200001</v>
      </c>
      <c r="T11">
        <f t="shared" si="3"/>
        <v>14.325027908399999</v>
      </c>
      <c r="U11">
        <f t="shared" si="3"/>
        <v>12.840771437999999</v>
      </c>
      <c r="V11">
        <f t="shared" si="4"/>
        <v>9.3840162371999991</v>
      </c>
      <c r="W11">
        <f t="shared" si="5"/>
        <v>9.8429639615999989</v>
      </c>
    </row>
    <row r="12" spans="1:23">
      <c r="A12">
        <v>8192.7051228</v>
      </c>
      <c r="B12">
        <v>11239.336825199998</v>
      </c>
      <c r="C12">
        <v>8788.3606799999998</v>
      </c>
      <c r="D12">
        <v>7909.5246120000002</v>
      </c>
      <c r="N12">
        <f t="shared" si="0"/>
        <v>9716.0209739999991</v>
      </c>
      <c r="O12">
        <f t="shared" si="1"/>
        <v>8348.9426459999995</v>
      </c>
      <c r="R12">
        <v>9716.0209739999991</v>
      </c>
      <c r="T12">
        <f t="shared" si="3"/>
        <v>9.9992014848000004</v>
      </c>
      <c r="U12">
        <f t="shared" si="3"/>
        <v>13.163011329600002</v>
      </c>
      <c r="V12">
        <f t="shared" si="4"/>
        <v>12.1962916548</v>
      </c>
      <c r="W12">
        <f t="shared" si="5"/>
        <v>16.014346128</v>
      </c>
    </row>
    <row r="13" spans="1:23">
      <c r="A13">
        <v>11034.275076</v>
      </c>
      <c r="B13">
        <v>10448.384364</v>
      </c>
      <c r="C13">
        <v>7372.4581259999995</v>
      </c>
      <c r="D13">
        <v>6776.8025687999998</v>
      </c>
      <c r="N13">
        <f t="shared" si="0"/>
        <v>10741.32972</v>
      </c>
      <c r="O13">
        <f t="shared" si="1"/>
        <v>7074.6303473999997</v>
      </c>
      <c r="R13">
        <v>10741.32972</v>
      </c>
      <c r="T13">
        <f t="shared" si="3"/>
        <v>8.1927051227999996</v>
      </c>
      <c r="U13">
        <f t="shared" si="3"/>
        <v>11.239336825199999</v>
      </c>
      <c r="V13">
        <f t="shared" si="4"/>
        <v>8.7883606800000003</v>
      </c>
      <c r="W13">
        <f t="shared" si="5"/>
        <v>7.9095246120000002</v>
      </c>
    </row>
    <row r="14" spans="1:23">
      <c r="A14">
        <v>14217.614611200001</v>
      </c>
      <c r="B14">
        <v>12469.707320399999</v>
      </c>
      <c r="C14">
        <v>10546.032815999999</v>
      </c>
      <c r="D14">
        <v>10526.5031256</v>
      </c>
      <c r="N14">
        <f t="shared" si="0"/>
        <v>13343.6609658</v>
      </c>
      <c r="O14">
        <f t="shared" si="1"/>
        <v>10536.2679708</v>
      </c>
      <c r="R14">
        <v>13343.6609658</v>
      </c>
      <c r="T14">
        <f t="shared" si="3"/>
        <v>11.034275076</v>
      </c>
      <c r="U14">
        <f t="shared" si="3"/>
        <v>10.448384363999999</v>
      </c>
      <c r="V14">
        <f t="shared" si="4"/>
        <v>7.3724581259999997</v>
      </c>
      <c r="W14">
        <f t="shared" si="5"/>
        <v>6.7768025688</v>
      </c>
    </row>
    <row r="15" spans="1:23">
      <c r="A15">
        <v>18973.094223600001</v>
      </c>
      <c r="B15">
        <v>21697.486034399997</v>
      </c>
      <c r="C15">
        <v>12655.239379200002</v>
      </c>
      <c r="D15">
        <v>15213.628821599999</v>
      </c>
      <c r="N15">
        <f t="shared" si="0"/>
        <v>20335.290129000001</v>
      </c>
      <c r="O15">
        <f t="shared" si="1"/>
        <v>13934.434100400002</v>
      </c>
      <c r="R15">
        <v>20335.290129000001</v>
      </c>
      <c r="T15">
        <f t="shared" si="3"/>
        <v>14.2176146112</v>
      </c>
      <c r="U15">
        <f t="shared" si="3"/>
        <v>12.4697073204</v>
      </c>
      <c r="V15">
        <f t="shared" si="4"/>
        <v>10.546032815999999</v>
      </c>
      <c r="W15">
        <f t="shared" si="5"/>
        <v>10.5265031256</v>
      </c>
    </row>
    <row r="16" spans="1:23">
      <c r="A16">
        <v>12137.702583599998</v>
      </c>
      <c r="B16">
        <v>12850.536283199999</v>
      </c>
      <c r="C16">
        <v>12020.524441200001</v>
      </c>
      <c r="D16">
        <v>4648.0663151999997</v>
      </c>
      <c r="N16">
        <f t="shared" si="0"/>
        <v>12494.119433399999</v>
      </c>
      <c r="O16">
        <f t="shared" si="1"/>
        <v>8334.2953782000004</v>
      </c>
      <c r="R16">
        <v>12494.119433399999</v>
      </c>
      <c r="T16">
        <f t="shared" si="3"/>
        <v>18.9730942236</v>
      </c>
      <c r="U16">
        <f t="shared" si="3"/>
        <v>21.697486034399997</v>
      </c>
      <c r="V16">
        <f t="shared" si="4"/>
        <v>12.655239379200003</v>
      </c>
      <c r="W16">
        <f t="shared" si="5"/>
        <v>15.213628821599999</v>
      </c>
    </row>
    <row r="17" spans="1:23">
      <c r="A17">
        <v>16131.524270399999</v>
      </c>
      <c r="B17">
        <v>15057.391298399998</v>
      </c>
      <c r="C17">
        <v>11688.5197044</v>
      </c>
      <c r="D17">
        <v>8886.0091319999992</v>
      </c>
      <c r="N17">
        <f t="shared" si="0"/>
        <v>15594.457784399998</v>
      </c>
      <c r="O17">
        <f t="shared" si="1"/>
        <v>10287.2644182</v>
      </c>
      <c r="R17">
        <v>15594.457784399998</v>
      </c>
      <c r="T17">
        <f t="shared" si="3"/>
        <v>12.137702583599998</v>
      </c>
      <c r="U17">
        <f t="shared" si="3"/>
        <v>12.850536283199999</v>
      </c>
      <c r="V17">
        <f t="shared" si="4"/>
        <v>12.020524441200001</v>
      </c>
      <c r="W17">
        <f t="shared" si="5"/>
        <v>4.6480663151999995</v>
      </c>
    </row>
    <row r="18" spans="1:23">
      <c r="A18">
        <v>8388.0020267999989</v>
      </c>
      <c r="B18">
        <v>8514.945014400002</v>
      </c>
      <c r="C18">
        <v>6444.7978320000002</v>
      </c>
      <c r="D18">
        <v>7694.6980176000006</v>
      </c>
      <c r="N18">
        <f t="shared" si="0"/>
        <v>8451.4735206000005</v>
      </c>
      <c r="O18">
        <f t="shared" si="1"/>
        <v>7069.7479248</v>
      </c>
      <c r="R18">
        <v>8451.4735206000005</v>
      </c>
      <c r="T18">
        <f t="shared" si="3"/>
        <v>16.1315242704</v>
      </c>
      <c r="U18">
        <f t="shared" si="3"/>
        <v>15.057391298399999</v>
      </c>
      <c r="V18">
        <f t="shared" si="4"/>
        <v>11.688519704399999</v>
      </c>
      <c r="W18">
        <f t="shared" si="5"/>
        <v>8.8860091319999999</v>
      </c>
    </row>
    <row r="19" spans="1:23">
      <c r="A19">
        <v>10985.450849999999</v>
      </c>
      <c r="B19">
        <v>9833.199116400001</v>
      </c>
      <c r="C19">
        <v>6718.2134975999998</v>
      </c>
      <c r="D19">
        <v>6522.916593599999</v>
      </c>
      <c r="N19">
        <f t="shared" si="0"/>
        <v>10409.3249832</v>
      </c>
      <c r="O19">
        <f t="shared" si="1"/>
        <v>6620.5650455999994</v>
      </c>
      <c r="R19">
        <v>10409.3249832</v>
      </c>
      <c r="T19">
        <f t="shared" si="3"/>
        <v>8.3880020267999988</v>
      </c>
      <c r="U19">
        <f t="shared" si="3"/>
        <v>8.5149450144000021</v>
      </c>
      <c r="V19">
        <f t="shared" si="4"/>
        <v>6.4447978319999999</v>
      </c>
      <c r="W19">
        <f t="shared" si="5"/>
        <v>7.6946980176000004</v>
      </c>
    </row>
    <row r="20" spans="1:23">
      <c r="A20">
        <v>12733.358140799999</v>
      </c>
      <c r="B20">
        <v>16883.417350799999</v>
      </c>
      <c r="N20">
        <f t="shared" si="0"/>
        <v>14808.387745799999</v>
      </c>
      <c r="R20">
        <v>14808.387745799999</v>
      </c>
      <c r="T20">
        <f t="shared" si="3"/>
        <v>10.985450849999999</v>
      </c>
      <c r="U20">
        <f t="shared" si="3"/>
        <v>9.8331991164000012</v>
      </c>
      <c r="V20">
        <f t="shared" si="4"/>
        <v>6.7182134975999999</v>
      </c>
      <c r="W20">
        <f t="shared" si="5"/>
        <v>6.5229165935999989</v>
      </c>
    </row>
    <row r="21" spans="1:23">
      <c r="A21">
        <v>14842.564703999997</v>
      </c>
      <c r="B21">
        <v>17283.776003999999</v>
      </c>
      <c r="N21">
        <f t="shared" si="0"/>
        <v>16063.170353999998</v>
      </c>
      <c r="R21">
        <v>16063.170353999998</v>
      </c>
      <c r="T21">
        <f t="shared" si="3"/>
        <v>12.733358140799998</v>
      </c>
      <c r="U21">
        <f t="shared" si="3"/>
        <v>16.883417350799999</v>
      </c>
    </row>
    <row r="22" spans="1:23">
      <c r="A22">
        <v>14696.092026</v>
      </c>
      <c r="B22">
        <v>12860.301128399999</v>
      </c>
      <c r="N22">
        <f t="shared" si="0"/>
        <v>13778.1965772</v>
      </c>
      <c r="R22">
        <v>13778.1965772</v>
      </c>
      <c r="T22">
        <f t="shared" si="3"/>
        <v>14.842564703999997</v>
      </c>
      <c r="U22">
        <f t="shared" si="3"/>
        <v>17.283776004</v>
      </c>
    </row>
    <row r="23" spans="1:23">
      <c r="A23">
        <v>8407.5317171999995</v>
      </c>
      <c r="B23">
        <v>11854.5220728</v>
      </c>
      <c r="N23">
        <f t="shared" si="0"/>
        <v>10131.026894999999</v>
      </c>
      <c r="R23">
        <v>10131.026894999999</v>
      </c>
      <c r="T23">
        <f t="shared" si="3"/>
        <v>14.696092026000001</v>
      </c>
      <c r="U23">
        <f t="shared" si="3"/>
        <v>12.860301128399998</v>
      </c>
    </row>
    <row r="24" spans="1:23">
      <c r="A24">
        <v>9969.9069492000017</v>
      </c>
      <c r="B24">
        <v>10389.795292800001</v>
      </c>
      <c r="N24">
        <f t="shared" si="0"/>
        <v>10179.851121000002</v>
      </c>
      <c r="R24">
        <v>10179.851121000002</v>
      </c>
      <c r="T24">
        <f t="shared" si="3"/>
        <v>8.4075317171999995</v>
      </c>
      <c r="U24">
        <f t="shared" si="3"/>
        <v>11.8545220728</v>
      </c>
    </row>
    <row r="25" spans="1:23">
      <c r="A25">
        <v>9393.7810823999989</v>
      </c>
      <c r="B25">
        <v>8202.4699680000012</v>
      </c>
      <c r="N25">
        <f t="shared" si="0"/>
        <v>8798.125525200001</v>
      </c>
      <c r="R25">
        <v>8798.125525200001</v>
      </c>
      <c r="T25">
        <f t="shared" si="3"/>
        <v>9.9699069492000021</v>
      </c>
      <c r="U25">
        <f t="shared" si="3"/>
        <v>10.389795292800001</v>
      </c>
    </row>
    <row r="26" spans="1:23">
      <c r="T26">
        <f>A25/1000</f>
        <v>9.3937810823999985</v>
      </c>
      <c r="U26">
        <f>B25/1000</f>
        <v>8.2024699680000008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2020-randomPlot</vt:lpstr>
      <vt:lpstr>2020-dataRearrg</vt:lpstr>
      <vt:lpstr>2020-Normalized</vt:lpstr>
      <vt:lpstr>2020-Normalized (2)</vt:lpstr>
      <vt:lpstr>2019-dataRearrg</vt:lpstr>
      <vt:lpstr>checkList</vt:lpstr>
      <vt:lpstr>FieldMeasure2019-2020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章飞</dc:creator>
  <cp:lastModifiedBy>Fei Zhang</cp:lastModifiedBy>
  <dcterms:created xsi:type="dcterms:W3CDTF">2022-02-08T20:47:40Z</dcterms:created>
  <dcterms:modified xsi:type="dcterms:W3CDTF">2022-06-19T22:22:49Z</dcterms:modified>
</cp:coreProperties>
</file>